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Sellest_töövihikust" defaultThemeVersion="124226"/>
  <mc:AlternateContent xmlns:mc="http://schemas.openxmlformats.org/markup-compatibility/2006">
    <mc:Choice Requires="x15">
      <x15ac:absPath xmlns:x15ac="http://schemas.microsoft.com/office/spreadsheetml/2010/11/ac" url="https://yyr.rkas.ee/api/lease-offers/webdav/authtoken/20a33601802149bea07fca4286db2408/files/4446/"/>
    </mc:Choice>
  </mc:AlternateContent>
  <xr:revisionPtr revIDLastSave="0" documentId="13_ncr:40000001_{6E16209A-AEAD-4475-A3C5-3D41EB9FDFD7}" xr6:coauthVersionLast="47" xr6:coauthVersionMax="47" xr10:uidLastSave="{00000000-0000-0000-0000-000000000000}"/>
  <workbookProtection workbookAlgorithmName="SHA-512" workbookHashValue="7b9r1jqGxtiaX/3kiAZh5VzvxPjdF+K9rhhS9xYNILF6EFhCpwtT0aV4AX4N6bvZm95lv0fLg7KPPJcNAZYuOQ==" workbookSaltValue="pVyUpr17n2g+J3/WNMcm/w==" workbookSpinCount="100000" lockStructure="1"/>
  <bookViews>
    <workbookView xWindow="12360" yWindow="-21720" windowWidth="38640" windowHeight="21120" tabRatio="656"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Lepingu lisa_büroopind" sheetId="16" state="hidden" r:id="rId11"/>
    <sheet name="üüripinna jagamise põhimõtted" sheetId="13" r:id="rId12"/>
    <sheet name="Juhend haldurile" sheetId="12" state="hidden" r:id="rId13"/>
  </sheets>
  <definedNames>
    <definedName name="_xlnm._FilterDatabase" localSheetId="2" hidden="1">Eksplikatsioon!$P$4:$AG$1004</definedName>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1" i="11" l="1"/>
  <c r="A2" i="11"/>
  <c r="B2" i="11"/>
  <c r="C2" i="11"/>
  <c r="D2" i="11"/>
  <c r="E2" i="11"/>
  <c r="F2" i="11"/>
  <c r="G2" i="11"/>
  <c r="H2" i="11"/>
  <c r="I2" i="11"/>
  <c r="A3" i="11"/>
  <c r="B3" i="11"/>
  <c r="C3" i="11"/>
  <c r="D3" i="11"/>
  <c r="E3" i="11"/>
  <c r="F3" i="11"/>
  <c r="G3" i="11"/>
  <c r="AA3" i="11" s="1"/>
  <c r="H3" i="11"/>
  <c r="K3" i="11"/>
  <c r="Z3" i="11"/>
  <c r="AW3" i="11"/>
  <c r="AX3" i="11"/>
  <c r="X3" i="11" l="1"/>
  <c r="W3" i="11"/>
  <c r="L3" i="11"/>
  <c r="J3" i="11"/>
  <c r="Y3" i="11"/>
  <c r="AB3" i="11"/>
  <c r="R3" i="11"/>
  <c r="Q3" i="11"/>
  <c r="P3" i="11"/>
  <c r="O3" i="11"/>
  <c r="N3" i="11"/>
  <c r="M3" i="11"/>
  <c r="V3" i="11"/>
  <c r="U3" i="11"/>
  <c r="T3" i="11"/>
  <c r="S3" i="11"/>
  <c r="A4" i="11"/>
  <c r="B4" i="11"/>
  <c r="C4" i="11"/>
  <c r="D4" i="11"/>
  <c r="E4" i="11"/>
  <c r="F4" i="11"/>
  <c r="G4" i="11"/>
  <c r="H4" i="11"/>
  <c r="AW4" i="11"/>
  <c r="AX4" i="11"/>
  <c r="A5" i="11"/>
  <c r="B5" i="11"/>
  <c r="C5" i="11"/>
  <c r="D5" i="11"/>
  <c r="E5" i="11"/>
  <c r="F5" i="11"/>
  <c r="G5" i="11"/>
  <c r="Q5" i="11" s="1"/>
  <c r="H5" i="11"/>
  <c r="J5" i="11"/>
  <c r="AX5" i="11"/>
  <c r="A6" i="11"/>
  <c r="B6" i="11"/>
  <c r="C6" i="11"/>
  <c r="D6" i="11"/>
  <c r="E6" i="11"/>
  <c r="F6" i="11"/>
  <c r="G6" i="11"/>
  <c r="Y6" i="11" s="1"/>
  <c r="H6" i="11"/>
  <c r="R6" i="11"/>
  <c r="AX6" i="11"/>
  <c r="A7" i="11"/>
  <c r="B7" i="11"/>
  <c r="C7" i="11"/>
  <c r="D7" i="11"/>
  <c r="E7" i="11"/>
  <c r="F7" i="11"/>
  <c r="G7" i="11"/>
  <c r="K7" i="11" s="1"/>
  <c r="H7" i="11"/>
  <c r="AX7" i="11"/>
  <c r="A8" i="11"/>
  <c r="B8" i="11"/>
  <c r="C8" i="11"/>
  <c r="D8" i="11"/>
  <c r="E8" i="11"/>
  <c r="F8" i="11"/>
  <c r="G8" i="11"/>
  <c r="J8" i="11" s="1"/>
  <c r="H8" i="11"/>
  <c r="AX8" i="11"/>
  <c r="A9" i="11"/>
  <c r="B9" i="11"/>
  <c r="C9" i="11"/>
  <c r="D9" i="11"/>
  <c r="E9" i="11"/>
  <c r="F9" i="11"/>
  <c r="G9" i="11"/>
  <c r="U9" i="11" s="1"/>
  <c r="H9" i="11"/>
  <c r="J9" i="11"/>
  <c r="N9" i="11"/>
  <c r="O9" i="11"/>
  <c r="P9" i="11"/>
  <c r="Q9" i="11"/>
  <c r="R9" i="11"/>
  <c r="Y9" i="11"/>
  <c r="AB9" i="11"/>
  <c r="AX9" i="11"/>
  <c r="A10" i="11"/>
  <c r="B10" i="11"/>
  <c r="C10" i="11"/>
  <c r="D10" i="11"/>
  <c r="E10" i="11"/>
  <c r="F10" i="11"/>
  <c r="G10" i="11"/>
  <c r="AB10" i="11" s="1"/>
  <c r="H10" i="11"/>
  <c r="V10" i="11"/>
  <c r="W10" i="11"/>
  <c r="X10" i="11"/>
  <c r="Y10" i="11"/>
  <c r="AX10" i="11"/>
  <c r="A11" i="11"/>
  <c r="B11" i="11"/>
  <c r="C11" i="11"/>
  <c r="D11" i="11"/>
  <c r="E11" i="11"/>
  <c r="F11" i="11"/>
  <c r="G11" i="11"/>
  <c r="H11" i="11"/>
  <c r="J11" i="11"/>
  <c r="S11" i="11"/>
  <c r="T11" i="11"/>
  <c r="U11" i="11"/>
  <c r="V11" i="11"/>
  <c r="AX11" i="11"/>
  <c r="A12" i="11"/>
  <c r="B12" i="11"/>
  <c r="C12" i="11"/>
  <c r="D12" i="11"/>
  <c r="E12" i="11"/>
  <c r="F12" i="11"/>
  <c r="G12" i="11"/>
  <c r="P12" i="11" s="1"/>
  <c r="H12" i="11"/>
  <c r="J12" i="11"/>
  <c r="K12" i="11"/>
  <c r="O12" i="11"/>
  <c r="T12" i="11"/>
  <c r="U12" i="11"/>
  <c r="W12" i="11"/>
  <c r="X12" i="11"/>
  <c r="AX12" i="11"/>
  <c r="A13" i="11"/>
  <c r="B13" i="11"/>
  <c r="C13" i="11"/>
  <c r="D13" i="11"/>
  <c r="E13" i="11"/>
  <c r="F13" i="11"/>
  <c r="G13" i="11"/>
  <c r="H13" i="11"/>
  <c r="AX13" i="11"/>
  <c r="A14" i="11"/>
  <c r="B14" i="11"/>
  <c r="C14" i="11"/>
  <c r="D14" i="11"/>
  <c r="E14" i="11"/>
  <c r="F14" i="11"/>
  <c r="G14" i="11"/>
  <c r="R14" i="11" s="1"/>
  <c r="H14" i="11"/>
  <c r="K14" i="11"/>
  <c r="AX14" i="11"/>
  <c r="A15" i="11"/>
  <c r="B15" i="11"/>
  <c r="C15" i="11"/>
  <c r="D15" i="11"/>
  <c r="E15" i="11"/>
  <c r="F15" i="11"/>
  <c r="G15" i="11"/>
  <c r="S15" i="11" s="1"/>
  <c r="H15" i="11"/>
  <c r="U15" i="11"/>
  <c r="V15" i="11"/>
  <c r="AX15" i="11"/>
  <c r="A16" i="11"/>
  <c r="B16" i="11"/>
  <c r="C16" i="11"/>
  <c r="D16" i="11"/>
  <c r="E16" i="11"/>
  <c r="F16" i="11"/>
  <c r="G16" i="11"/>
  <c r="T16" i="11" s="1"/>
  <c r="H16" i="11"/>
  <c r="K16" i="11"/>
  <c r="L16" i="11"/>
  <c r="Q16" i="11"/>
  <c r="R16" i="11"/>
  <c r="S16" i="11"/>
  <c r="W16" i="11"/>
  <c r="Y16" i="11"/>
  <c r="AA16" i="11"/>
  <c r="AB16" i="11"/>
  <c r="AX16" i="11"/>
  <c r="A17" i="11"/>
  <c r="B17" i="11"/>
  <c r="C17" i="11"/>
  <c r="D17" i="11"/>
  <c r="E17" i="11"/>
  <c r="F17" i="11"/>
  <c r="G17" i="11"/>
  <c r="K17" i="11" s="1"/>
  <c r="H17" i="11"/>
  <c r="AX17" i="11"/>
  <c r="A18" i="11"/>
  <c r="B18" i="11"/>
  <c r="C18" i="11"/>
  <c r="D18" i="11"/>
  <c r="E18" i="11"/>
  <c r="F18" i="11"/>
  <c r="G18" i="11"/>
  <c r="H18" i="11"/>
  <c r="J18" i="11"/>
  <c r="T18" i="11"/>
  <c r="U18" i="11"/>
  <c r="V18" i="11"/>
  <c r="AX18" i="11"/>
  <c r="A19" i="11"/>
  <c r="B19" i="11"/>
  <c r="C19" i="11"/>
  <c r="D19" i="11"/>
  <c r="E19" i="11"/>
  <c r="F19" i="11"/>
  <c r="G19" i="11"/>
  <c r="H19" i="11"/>
  <c r="Z19" i="11"/>
  <c r="AB19" i="11"/>
  <c r="AX19" i="11"/>
  <c r="A20" i="11"/>
  <c r="B20" i="11"/>
  <c r="C20" i="11"/>
  <c r="D20" i="11"/>
  <c r="E20" i="11"/>
  <c r="F20" i="11"/>
  <c r="G20" i="11"/>
  <c r="H20" i="11"/>
  <c r="AX20" i="11"/>
  <c r="A21" i="11"/>
  <c r="B21" i="11"/>
  <c r="C21" i="11"/>
  <c r="D21" i="11"/>
  <c r="E21" i="11"/>
  <c r="F21" i="11"/>
  <c r="G21" i="11"/>
  <c r="H21" i="11"/>
  <c r="AX21" i="11"/>
  <c r="A22" i="11"/>
  <c r="B22" i="11"/>
  <c r="C22" i="11"/>
  <c r="D22" i="11"/>
  <c r="E22" i="11"/>
  <c r="F22" i="11"/>
  <c r="G22" i="11"/>
  <c r="R22" i="11" s="1"/>
  <c r="H22" i="11"/>
  <c r="AX22" i="11"/>
  <c r="A23" i="11"/>
  <c r="B23" i="11"/>
  <c r="C23" i="11"/>
  <c r="D23" i="11"/>
  <c r="E23" i="11"/>
  <c r="F23" i="11"/>
  <c r="G23" i="11"/>
  <c r="S23" i="11" s="1"/>
  <c r="H23" i="11"/>
  <c r="AX23" i="11"/>
  <c r="A24" i="11"/>
  <c r="B24" i="11"/>
  <c r="C24" i="11"/>
  <c r="D24" i="11"/>
  <c r="E24" i="11"/>
  <c r="F24" i="11"/>
  <c r="G24" i="11"/>
  <c r="H24" i="11"/>
  <c r="AX24" i="11"/>
  <c r="A25" i="11"/>
  <c r="B25" i="11"/>
  <c r="C25" i="11"/>
  <c r="D25" i="11"/>
  <c r="E25" i="11"/>
  <c r="F25" i="11"/>
  <c r="G25" i="11"/>
  <c r="R25" i="11" s="1"/>
  <c r="H25" i="11"/>
  <c r="AX25" i="11"/>
  <c r="A26" i="11"/>
  <c r="B26" i="11"/>
  <c r="C26" i="11"/>
  <c r="D26" i="11"/>
  <c r="E26" i="11"/>
  <c r="F26" i="11"/>
  <c r="G26" i="11"/>
  <c r="S26" i="11" s="1"/>
  <c r="H26" i="11"/>
  <c r="AX26" i="11"/>
  <c r="A27" i="11"/>
  <c r="B27" i="11"/>
  <c r="C27" i="11"/>
  <c r="D27" i="11"/>
  <c r="E27" i="11"/>
  <c r="F27" i="11"/>
  <c r="G27" i="11"/>
  <c r="S27" i="11" s="1"/>
  <c r="H27" i="11"/>
  <c r="Y27" i="11"/>
  <c r="Z27" i="11"/>
  <c r="AA27" i="11"/>
  <c r="AB27" i="11"/>
  <c r="AX27" i="11"/>
  <c r="A28" i="11"/>
  <c r="B28" i="11"/>
  <c r="C28" i="11"/>
  <c r="D28" i="11"/>
  <c r="E28" i="11"/>
  <c r="F28" i="11"/>
  <c r="G28" i="11"/>
  <c r="M28" i="11" s="1"/>
  <c r="H28" i="11"/>
  <c r="J28" i="11"/>
  <c r="K28" i="11"/>
  <c r="N28" i="11"/>
  <c r="T28" i="11"/>
  <c r="W28" i="11"/>
  <c r="AX28" i="11"/>
  <c r="A29" i="11"/>
  <c r="B29" i="11"/>
  <c r="C29" i="11"/>
  <c r="D29" i="11"/>
  <c r="E29" i="11"/>
  <c r="F29" i="11"/>
  <c r="G29" i="11"/>
  <c r="N29" i="11" s="1"/>
  <c r="H29" i="11"/>
  <c r="L29" i="11"/>
  <c r="AX29" i="11"/>
  <c r="A30" i="11"/>
  <c r="B30" i="11"/>
  <c r="C30" i="11"/>
  <c r="D30" i="11"/>
  <c r="E30" i="11"/>
  <c r="F30" i="11"/>
  <c r="G30" i="11"/>
  <c r="J30" i="11" s="1"/>
  <c r="H30" i="11"/>
  <c r="AX30" i="11"/>
  <c r="A31" i="11"/>
  <c r="B31" i="11"/>
  <c r="C31" i="11"/>
  <c r="D31" i="11"/>
  <c r="E31" i="11"/>
  <c r="F31" i="11"/>
  <c r="G31" i="11"/>
  <c r="N31" i="11" s="1"/>
  <c r="H31" i="11"/>
  <c r="W31" i="11"/>
  <c r="X31" i="11"/>
  <c r="AA31" i="11"/>
  <c r="AX31" i="11"/>
  <c r="A32" i="11"/>
  <c r="B32" i="11"/>
  <c r="C32" i="11"/>
  <c r="D32" i="11"/>
  <c r="E32" i="11"/>
  <c r="F32" i="11"/>
  <c r="G32" i="11"/>
  <c r="H32" i="11"/>
  <c r="AX32" i="11"/>
  <c r="A33" i="11"/>
  <c r="B33" i="11"/>
  <c r="C33" i="11"/>
  <c r="D33" i="11"/>
  <c r="E33" i="11"/>
  <c r="F33" i="11"/>
  <c r="G33" i="11"/>
  <c r="R33" i="11" s="1"/>
  <c r="H33" i="11"/>
  <c r="U33" i="11"/>
  <c r="W33" i="11"/>
  <c r="X33" i="11"/>
  <c r="Z33" i="11"/>
  <c r="AX33" i="11"/>
  <c r="A34" i="11"/>
  <c r="B34" i="11"/>
  <c r="C34" i="11"/>
  <c r="D34" i="11"/>
  <c r="E34" i="11"/>
  <c r="F34" i="11"/>
  <c r="G34" i="11"/>
  <c r="J34" i="11" s="1"/>
  <c r="H34" i="11"/>
  <c r="K34" i="11"/>
  <c r="L34" i="11"/>
  <c r="M34" i="11"/>
  <c r="P34" i="11"/>
  <c r="S34" i="11"/>
  <c r="AB34" i="11"/>
  <c r="AX34" i="11"/>
  <c r="A35" i="11"/>
  <c r="B35" i="11"/>
  <c r="C35" i="11"/>
  <c r="D35" i="11"/>
  <c r="E35" i="11"/>
  <c r="F35" i="11"/>
  <c r="G35" i="11"/>
  <c r="K35" i="11" s="1"/>
  <c r="H35" i="11"/>
  <c r="L35" i="11"/>
  <c r="M35" i="11"/>
  <c r="Q35" i="11"/>
  <c r="X35" i="11"/>
  <c r="Z35" i="11"/>
  <c r="AX35" i="11"/>
  <c r="A36" i="11"/>
  <c r="B36" i="11"/>
  <c r="C36" i="11"/>
  <c r="D36" i="11"/>
  <c r="E36" i="11"/>
  <c r="F36" i="11"/>
  <c r="G36" i="11"/>
  <c r="S36" i="11" s="1"/>
  <c r="H36" i="11"/>
  <c r="J36" i="11"/>
  <c r="N36" i="11"/>
  <c r="O36" i="11"/>
  <c r="P36" i="11"/>
  <c r="Q36" i="11"/>
  <c r="T36" i="11"/>
  <c r="AA36" i="11"/>
  <c r="AB36" i="11"/>
  <c r="AX36" i="11"/>
  <c r="A37" i="11"/>
  <c r="B37" i="11"/>
  <c r="C37" i="11"/>
  <c r="D37" i="11"/>
  <c r="E37" i="11"/>
  <c r="F37" i="11"/>
  <c r="G37" i="11"/>
  <c r="T37" i="11" s="1"/>
  <c r="H37" i="11"/>
  <c r="L37" i="11"/>
  <c r="M37" i="11"/>
  <c r="N37" i="11"/>
  <c r="R37" i="11"/>
  <c r="S37" i="11"/>
  <c r="W37" i="11"/>
  <c r="AB37" i="11"/>
  <c r="AX37" i="11"/>
  <c r="A38" i="11"/>
  <c r="B38" i="11"/>
  <c r="C38" i="11"/>
  <c r="D38" i="11"/>
  <c r="E38" i="11"/>
  <c r="F38" i="11"/>
  <c r="G38" i="11"/>
  <c r="L38" i="11" s="1"/>
  <c r="H38" i="11"/>
  <c r="K38" i="11"/>
  <c r="W38" i="11"/>
  <c r="X38" i="11"/>
  <c r="AX38" i="11"/>
  <c r="A39" i="11"/>
  <c r="B39" i="11"/>
  <c r="C39" i="11"/>
  <c r="D39" i="11"/>
  <c r="E39" i="11"/>
  <c r="F39" i="11"/>
  <c r="G39" i="11"/>
  <c r="X39" i="11" s="1"/>
  <c r="H39" i="11"/>
  <c r="J39" i="11"/>
  <c r="Z39" i="11"/>
  <c r="AX39" i="11"/>
  <c r="A40" i="11"/>
  <c r="B40" i="11"/>
  <c r="C40" i="11"/>
  <c r="D40" i="11"/>
  <c r="E40" i="11"/>
  <c r="F40" i="11"/>
  <c r="G40" i="11"/>
  <c r="W40" i="11" s="1"/>
  <c r="H40" i="11"/>
  <c r="J40" i="11"/>
  <c r="L40" i="11"/>
  <c r="M40" i="11"/>
  <c r="X40" i="11"/>
  <c r="AX40" i="11"/>
  <c r="A41" i="11"/>
  <c r="B41" i="11"/>
  <c r="C41" i="11"/>
  <c r="D41" i="11"/>
  <c r="E41" i="11"/>
  <c r="F41" i="11"/>
  <c r="G41" i="11"/>
  <c r="V41" i="11" s="1"/>
  <c r="H41" i="11"/>
  <c r="N41" i="11"/>
  <c r="AX41" i="11"/>
  <c r="A42" i="11"/>
  <c r="B42" i="11"/>
  <c r="C42" i="11"/>
  <c r="D42" i="11"/>
  <c r="E42" i="11"/>
  <c r="F42" i="11"/>
  <c r="G42" i="11"/>
  <c r="P42" i="11" s="1"/>
  <c r="H42" i="11"/>
  <c r="O42" i="11"/>
  <c r="W42" i="11"/>
  <c r="AX42" i="11"/>
  <c r="A43" i="11"/>
  <c r="B43" i="11"/>
  <c r="C43" i="11"/>
  <c r="D43" i="11"/>
  <c r="E43" i="11"/>
  <c r="F43" i="11"/>
  <c r="G43" i="11"/>
  <c r="H43" i="11"/>
  <c r="AX43" i="11"/>
  <c r="A44" i="11"/>
  <c r="B44" i="11"/>
  <c r="C44" i="11"/>
  <c r="D44" i="11"/>
  <c r="E44" i="11"/>
  <c r="F44" i="11"/>
  <c r="G44" i="11"/>
  <c r="S44" i="11" s="1"/>
  <c r="H44" i="11"/>
  <c r="AX44" i="11"/>
  <c r="A45" i="11"/>
  <c r="B45" i="11"/>
  <c r="C45" i="11"/>
  <c r="D45" i="11"/>
  <c r="E45" i="11"/>
  <c r="F45" i="11"/>
  <c r="G45" i="11"/>
  <c r="H45" i="11"/>
  <c r="AX45" i="11"/>
  <c r="A46" i="11"/>
  <c r="B46" i="11"/>
  <c r="C46" i="11"/>
  <c r="D46" i="11"/>
  <c r="E46" i="11"/>
  <c r="F46" i="11"/>
  <c r="G46" i="11"/>
  <c r="K46" i="11" s="1"/>
  <c r="H46" i="11"/>
  <c r="X46" i="11"/>
  <c r="Y46" i="11"/>
  <c r="AX46" i="11"/>
  <c r="A47" i="11"/>
  <c r="B47" i="11"/>
  <c r="C47" i="11"/>
  <c r="D47" i="11"/>
  <c r="E47" i="11"/>
  <c r="F47" i="11"/>
  <c r="G47" i="11"/>
  <c r="H47" i="11"/>
  <c r="K47" i="11"/>
  <c r="X47" i="11"/>
  <c r="AA47" i="11"/>
  <c r="AB47" i="11"/>
  <c r="AX47" i="11"/>
  <c r="A48" i="11"/>
  <c r="B48" i="11"/>
  <c r="C48" i="11"/>
  <c r="D48" i="11"/>
  <c r="E48" i="11"/>
  <c r="F48" i="11"/>
  <c r="G48" i="11"/>
  <c r="Q48" i="11" s="1"/>
  <c r="H48" i="11"/>
  <c r="K48" i="11"/>
  <c r="M48" i="11"/>
  <c r="N48" i="11"/>
  <c r="O48" i="11"/>
  <c r="R48" i="11"/>
  <c r="U48" i="11"/>
  <c r="V48" i="11"/>
  <c r="AX48" i="11"/>
  <c r="A49" i="11"/>
  <c r="B49" i="11"/>
  <c r="C49" i="11"/>
  <c r="D49" i="11"/>
  <c r="E49" i="11"/>
  <c r="F49" i="11"/>
  <c r="G49" i="11"/>
  <c r="J49" i="11" s="1"/>
  <c r="H49" i="11"/>
  <c r="A50" i="11"/>
  <c r="B50" i="11"/>
  <c r="C50" i="11"/>
  <c r="D50" i="11"/>
  <c r="E50" i="11"/>
  <c r="F50" i="11"/>
  <c r="G50" i="11"/>
  <c r="J50" i="11" s="1"/>
  <c r="H50" i="11"/>
  <c r="A51" i="11"/>
  <c r="B51" i="11"/>
  <c r="C51" i="11"/>
  <c r="D51" i="11"/>
  <c r="E51" i="11"/>
  <c r="F51" i="11"/>
  <c r="G51" i="11"/>
  <c r="N51" i="11" s="1"/>
  <c r="H51" i="11"/>
  <c r="A52" i="11"/>
  <c r="B52" i="11"/>
  <c r="C52" i="11"/>
  <c r="D52" i="11"/>
  <c r="E52" i="11"/>
  <c r="F52" i="11"/>
  <c r="G52" i="11"/>
  <c r="S52" i="11" s="1"/>
  <c r="H52" i="11"/>
  <c r="M52" i="11"/>
  <c r="N52" i="11"/>
  <c r="P52" i="11"/>
  <c r="Q52" i="11"/>
  <c r="A53" i="11"/>
  <c r="B53" i="11"/>
  <c r="C53" i="11"/>
  <c r="D53" i="11"/>
  <c r="E53" i="11"/>
  <c r="F53" i="11"/>
  <c r="G53" i="11"/>
  <c r="J53" i="11" s="1"/>
  <c r="H53" i="11"/>
  <c r="A54" i="11"/>
  <c r="B54" i="11"/>
  <c r="C54" i="11"/>
  <c r="D54" i="11"/>
  <c r="E54" i="11"/>
  <c r="F54" i="11"/>
  <c r="G54" i="11"/>
  <c r="N54" i="11" s="1"/>
  <c r="H54" i="11"/>
  <c r="J54" i="11"/>
  <c r="K54" i="11"/>
  <c r="P54" i="11"/>
  <c r="A55" i="11"/>
  <c r="B55" i="11"/>
  <c r="C55" i="11"/>
  <c r="D55" i="11"/>
  <c r="E55" i="11"/>
  <c r="F55" i="11"/>
  <c r="G55" i="11"/>
  <c r="W55" i="11" s="1"/>
  <c r="H55" i="11"/>
  <c r="A56" i="11"/>
  <c r="B56" i="11"/>
  <c r="C56" i="11"/>
  <c r="D56" i="11"/>
  <c r="E56" i="11"/>
  <c r="F56" i="11"/>
  <c r="G56" i="11"/>
  <c r="V56" i="11" s="1"/>
  <c r="H56" i="11"/>
  <c r="O56" i="11"/>
  <c r="P56" i="11"/>
  <c r="Q56" i="11"/>
  <c r="R56" i="11"/>
  <c r="A57" i="11"/>
  <c r="B57" i="11"/>
  <c r="C57" i="11"/>
  <c r="D57" i="11"/>
  <c r="E57" i="11"/>
  <c r="F57" i="11"/>
  <c r="G57" i="11"/>
  <c r="R57" i="11" s="1"/>
  <c r="H57" i="11"/>
  <c r="A58" i="11"/>
  <c r="B58" i="11"/>
  <c r="C58" i="11"/>
  <c r="D58" i="11"/>
  <c r="E58" i="11"/>
  <c r="F58" i="11"/>
  <c r="G58" i="11"/>
  <c r="L58" i="11" s="1"/>
  <c r="H58" i="11"/>
  <c r="A59" i="11"/>
  <c r="B59" i="11"/>
  <c r="C59" i="11"/>
  <c r="D59" i="11"/>
  <c r="E59" i="11"/>
  <c r="F59" i="11"/>
  <c r="G59" i="11"/>
  <c r="H59" i="11"/>
  <c r="A60" i="11"/>
  <c r="B60" i="11"/>
  <c r="C60" i="11"/>
  <c r="D60" i="11"/>
  <c r="E60" i="11"/>
  <c r="F60" i="11"/>
  <c r="G60" i="11"/>
  <c r="H60" i="11"/>
  <c r="A61" i="11"/>
  <c r="B61" i="11"/>
  <c r="C61" i="11"/>
  <c r="D61" i="11"/>
  <c r="E61" i="11"/>
  <c r="F61" i="11"/>
  <c r="G61" i="11"/>
  <c r="Y61" i="11" s="1"/>
  <c r="H61" i="11"/>
  <c r="U61" i="11"/>
  <c r="W61" i="11"/>
  <c r="AB61" i="11"/>
  <c r="A62" i="11"/>
  <c r="B62" i="11"/>
  <c r="C62" i="11"/>
  <c r="D62" i="11"/>
  <c r="E62" i="11"/>
  <c r="F62" i="11"/>
  <c r="G62" i="11"/>
  <c r="X62" i="11" s="1"/>
  <c r="H62" i="11"/>
  <c r="A63" i="11"/>
  <c r="B63" i="11"/>
  <c r="C63" i="11"/>
  <c r="D63" i="11"/>
  <c r="E63" i="11"/>
  <c r="F63" i="11"/>
  <c r="G63" i="11"/>
  <c r="H63" i="11"/>
  <c r="A64" i="11"/>
  <c r="B64" i="11"/>
  <c r="C64" i="11"/>
  <c r="D64" i="11"/>
  <c r="E64" i="11"/>
  <c r="F64" i="11"/>
  <c r="G64" i="11"/>
  <c r="Y64" i="11" s="1"/>
  <c r="H64" i="11"/>
  <c r="A65" i="11"/>
  <c r="B65" i="11"/>
  <c r="C65" i="11"/>
  <c r="D65" i="11"/>
  <c r="E65" i="11"/>
  <c r="F65" i="11"/>
  <c r="G65" i="11"/>
  <c r="Y65" i="11" s="1"/>
  <c r="H65" i="11"/>
  <c r="J65" i="11"/>
  <c r="K65" i="11"/>
  <c r="P65" i="11"/>
  <c r="Q65" i="11"/>
  <c r="S65" i="11"/>
  <c r="T65" i="11"/>
  <c r="W65" i="11"/>
  <c r="A66" i="11"/>
  <c r="B66" i="11"/>
  <c r="C66" i="11"/>
  <c r="D66" i="11"/>
  <c r="E66" i="11"/>
  <c r="F66" i="11"/>
  <c r="G66" i="11"/>
  <c r="H66" i="11"/>
  <c r="A67" i="11"/>
  <c r="B67" i="11"/>
  <c r="C67" i="11"/>
  <c r="D67" i="11"/>
  <c r="E67" i="11"/>
  <c r="F67" i="11"/>
  <c r="G67" i="11"/>
  <c r="J67" i="11" s="1"/>
  <c r="H67" i="11"/>
  <c r="K67" i="11"/>
  <c r="O67" i="11"/>
  <c r="P67" i="11"/>
  <c r="S67" i="11"/>
  <c r="T67" i="11"/>
  <c r="U67" i="11"/>
  <c r="V67" i="11"/>
  <c r="A68" i="11"/>
  <c r="B68" i="11"/>
  <c r="C68" i="11"/>
  <c r="D68" i="11"/>
  <c r="E68" i="11"/>
  <c r="F68" i="11"/>
  <c r="G68" i="11"/>
  <c r="N68" i="11" s="1"/>
  <c r="H68" i="11"/>
  <c r="A69" i="11"/>
  <c r="B69" i="11"/>
  <c r="C69" i="11"/>
  <c r="D69" i="11"/>
  <c r="E69" i="11"/>
  <c r="F69" i="11"/>
  <c r="G69" i="11"/>
  <c r="H69" i="11"/>
  <c r="A70" i="11"/>
  <c r="B70" i="11"/>
  <c r="C70" i="11"/>
  <c r="D70" i="11"/>
  <c r="E70" i="11"/>
  <c r="F70" i="11"/>
  <c r="G70" i="11"/>
  <c r="L70" i="11" s="1"/>
  <c r="H70" i="11"/>
  <c r="J70" i="11"/>
  <c r="M70" i="11"/>
  <c r="N70" i="11"/>
  <c r="S70" i="11"/>
  <c r="V70" i="11"/>
  <c r="AA70" i="11"/>
  <c r="A71" i="11"/>
  <c r="B71" i="11"/>
  <c r="C71" i="11"/>
  <c r="D71" i="11"/>
  <c r="E71" i="11"/>
  <c r="F71" i="11"/>
  <c r="G71" i="11"/>
  <c r="K71" i="11" s="1"/>
  <c r="H71" i="11"/>
  <c r="J71" i="11"/>
  <c r="M71" i="11"/>
  <c r="N71" i="11"/>
  <c r="O71" i="11"/>
  <c r="P71" i="11"/>
  <c r="W71" i="11"/>
  <c r="X71" i="11"/>
  <c r="Y71" i="11"/>
  <c r="Z71" i="11"/>
  <c r="AA71" i="11"/>
  <c r="AB71" i="11"/>
  <c r="A72" i="11"/>
  <c r="B72" i="11"/>
  <c r="C72" i="11"/>
  <c r="D72" i="11"/>
  <c r="E72" i="11"/>
  <c r="F72" i="11"/>
  <c r="G72" i="11"/>
  <c r="AB72" i="11" s="1"/>
  <c r="H72" i="11"/>
  <c r="O72" i="11"/>
  <c r="P72" i="11"/>
  <c r="R72" i="11"/>
  <c r="U72" i="11"/>
  <c r="A73" i="11"/>
  <c r="B73" i="11"/>
  <c r="C73" i="11"/>
  <c r="D73" i="11"/>
  <c r="E73" i="11"/>
  <c r="F73" i="11"/>
  <c r="G73" i="11"/>
  <c r="H73" i="11"/>
  <c r="J73" i="11"/>
  <c r="A74" i="11"/>
  <c r="B74" i="11"/>
  <c r="C74" i="11"/>
  <c r="D74" i="11"/>
  <c r="E74" i="11"/>
  <c r="F74" i="11"/>
  <c r="G74" i="11"/>
  <c r="Z74" i="11" s="1"/>
  <c r="H74" i="11"/>
  <c r="J74" i="11"/>
  <c r="K74" i="11"/>
  <c r="L74" i="11"/>
  <c r="R74" i="11"/>
  <c r="S74" i="11"/>
  <c r="W74" i="11"/>
  <c r="X74" i="11"/>
  <c r="Y74" i="11"/>
  <c r="A75" i="11"/>
  <c r="B75" i="11"/>
  <c r="C75" i="11"/>
  <c r="D75" i="11"/>
  <c r="E75" i="11"/>
  <c r="F75" i="11"/>
  <c r="G75" i="11"/>
  <c r="T75" i="11" s="1"/>
  <c r="H75" i="11"/>
  <c r="J75" i="11"/>
  <c r="Z75" i="11"/>
  <c r="A76" i="11"/>
  <c r="B76" i="11"/>
  <c r="C76" i="11"/>
  <c r="D76" i="11"/>
  <c r="E76" i="11"/>
  <c r="F76" i="11"/>
  <c r="G76" i="11"/>
  <c r="P76" i="11" s="1"/>
  <c r="H76" i="11"/>
  <c r="N76" i="11"/>
  <c r="S76" i="11"/>
  <c r="A77" i="11"/>
  <c r="B77" i="11"/>
  <c r="C77" i="11"/>
  <c r="D77" i="11"/>
  <c r="E77" i="11"/>
  <c r="F77" i="11"/>
  <c r="G77" i="11"/>
  <c r="L77" i="11" s="1"/>
  <c r="H77" i="11"/>
  <c r="J77" i="11"/>
  <c r="K77" i="11"/>
  <c r="O77" i="11"/>
  <c r="P77" i="11"/>
  <c r="Q77" i="11"/>
  <c r="A78" i="11"/>
  <c r="B78" i="11"/>
  <c r="C78" i="11"/>
  <c r="D78" i="11"/>
  <c r="E78" i="11"/>
  <c r="F78" i="11"/>
  <c r="G78" i="11"/>
  <c r="AA78" i="11" s="1"/>
  <c r="H78" i="11"/>
  <c r="J78" i="11"/>
  <c r="K78" i="11"/>
  <c r="Z78" i="11"/>
  <c r="AB78" i="11"/>
  <c r="A79" i="11"/>
  <c r="B79" i="11"/>
  <c r="C79" i="11"/>
  <c r="D79" i="11"/>
  <c r="E79" i="11"/>
  <c r="F79" i="11"/>
  <c r="G79" i="11"/>
  <c r="P79" i="11" s="1"/>
  <c r="H79" i="11"/>
  <c r="J79" i="11"/>
  <c r="K79" i="11"/>
  <c r="L79" i="11"/>
  <c r="M79" i="11"/>
  <c r="R79" i="11"/>
  <c r="T79" i="11"/>
  <c r="W79" i="11"/>
  <c r="AB79" i="11"/>
  <c r="A80" i="11"/>
  <c r="B80" i="11"/>
  <c r="C80" i="11"/>
  <c r="D80" i="11"/>
  <c r="E80" i="11"/>
  <c r="F80" i="11"/>
  <c r="G80" i="11"/>
  <c r="M80" i="11" s="1"/>
  <c r="H80" i="11"/>
  <c r="A81" i="11"/>
  <c r="B81" i="11"/>
  <c r="C81" i="11"/>
  <c r="D81" i="11"/>
  <c r="E81" i="11"/>
  <c r="F81" i="11"/>
  <c r="G81" i="11"/>
  <c r="H81" i="11"/>
  <c r="A82" i="11"/>
  <c r="B82" i="11"/>
  <c r="C82" i="11"/>
  <c r="D82" i="11"/>
  <c r="E82" i="11"/>
  <c r="F82" i="11"/>
  <c r="G82" i="11"/>
  <c r="T82" i="11" s="1"/>
  <c r="H82" i="11"/>
  <c r="Q82" i="11"/>
  <c r="R82" i="11"/>
  <c r="A83" i="11"/>
  <c r="B83" i="11"/>
  <c r="C83" i="11"/>
  <c r="D83" i="11"/>
  <c r="E83" i="11"/>
  <c r="F83" i="11"/>
  <c r="G83" i="11"/>
  <c r="T83" i="11" s="1"/>
  <c r="H83" i="11"/>
  <c r="J83" i="11"/>
  <c r="L83" i="11"/>
  <c r="N83" i="11"/>
  <c r="W83" i="11"/>
  <c r="Z83" i="11"/>
  <c r="AA83" i="11"/>
  <c r="A84" i="11"/>
  <c r="B84" i="11"/>
  <c r="C84" i="11"/>
  <c r="D84" i="11"/>
  <c r="E84" i="11"/>
  <c r="F84" i="11"/>
  <c r="G84" i="11"/>
  <c r="H84" i="11"/>
  <c r="A85" i="11"/>
  <c r="B85" i="11"/>
  <c r="C85" i="11"/>
  <c r="D85" i="11"/>
  <c r="E85" i="11"/>
  <c r="F85" i="11"/>
  <c r="G85" i="11"/>
  <c r="X85" i="11" s="1"/>
  <c r="H85" i="11"/>
  <c r="A86" i="11"/>
  <c r="B86" i="11"/>
  <c r="C86" i="11"/>
  <c r="D86" i="11"/>
  <c r="E86" i="11"/>
  <c r="F86" i="11"/>
  <c r="G86" i="11"/>
  <c r="M86" i="11" s="1"/>
  <c r="H86" i="11"/>
  <c r="A87" i="11"/>
  <c r="B87" i="11"/>
  <c r="C87" i="11"/>
  <c r="D87" i="11"/>
  <c r="E87" i="11"/>
  <c r="F87" i="11"/>
  <c r="G87" i="11"/>
  <c r="U87" i="11" s="1"/>
  <c r="H87" i="11"/>
  <c r="P87" i="11"/>
  <c r="Q87" i="11"/>
  <c r="S87" i="11"/>
  <c r="A88" i="11"/>
  <c r="B88" i="11"/>
  <c r="C88" i="11"/>
  <c r="D88" i="11"/>
  <c r="E88" i="11"/>
  <c r="F88" i="11"/>
  <c r="G88" i="11"/>
  <c r="L88" i="11" s="1"/>
  <c r="H88" i="11"/>
  <c r="Q88" i="11"/>
  <c r="A89" i="11"/>
  <c r="B89" i="11"/>
  <c r="C89" i="11"/>
  <c r="D89" i="11"/>
  <c r="E89" i="11"/>
  <c r="F89" i="11"/>
  <c r="G89" i="11"/>
  <c r="R89" i="11" s="1"/>
  <c r="H89" i="11"/>
  <c r="A90" i="11"/>
  <c r="B90" i="11"/>
  <c r="C90" i="11"/>
  <c r="D90" i="11"/>
  <c r="E90" i="11"/>
  <c r="F90" i="11"/>
  <c r="G90" i="11"/>
  <c r="M90" i="11" s="1"/>
  <c r="H90" i="11"/>
  <c r="L90" i="11"/>
  <c r="A91" i="11"/>
  <c r="B91" i="11"/>
  <c r="C91" i="11"/>
  <c r="D91" i="11"/>
  <c r="E91" i="11"/>
  <c r="F91" i="11"/>
  <c r="G91" i="11"/>
  <c r="H91" i="11"/>
  <c r="A92" i="11"/>
  <c r="B92" i="11"/>
  <c r="C92" i="11"/>
  <c r="D92" i="11"/>
  <c r="E92" i="11"/>
  <c r="F92" i="11"/>
  <c r="G92" i="11"/>
  <c r="H92" i="11"/>
  <c r="A93" i="11"/>
  <c r="B93" i="11"/>
  <c r="C93" i="11"/>
  <c r="D93" i="11"/>
  <c r="E93" i="11"/>
  <c r="F93" i="11"/>
  <c r="G93" i="11"/>
  <c r="U93" i="11" s="1"/>
  <c r="H93" i="11"/>
  <c r="W93" i="11"/>
  <c r="Y93" i="11"/>
  <c r="Z93" i="11"/>
  <c r="A94" i="11"/>
  <c r="B94" i="11"/>
  <c r="C94" i="11"/>
  <c r="D94" i="11"/>
  <c r="E94" i="11"/>
  <c r="F94" i="11"/>
  <c r="G94" i="11"/>
  <c r="K94" i="11" s="1"/>
  <c r="H94" i="11"/>
  <c r="J94" i="11"/>
  <c r="L94" i="11"/>
  <c r="M94" i="11"/>
  <c r="Z94" i="11"/>
  <c r="AA94" i="11"/>
  <c r="A95" i="11"/>
  <c r="B95" i="11"/>
  <c r="C95" i="11"/>
  <c r="D95" i="11"/>
  <c r="E95" i="11"/>
  <c r="F95" i="11"/>
  <c r="G95" i="11"/>
  <c r="H95" i="11"/>
  <c r="A96" i="11"/>
  <c r="B96" i="11"/>
  <c r="C96" i="11"/>
  <c r="D96" i="11"/>
  <c r="E96" i="11"/>
  <c r="F96" i="11"/>
  <c r="G96" i="11"/>
  <c r="Q96" i="11" s="1"/>
  <c r="H96" i="11"/>
  <c r="A97" i="11"/>
  <c r="B97" i="11"/>
  <c r="C97" i="11"/>
  <c r="D97" i="11"/>
  <c r="E97" i="11"/>
  <c r="F97" i="11"/>
  <c r="G97" i="11"/>
  <c r="H97" i="11"/>
  <c r="A98" i="11"/>
  <c r="B98" i="11"/>
  <c r="C98" i="11"/>
  <c r="D98" i="11"/>
  <c r="E98" i="11"/>
  <c r="F98" i="11"/>
  <c r="G98" i="11"/>
  <c r="Q98" i="11" s="1"/>
  <c r="H98" i="11"/>
  <c r="W98" i="11"/>
  <c r="X98" i="11"/>
  <c r="A99" i="11"/>
  <c r="B99" i="11"/>
  <c r="C99" i="11"/>
  <c r="D99" i="11"/>
  <c r="E99" i="11"/>
  <c r="F99" i="11"/>
  <c r="G99" i="11"/>
  <c r="W99" i="11" s="1"/>
  <c r="H99" i="11"/>
  <c r="A100" i="11"/>
  <c r="B100" i="11"/>
  <c r="C100" i="11"/>
  <c r="D100" i="11"/>
  <c r="E100" i="11"/>
  <c r="F100" i="11"/>
  <c r="G100" i="11"/>
  <c r="K100" i="11" s="1"/>
  <c r="H100" i="11"/>
  <c r="M100" i="11"/>
  <c r="V100" i="11"/>
  <c r="W100" i="11"/>
  <c r="X100" i="11"/>
  <c r="Z100" i="11"/>
  <c r="A101" i="11"/>
  <c r="B101" i="11"/>
  <c r="C101" i="11"/>
  <c r="D101" i="11"/>
  <c r="E101" i="11"/>
  <c r="F101" i="11"/>
  <c r="G101" i="11"/>
  <c r="Z101" i="11" s="1"/>
  <c r="H101" i="11"/>
  <c r="Y101" i="11"/>
  <c r="A102" i="11"/>
  <c r="B102" i="11"/>
  <c r="C102" i="11"/>
  <c r="D102" i="11"/>
  <c r="E102" i="11"/>
  <c r="F102" i="11"/>
  <c r="G102" i="11"/>
  <c r="H102" i="11"/>
  <c r="A103" i="11"/>
  <c r="B103" i="11"/>
  <c r="C103" i="11"/>
  <c r="D103" i="11"/>
  <c r="E103" i="11"/>
  <c r="F103" i="11"/>
  <c r="G103" i="11"/>
  <c r="K103" i="11" s="1"/>
  <c r="H103" i="11"/>
  <c r="A104" i="11"/>
  <c r="B104" i="11"/>
  <c r="C104" i="11"/>
  <c r="D104" i="11"/>
  <c r="E104" i="11"/>
  <c r="F104" i="11"/>
  <c r="G104" i="11"/>
  <c r="Y104" i="11" s="1"/>
  <c r="H104" i="11"/>
  <c r="A105" i="11"/>
  <c r="B105" i="11"/>
  <c r="C105" i="11"/>
  <c r="D105" i="11"/>
  <c r="E105" i="11"/>
  <c r="F105" i="11"/>
  <c r="G105" i="11"/>
  <c r="P105" i="11" s="1"/>
  <c r="H105" i="11"/>
  <c r="A106" i="11"/>
  <c r="B106" i="11"/>
  <c r="C106" i="11"/>
  <c r="D106" i="11"/>
  <c r="E106" i="11"/>
  <c r="F106" i="11"/>
  <c r="G106" i="11"/>
  <c r="H106" i="11"/>
  <c r="A107" i="11"/>
  <c r="B107" i="11"/>
  <c r="C107" i="11"/>
  <c r="D107" i="11"/>
  <c r="E107" i="11"/>
  <c r="F107" i="11"/>
  <c r="G107" i="11"/>
  <c r="J107" i="11" s="1"/>
  <c r="H107" i="11"/>
  <c r="A108" i="11"/>
  <c r="B108" i="11"/>
  <c r="C108" i="11"/>
  <c r="D108" i="11"/>
  <c r="E108" i="11"/>
  <c r="F108" i="11"/>
  <c r="G108" i="11"/>
  <c r="L108" i="11" s="1"/>
  <c r="H108" i="11"/>
  <c r="A109" i="11"/>
  <c r="B109" i="11"/>
  <c r="C109" i="11"/>
  <c r="D109" i="11"/>
  <c r="E109" i="11"/>
  <c r="F109" i="11"/>
  <c r="G109" i="11"/>
  <c r="Y109" i="11" s="1"/>
  <c r="H109" i="11"/>
  <c r="A110" i="11"/>
  <c r="B110" i="11"/>
  <c r="C110" i="11"/>
  <c r="D110" i="11"/>
  <c r="E110" i="11"/>
  <c r="F110" i="11"/>
  <c r="G110" i="11"/>
  <c r="U110" i="11" s="1"/>
  <c r="H110" i="11"/>
  <c r="K110" i="11"/>
  <c r="L110" i="11"/>
  <c r="M110" i="11"/>
  <c r="P110" i="11"/>
  <c r="R110" i="11"/>
  <c r="S110" i="11"/>
  <c r="T110" i="11"/>
  <c r="V110" i="11"/>
  <c r="AA110" i="11"/>
  <c r="A111" i="11"/>
  <c r="B111" i="11"/>
  <c r="C111" i="11"/>
  <c r="D111" i="11"/>
  <c r="E111" i="11"/>
  <c r="F111" i="11"/>
  <c r="G111" i="11"/>
  <c r="N111" i="11" s="1"/>
  <c r="H111" i="11"/>
  <c r="S111" i="11"/>
  <c r="T111" i="11"/>
  <c r="U111" i="11"/>
  <c r="W111" i="11"/>
  <c r="Y111" i="11"/>
  <c r="Z111" i="11"/>
  <c r="AA111" i="11"/>
  <c r="A112" i="11"/>
  <c r="B112" i="11"/>
  <c r="C112" i="11"/>
  <c r="D112" i="11"/>
  <c r="E112" i="11"/>
  <c r="F112" i="11"/>
  <c r="G112" i="11"/>
  <c r="U112" i="11" s="1"/>
  <c r="H112" i="11"/>
  <c r="K112" i="11"/>
  <c r="Y112" i="11"/>
  <c r="A113" i="11"/>
  <c r="B113" i="11"/>
  <c r="C113" i="11"/>
  <c r="D113" i="11"/>
  <c r="E113" i="11"/>
  <c r="F113" i="11"/>
  <c r="G113" i="11"/>
  <c r="H113" i="11"/>
  <c r="N113" i="11"/>
  <c r="A114" i="11"/>
  <c r="B114" i="11"/>
  <c r="C114" i="11"/>
  <c r="D114" i="11"/>
  <c r="E114" i="11"/>
  <c r="F114" i="11"/>
  <c r="G114" i="11"/>
  <c r="M114" i="11" s="1"/>
  <c r="H114" i="11"/>
  <c r="L114" i="11"/>
  <c r="P114" i="11"/>
  <c r="R114" i="11"/>
  <c r="AB114" i="11"/>
  <c r="A115" i="11"/>
  <c r="B115" i="11"/>
  <c r="C115" i="11"/>
  <c r="D115" i="11"/>
  <c r="E115" i="11"/>
  <c r="F115" i="11"/>
  <c r="G115" i="11"/>
  <c r="S115" i="11" s="1"/>
  <c r="H115" i="11"/>
  <c r="A116" i="11"/>
  <c r="B116" i="11"/>
  <c r="C116" i="11"/>
  <c r="D116" i="11"/>
  <c r="E116" i="11"/>
  <c r="F116" i="11"/>
  <c r="G116" i="11"/>
  <c r="K116" i="11" s="1"/>
  <c r="H116" i="11"/>
  <c r="A117" i="11"/>
  <c r="B117" i="11"/>
  <c r="C117" i="11"/>
  <c r="D117" i="11"/>
  <c r="E117" i="11"/>
  <c r="F117" i="11"/>
  <c r="G117" i="11"/>
  <c r="Z117" i="11" s="1"/>
  <c r="H117" i="11"/>
  <c r="Q117" i="11"/>
  <c r="S117" i="11"/>
  <c r="T117" i="11"/>
  <c r="U117" i="11"/>
  <c r="W117" i="11"/>
  <c r="Y117" i="11"/>
  <c r="AA117" i="11"/>
  <c r="A118" i="11"/>
  <c r="B118" i="11"/>
  <c r="C118" i="11"/>
  <c r="D118" i="11"/>
  <c r="E118" i="11"/>
  <c r="F118" i="11"/>
  <c r="G118" i="11"/>
  <c r="H118" i="11"/>
  <c r="J118" i="11"/>
  <c r="K118" i="11"/>
  <c r="N118" i="11"/>
  <c r="O118" i="11"/>
  <c r="P118" i="11"/>
  <c r="Q118" i="11"/>
  <c r="R118" i="11"/>
  <c r="S118" i="11"/>
  <c r="T118" i="11"/>
  <c r="U118" i="11"/>
  <c r="V118" i="11"/>
  <c r="W118" i="11"/>
  <c r="X118" i="11"/>
  <c r="Z118" i="11"/>
  <c r="AA118" i="11"/>
  <c r="AB118" i="11"/>
  <c r="A119" i="11"/>
  <c r="B119" i="11"/>
  <c r="C119" i="11"/>
  <c r="D119" i="11"/>
  <c r="E119" i="11"/>
  <c r="F119" i="11"/>
  <c r="G119" i="11"/>
  <c r="AA119" i="11" s="1"/>
  <c r="H119" i="11"/>
  <c r="K119" i="11"/>
  <c r="L119" i="11"/>
  <c r="M119" i="11"/>
  <c r="O119" i="11"/>
  <c r="Q119" i="11"/>
  <c r="R119" i="11"/>
  <c r="S119" i="11"/>
  <c r="U119" i="11"/>
  <c r="X119" i="11"/>
  <c r="Y119" i="11"/>
  <c r="A120" i="11"/>
  <c r="B120" i="11"/>
  <c r="C120" i="11"/>
  <c r="D120" i="11"/>
  <c r="E120" i="11"/>
  <c r="F120" i="11"/>
  <c r="G120" i="11"/>
  <c r="U120" i="11" s="1"/>
  <c r="H120" i="11"/>
  <c r="T120" i="11"/>
  <c r="Y120" i="11"/>
  <c r="Z120" i="11"/>
  <c r="A121" i="11"/>
  <c r="B121" i="11"/>
  <c r="C121" i="11"/>
  <c r="D121" i="11"/>
  <c r="E121" i="11"/>
  <c r="F121" i="11"/>
  <c r="G121" i="11"/>
  <c r="M121" i="11" s="1"/>
  <c r="H121" i="11"/>
  <c r="J121" i="11"/>
  <c r="K121" i="11"/>
  <c r="N121" i="11"/>
  <c r="O121" i="11"/>
  <c r="Q121" i="11"/>
  <c r="S121" i="11"/>
  <c r="V121" i="11"/>
  <c r="W121" i="11"/>
  <c r="Y121" i="11"/>
  <c r="Z121" i="11"/>
  <c r="AA121" i="11"/>
  <c r="A122" i="11"/>
  <c r="B122" i="11"/>
  <c r="C122" i="11"/>
  <c r="D122" i="11"/>
  <c r="E122" i="11"/>
  <c r="F122" i="11"/>
  <c r="G122" i="11"/>
  <c r="Z122" i="11" s="1"/>
  <c r="H122" i="11"/>
  <c r="P122" i="11"/>
  <c r="R122" i="11"/>
  <c r="S122" i="11"/>
  <c r="U122" i="11"/>
  <c r="V122" i="11"/>
  <c r="W122" i="11"/>
  <c r="Y122" i="11"/>
  <c r="A123" i="11"/>
  <c r="B123" i="11"/>
  <c r="C123" i="11"/>
  <c r="D123" i="11"/>
  <c r="E123" i="11"/>
  <c r="F123" i="11"/>
  <c r="G123" i="11"/>
  <c r="X123" i="11" s="1"/>
  <c r="H123" i="11"/>
  <c r="J123" i="11"/>
  <c r="K123" i="11"/>
  <c r="W123" i="11"/>
  <c r="Y123" i="11"/>
  <c r="AA123" i="11"/>
  <c r="AB123" i="11"/>
  <c r="A124" i="11"/>
  <c r="B124" i="11"/>
  <c r="C124" i="11"/>
  <c r="D124" i="11"/>
  <c r="E124" i="11"/>
  <c r="F124" i="11"/>
  <c r="G124" i="11"/>
  <c r="Z124" i="11" s="1"/>
  <c r="H124" i="11"/>
  <c r="J124" i="11"/>
  <c r="K124" i="11"/>
  <c r="L124" i="11"/>
  <c r="M124" i="11"/>
  <c r="P124" i="11"/>
  <c r="Q124" i="11"/>
  <c r="R124" i="11"/>
  <c r="U124" i="11"/>
  <c r="X124" i="11"/>
  <c r="Y124" i="11"/>
  <c r="AB124" i="11"/>
  <c r="A125" i="11"/>
  <c r="B125" i="11"/>
  <c r="C125" i="11"/>
  <c r="D125" i="11"/>
  <c r="E125" i="11"/>
  <c r="F125" i="11"/>
  <c r="G125" i="11"/>
  <c r="H125" i="11"/>
  <c r="R125" i="11"/>
  <c r="S125" i="11"/>
  <c r="U125" i="11"/>
  <c r="W125" i="11"/>
  <c r="Y125" i="11"/>
  <c r="AA125" i="11"/>
  <c r="A126" i="11"/>
  <c r="B126" i="11"/>
  <c r="C126" i="11"/>
  <c r="D126" i="11"/>
  <c r="E126" i="11"/>
  <c r="F126" i="11"/>
  <c r="G126" i="11"/>
  <c r="H126" i="11"/>
  <c r="A127" i="11"/>
  <c r="B127" i="11"/>
  <c r="C127" i="11"/>
  <c r="D127" i="11"/>
  <c r="E127" i="11"/>
  <c r="F127" i="11"/>
  <c r="G127" i="11"/>
  <c r="Z127" i="11" s="1"/>
  <c r="H127" i="11"/>
  <c r="J127" i="11"/>
  <c r="K127" i="11"/>
  <c r="L127" i="11"/>
  <c r="M127" i="11"/>
  <c r="O127" i="11"/>
  <c r="P127" i="11"/>
  <c r="Q127" i="11"/>
  <c r="T127" i="11"/>
  <c r="X127" i="11"/>
  <c r="Y127" i="11"/>
  <c r="AB127" i="11"/>
  <c r="A128" i="11"/>
  <c r="B128" i="11"/>
  <c r="C128" i="11"/>
  <c r="D128" i="11"/>
  <c r="E128" i="11"/>
  <c r="F128" i="11"/>
  <c r="G128" i="11"/>
  <c r="H128" i="11"/>
  <c r="J128" i="11"/>
  <c r="K128" i="11"/>
  <c r="L128" i="11"/>
  <c r="M128" i="11"/>
  <c r="N128" i="11"/>
  <c r="O128" i="11"/>
  <c r="P128" i="11"/>
  <c r="Q128" i="11"/>
  <c r="R128" i="11"/>
  <c r="S128" i="11"/>
  <c r="T128" i="11"/>
  <c r="U128" i="11"/>
  <c r="V128" i="11"/>
  <c r="W128" i="11"/>
  <c r="X128" i="11"/>
  <c r="Y128" i="11"/>
  <c r="Z128" i="11"/>
  <c r="AA128" i="11"/>
  <c r="AB128" i="11"/>
  <c r="A129" i="11"/>
  <c r="B129" i="11"/>
  <c r="C129" i="11"/>
  <c r="D129" i="11"/>
  <c r="E129" i="11"/>
  <c r="F129" i="11"/>
  <c r="G129" i="11"/>
  <c r="H129" i="11"/>
  <c r="N129" i="11"/>
  <c r="A130" i="11"/>
  <c r="B130" i="11"/>
  <c r="C130" i="11"/>
  <c r="D130" i="11"/>
  <c r="E130" i="11"/>
  <c r="F130" i="11"/>
  <c r="G130" i="11"/>
  <c r="N130" i="11" s="1"/>
  <c r="H130" i="11"/>
  <c r="J130" i="11"/>
  <c r="K130" i="11"/>
  <c r="M130" i="11"/>
  <c r="O130" i="11"/>
  <c r="Q130" i="11"/>
  <c r="T130" i="11"/>
  <c r="AA130" i="11"/>
  <c r="AB130" i="11"/>
  <c r="A131" i="11"/>
  <c r="B131" i="11"/>
  <c r="C131" i="11"/>
  <c r="D131" i="11"/>
  <c r="E131" i="11"/>
  <c r="F131" i="11"/>
  <c r="G131" i="11"/>
  <c r="AA131" i="11" s="1"/>
  <c r="H131" i="11"/>
  <c r="K131" i="11"/>
  <c r="M131" i="11"/>
  <c r="N131" i="11"/>
  <c r="O131" i="11"/>
  <c r="P131" i="11"/>
  <c r="Q131" i="11"/>
  <c r="S131" i="11"/>
  <c r="T131" i="11"/>
  <c r="U131" i="11"/>
  <c r="X131" i="11"/>
  <c r="Y131" i="11"/>
  <c r="AB131" i="11"/>
  <c r="A132" i="11"/>
  <c r="B132" i="11"/>
  <c r="C132" i="11"/>
  <c r="D132" i="11"/>
  <c r="E132" i="11"/>
  <c r="F132" i="11"/>
  <c r="G132" i="11"/>
  <c r="K132" i="11" s="1"/>
  <c r="H132" i="11"/>
  <c r="J132" i="11"/>
  <c r="L132" i="11"/>
  <c r="M132" i="11"/>
  <c r="N132" i="11"/>
  <c r="O132" i="11"/>
  <c r="P132" i="11"/>
  <c r="Q132" i="11"/>
  <c r="R132" i="11"/>
  <c r="S132" i="11"/>
  <c r="T132" i="11"/>
  <c r="U132" i="11"/>
  <c r="V132" i="11"/>
  <c r="W132" i="11"/>
  <c r="X132" i="11"/>
  <c r="Y132" i="11"/>
  <c r="Z132" i="11"/>
  <c r="AB132" i="11"/>
  <c r="A133" i="11"/>
  <c r="B133" i="11"/>
  <c r="C133" i="11"/>
  <c r="D133" i="11"/>
  <c r="E133" i="11"/>
  <c r="F133" i="11"/>
  <c r="G133" i="11"/>
  <c r="H133" i="11"/>
  <c r="J133" i="11"/>
  <c r="N133" i="11"/>
  <c r="O133" i="11"/>
  <c r="P133" i="11"/>
  <c r="R133" i="11"/>
  <c r="S133" i="11"/>
  <c r="U133" i="11"/>
  <c r="V133" i="11"/>
  <c r="Y133" i="11"/>
  <c r="Z133" i="11"/>
  <c r="AA133" i="11"/>
  <c r="A134" i="11"/>
  <c r="B134" i="11"/>
  <c r="C134" i="11"/>
  <c r="D134" i="11"/>
  <c r="E134" i="11"/>
  <c r="F134" i="11"/>
  <c r="G134" i="11"/>
  <c r="H134" i="11"/>
  <c r="A135" i="11"/>
  <c r="B135" i="11"/>
  <c r="C135" i="11"/>
  <c r="D135" i="11"/>
  <c r="E135" i="11"/>
  <c r="F135" i="11"/>
  <c r="G135" i="11"/>
  <c r="H135" i="11"/>
  <c r="W135" i="11"/>
  <c r="X135" i="11"/>
  <c r="Y135" i="11"/>
  <c r="A136" i="11"/>
  <c r="B136" i="11"/>
  <c r="C136" i="11"/>
  <c r="D136" i="11"/>
  <c r="E136" i="11"/>
  <c r="F136" i="11"/>
  <c r="G136" i="11"/>
  <c r="M136" i="11" s="1"/>
  <c r="H136" i="11"/>
  <c r="J136" i="11"/>
  <c r="L136" i="11"/>
  <c r="N136" i="11"/>
  <c r="P136" i="11"/>
  <c r="Q136" i="11"/>
  <c r="S136" i="11"/>
  <c r="T136" i="11"/>
  <c r="W136" i="11"/>
  <c r="X136" i="11"/>
  <c r="Y136" i="11"/>
  <c r="AB136" i="11"/>
  <c r="A137" i="11"/>
  <c r="B137" i="11"/>
  <c r="C137" i="11"/>
  <c r="D137" i="11"/>
  <c r="E137" i="11"/>
  <c r="F137" i="11"/>
  <c r="G137" i="11"/>
  <c r="H137" i="11"/>
  <c r="J137" i="11"/>
  <c r="M137" i="11"/>
  <c r="N137" i="11"/>
  <c r="O137" i="11"/>
  <c r="Q137" i="11"/>
  <c r="R137" i="11"/>
  <c r="S137" i="11"/>
  <c r="T137" i="11"/>
  <c r="U137" i="11"/>
  <c r="V137" i="11"/>
  <c r="W137" i="11"/>
  <c r="X137" i="11"/>
  <c r="Y137" i="11"/>
  <c r="Z137" i="11"/>
  <c r="AA137" i="11"/>
  <c r="A138" i="11"/>
  <c r="B138" i="11"/>
  <c r="C138" i="11"/>
  <c r="D138" i="11"/>
  <c r="E138" i="11"/>
  <c r="F138" i="11"/>
  <c r="G138" i="11"/>
  <c r="W138" i="11" s="1"/>
  <c r="H138" i="11"/>
  <c r="A139" i="11"/>
  <c r="B139" i="11"/>
  <c r="C139" i="11"/>
  <c r="D139" i="11"/>
  <c r="E139" i="11"/>
  <c r="F139" i="11"/>
  <c r="G139" i="11"/>
  <c r="H139" i="11"/>
  <c r="J139" i="11"/>
  <c r="K139" i="11"/>
  <c r="L139" i="11"/>
  <c r="M139" i="11"/>
  <c r="O139" i="11"/>
  <c r="P139" i="11"/>
  <c r="Q139" i="11"/>
  <c r="S139" i="11"/>
  <c r="T139" i="11"/>
  <c r="U139" i="11"/>
  <c r="V139" i="11"/>
  <c r="W139" i="11"/>
  <c r="X139" i="11"/>
  <c r="Y139" i="11"/>
  <c r="Z139" i="11"/>
  <c r="AA139" i="11"/>
  <c r="AB139" i="11"/>
  <c r="A140" i="11"/>
  <c r="B140" i="11"/>
  <c r="C140" i="11"/>
  <c r="D140" i="11"/>
  <c r="E140" i="11"/>
  <c r="F140" i="11"/>
  <c r="G140" i="11"/>
  <c r="H140" i="11"/>
  <c r="K140" i="11"/>
  <c r="L140" i="11"/>
  <c r="Z140" i="11"/>
  <c r="A141" i="11"/>
  <c r="B141" i="11"/>
  <c r="C141" i="11"/>
  <c r="D141" i="11"/>
  <c r="E141" i="11"/>
  <c r="F141" i="11"/>
  <c r="G141" i="11"/>
  <c r="H141" i="11"/>
  <c r="J141" i="11"/>
  <c r="K141" i="11"/>
  <c r="L141" i="11"/>
  <c r="M141" i="11"/>
  <c r="N141" i="11"/>
  <c r="Q141" i="11"/>
  <c r="R141" i="11"/>
  <c r="S141" i="11"/>
  <c r="V141" i="11"/>
  <c r="W141" i="11"/>
  <c r="X141" i="11"/>
  <c r="Y141" i="11"/>
  <c r="Z141" i="11"/>
  <c r="AA141" i="11"/>
  <c r="AB141" i="11"/>
  <c r="A142" i="11"/>
  <c r="B142" i="11"/>
  <c r="C142" i="11"/>
  <c r="D142" i="11"/>
  <c r="E142" i="11"/>
  <c r="F142" i="11"/>
  <c r="G142" i="11"/>
  <c r="L142" i="11" s="1"/>
  <c r="H142" i="11"/>
  <c r="J142" i="11"/>
  <c r="K142" i="11"/>
  <c r="M142" i="11"/>
  <c r="N142" i="11"/>
  <c r="O142" i="11"/>
  <c r="T142" i="11"/>
  <c r="W142" i="11"/>
  <c r="AA142" i="11"/>
  <c r="AB142" i="11"/>
  <c r="A143" i="11"/>
  <c r="B143" i="11"/>
  <c r="C143" i="11"/>
  <c r="D143" i="11"/>
  <c r="E143" i="11"/>
  <c r="F143" i="11"/>
  <c r="G143" i="11"/>
  <c r="X143" i="11" s="1"/>
  <c r="H143" i="11"/>
  <c r="Z143" i="11"/>
  <c r="AB143" i="11"/>
  <c r="A144" i="11"/>
  <c r="B144" i="11"/>
  <c r="C144" i="11"/>
  <c r="D144" i="11"/>
  <c r="E144" i="11"/>
  <c r="F144" i="11"/>
  <c r="G144" i="11"/>
  <c r="H144" i="11"/>
  <c r="J144" i="11"/>
  <c r="K144" i="11"/>
  <c r="L144" i="11"/>
  <c r="M144" i="11"/>
  <c r="N144" i="11"/>
  <c r="O144" i="11"/>
  <c r="P144" i="11"/>
  <c r="Q144" i="11"/>
  <c r="R144" i="11"/>
  <c r="S144" i="11"/>
  <c r="T144" i="11"/>
  <c r="U144" i="11"/>
  <c r="V144" i="11"/>
  <c r="W144" i="11"/>
  <c r="X144" i="11"/>
  <c r="Y144" i="11"/>
  <c r="Z144" i="11"/>
  <c r="AA144" i="11"/>
  <c r="AB144" i="11"/>
  <c r="A145" i="11"/>
  <c r="B145" i="11"/>
  <c r="C145" i="11"/>
  <c r="D145" i="11"/>
  <c r="E145" i="11"/>
  <c r="F145" i="11"/>
  <c r="G145" i="11"/>
  <c r="H145" i="11"/>
  <c r="R145" i="11"/>
  <c r="S145" i="11"/>
  <c r="U145" i="11"/>
  <c r="Y145" i="11"/>
  <c r="Z145" i="11"/>
  <c r="AA145" i="11"/>
  <c r="A146" i="11"/>
  <c r="B146" i="11"/>
  <c r="C146" i="11"/>
  <c r="D146" i="11"/>
  <c r="E146" i="11"/>
  <c r="F146" i="11"/>
  <c r="G146" i="11"/>
  <c r="N146" i="11" s="1"/>
  <c r="H146" i="11"/>
  <c r="K146" i="11"/>
  <c r="L146" i="11"/>
  <c r="M146" i="11"/>
  <c r="O146" i="11"/>
  <c r="P146" i="11"/>
  <c r="Q146" i="11"/>
  <c r="S146" i="11"/>
  <c r="T146" i="11"/>
  <c r="U146" i="11"/>
  <c r="W146" i="11"/>
  <c r="X146" i="11"/>
  <c r="Y146" i="11"/>
  <c r="AA146" i="11"/>
  <c r="AB146" i="11"/>
  <c r="A147" i="11"/>
  <c r="B147" i="11"/>
  <c r="C147" i="11"/>
  <c r="D147" i="11"/>
  <c r="E147" i="11"/>
  <c r="F147" i="11"/>
  <c r="G147" i="11"/>
  <c r="K147" i="11" s="1"/>
  <c r="H147" i="11"/>
  <c r="J147" i="11"/>
  <c r="L147" i="11"/>
  <c r="M147" i="11"/>
  <c r="N147" i="11"/>
  <c r="O147" i="11"/>
  <c r="P147" i="11"/>
  <c r="Q147" i="11"/>
  <c r="R147" i="11"/>
  <c r="S147" i="11"/>
  <c r="T147" i="11"/>
  <c r="U147" i="11"/>
  <c r="V147" i="11"/>
  <c r="W147" i="11"/>
  <c r="X147" i="11"/>
  <c r="Y147" i="11"/>
  <c r="Z147" i="11"/>
  <c r="AB147" i="11"/>
  <c r="A148" i="11"/>
  <c r="B148" i="11"/>
  <c r="C148" i="11"/>
  <c r="D148" i="11"/>
  <c r="E148" i="11"/>
  <c r="F148" i="11"/>
  <c r="G148" i="11"/>
  <c r="H148" i="11"/>
  <c r="J148" i="11"/>
  <c r="K148" i="11"/>
  <c r="V148" i="11"/>
  <c r="W148" i="11"/>
  <c r="Y148" i="11"/>
  <c r="AA148" i="11"/>
  <c r="A149" i="11"/>
  <c r="B149" i="11"/>
  <c r="C149" i="11"/>
  <c r="D149" i="11"/>
  <c r="E149" i="11"/>
  <c r="F149" i="11"/>
  <c r="G149" i="11"/>
  <c r="AA149" i="11" s="1"/>
  <c r="H149" i="11"/>
  <c r="J149" i="11"/>
  <c r="K149" i="11"/>
  <c r="L149" i="11"/>
  <c r="N149" i="11"/>
  <c r="O149" i="11"/>
  <c r="Q149" i="11"/>
  <c r="R149" i="11"/>
  <c r="S149" i="11"/>
  <c r="V149" i="11"/>
  <c r="W149" i="11"/>
  <c r="X149" i="11"/>
  <c r="Z149" i="11"/>
  <c r="AB149" i="11"/>
  <c r="A150" i="11"/>
  <c r="B150" i="11"/>
  <c r="C150" i="11"/>
  <c r="D150" i="11"/>
  <c r="E150" i="11"/>
  <c r="F150" i="11"/>
  <c r="G150" i="11"/>
  <c r="H150" i="11"/>
  <c r="T150" i="11"/>
  <c r="U150" i="11"/>
  <c r="V150" i="11"/>
  <c r="X150" i="11"/>
  <c r="Y150" i="11"/>
  <c r="AA150" i="11"/>
  <c r="A151" i="11"/>
  <c r="B151" i="11"/>
  <c r="C151" i="11"/>
  <c r="D151" i="11"/>
  <c r="E151" i="11"/>
  <c r="F151" i="11"/>
  <c r="G151" i="11"/>
  <c r="M151" i="11" s="1"/>
  <c r="H151" i="11"/>
  <c r="J151" i="11"/>
  <c r="L151" i="11"/>
  <c r="N151" i="11"/>
  <c r="P151" i="11"/>
  <c r="Q151" i="11"/>
  <c r="U151" i="11"/>
  <c r="V151" i="11"/>
  <c r="Y151" i="11"/>
  <c r="Z151" i="11"/>
  <c r="AB151" i="11"/>
  <c r="A152" i="11"/>
  <c r="B152" i="11"/>
  <c r="C152" i="11"/>
  <c r="D152" i="11"/>
  <c r="E152" i="11"/>
  <c r="F152" i="11"/>
  <c r="G152" i="11"/>
  <c r="H152" i="11"/>
  <c r="J152" i="11"/>
  <c r="K152" i="11"/>
  <c r="M152" i="11"/>
  <c r="N152" i="11"/>
  <c r="O152" i="11"/>
  <c r="Q152" i="11"/>
  <c r="R152" i="11"/>
  <c r="S152" i="11"/>
  <c r="T152" i="11"/>
  <c r="U152" i="11"/>
  <c r="V152" i="11"/>
  <c r="W152" i="11"/>
  <c r="X152" i="11"/>
  <c r="Y152" i="11"/>
  <c r="Z152" i="11"/>
  <c r="AA152" i="11"/>
  <c r="A153" i="11"/>
  <c r="B153" i="11"/>
  <c r="C153" i="11"/>
  <c r="D153" i="11"/>
  <c r="E153" i="11"/>
  <c r="F153" i="11"/>
  <c r="G153" i="11"/>
  <c r="L153" i="11" s="1"/>
  <c r="H153" i="11"/>
  <c r="X153" i="11"/>
  <c r="Z153" i="11"/>
  <c r="AB153" i="11"/>
  <c r="A154" i="11"/>
  <c r="B154" i="11"/>
  <c r="C154" i="11"/>
  <c r="D154" i="11"/>
  <c r="E154" i="11"/>
  <c r="F154" i="11"/>
  <c r="G154" i="11"/>
  <c r="K154" i="11" s="1"/>
  <c r="H154" i="11"/>
  <c r="Y154" i="11"/>
  <c r="A155" i="11"/>
  <c r="B155" i="11"/>
  <c r="C155" i="11"/>
  <c r="D155" i="11"/>
  <c r="E155" i="11"/>
  <c r="F155" i="11"/>
  <c r="G155" i="11"/>
  <c r="H155" i="11"/>
  <c r="M155" i="11"/>
  <c r="R155" i="11"/>
  <c r="T155" i="11"/>
  <c r="U155" i="11"/>
  <c r="V155" i="11"/>
  <c r="X155" i="11"/>
  <c r="Y155" i="11"/>
  <c r="Z155" i="11"/>
  <c r="A156" i="11"/>
  <c r="B156" i="11"/>
  <c r="C156" i="11"/>
  <c r="D156" i="11"/>
  <c r="E156" i="11"/>
  <c r="F156" i="11"/>
  <c r="G156" i="11"/>
  <c r="H156" i="11"/>
  <c r="J156" i="11"/>
  <c r="M156" i="11"/>
  <c r="N156" i="11"/>
  <c r="U156" i="11"/>
  <c r="Z156" i="11"/>
  <c r="AA156" i="11"/>
  <c r="AB156" i="11"/>
  <c r="A157" i="11"/>
  <c r="B157" i="11"/>
  <c r="C157" i="11"/>
  <c r="D157" i="11"/>
  <c r="E157" i="11"/>
  <c r="F157" i="11"/>
  <c r="G157" i="11"/>
  <c r="AA157" i="11" s="1"/>
  <c r="H157" i="11"/>
  <c r="L157" i="11"/>
  <c r="M157" i="11"/>
  <c r="N157" i="11"/>
  <c r="O157" i="11"/>
  <c r="R157" i="11"/>
  <c r="S157" i="11"/>
  <c r="T157" i="11"/>
  <c r="Y157" i="11"/>
  <c r="Z157" i="11"/>
  <c r="A158" i="11"/>
  <c r="B158" i="11"/>
  <c r="C158" i="11"/>
  <c r="D158" i="11"/>
  <c r="E158" i="11"/>
  <c r="F158" i="11"/>
  <c r="G158" i="11"/>
  <c r="Q158" i="11" s="1"/>
  <c r="H158" i="11"/>
  <c r="M158" i="11"/>
  <c r="Y158" i="11"/>
  <c r="A159" i="11"/>
  <c r="B159" i="11"/>
  <c r="C159" i="11"/>
  <c r="D159" i="11"/>
  <c r="E159" i="11"/>
  <c r="F159" i="11"/>
  <c r="G159" i="11"/>
  <c r="H159" i="11"/>
  <c r="J159" i="11"/>
  <c r="K159" i="11"/>
  <c r="L159" i="11"/>
  <c r="M159" i="11"/>
  <c r="N159" i="11"/>
  <c r="O159" i="11"/>
  <c r="P159" i="11"/>
  <c r="Q159" i="11"/>
  <c r="R159" i="11"/>
  <c r="S159" i="11"/>
  <c r="T159" i="11"/>
  <c r="U159" i="11"/>
  <c r="V159" i="11"/>
  <c r="W159" i="11"/>
  <c r="X159" i="11"/>
  <c r="Y159" i="11"/>
  <c r="Z159" i="11"/>
  <c r="AA159" i="11"/>
  <c r="AB159" i="11"/>
  <c r="A160" i="11"/>
  <c r="B160" i="11"/>
  <c r="C160" i="11"/>
  <c r="D160" i="11"/>
  <c r="E160" i="11"/>
  <c r="F160" i="11"/>
  <c r="G160" i="11"/>
  <c r="M160" i="11" s="1"/>
  <c r="H160" i="11"/>
  <c r="J160" i="11"/>
  <c r="K160" i="11"/>
  <c r="L160" i="11"/>
  <c r="N160" i="11"/>
  <c r="O160" i="11"/>
  <c r="P160" i="11"/>
  <c r="R160" i="11"/>
  <c r="S160" i="11"/>
  <c r="U160" i="11"/>
  <c r="V160" i="11"/>
  <c r="Y160" i="11"/>
  <c r="Z160" i="11"/>
  <c r="AA160" i="11"/>
  <c r="AB160" i="11"/>
  <c r="A161" i="11"/>
  <c r="B161" i="11"/>
  <c r="C161" i="11"/>
  <c r="D161" i="11"/>
  <c r="E161" i="11"/>
  <c r="F161" i="11"/>
  <c r="G161" i="11"/>
  <c r="L161" i="11" s="1"/>
  <c r="H161" i="11"/>
  <c r="J161" i="11"/>
  <c r="K161" i="11"/>
  <c r="M161" i="11"/>
  <c r="N161" i="11"/>
  <c r="O161" i="11"/>
  <c r="P161" i="11"/>
  <c r="Q161" i="11"/>
  <c r="R161" i="11"/>
  <c r="T161" i="11"/>
  <c r="V161" i="11"/>
  <c r="W161" i="11"/>
  <c r="Z161" i="11"/>
  <c r="AA161" i="11"/>
  <c r="AB161" i="11"/>
  <c r="A162" i="11"/>
  <c r="B162" i="11"/>
  <c r="C162" i="11"/>
  <c r="D162" i="11"/>
  <c r="E162" i="11"/>
  <c r="F162" i="11"/>
  <c r="G162" i="11"/>
  <c r="Y162" i="11" s="1"/>
  <c r="H162" i="11"/>
  <c r="K162" i="11"/>
  <c r="L162" i="11"/>
  <c r="P162" i="11"/>
  <c r="T162" i="11"/>
  <c r="W162" i="11"/>
  <c r="AB162" i="11"/>
  <c r="A163" i="11"/>
  <c r="B163" i="11"/>
  <c r="C163" i="11"/>
  <c r="D163" i="11"/>
  <c r="E163" i="11"/>
  <c r="F163" i="11"/>
  <c r="G163" i="11"/>
  <c r="K163" i="11" s="1"/>
  <c r="H163" i="11"/>
  <c r="J163" i="11"/>
  <c r="L163" i="11"/>
  <c r="M163" i="11"/>
  <c r="N163" i="11"/>
  <c r="O163" i="11"/>
  <c r="P163" i="11"/>
  <c r="Q163" i="11"/>
  <c r="R163" i="11"/>
  <c r="S163" i="11"/>
  <c r="T163" i="11"/>
  <c r="U163" i="11"/>
  <c r="V163" i="11"/>
  <c r="W163" i="11"/>
  <c r="X163" i="11"/>
  <c r="Y163" i="11"/>
  <c r="Z163" i="11"/>
  <c r="AB163" i="11"/>
  <c r="A164" i="11"/>
  <c r="B164" i="11"/>
  <c r="C164" i="11"/>
  <c r="D164" i="11"/>
  <c r="E164" i="11"/>
  <c r="F164" i="11"/>
  <c r="G164" i="11"/>
  <c r="H164" i="11"/>
  <c r="J164" i="11"/>
  <c r="K164" i="11"/>
  <c r="M164" i="11"/>
  <c r="N164" i="11"/>
  <c r="O164" i="11"/>
  <c r="P164" i="11"/>
  <c r="Q164" i="11"/>
  <c r="R164" i="11"/>
  <c r="S164" i="11"/>
  <c r="T164" i="11"/>
  <c r="U164" i="11"/>
  <c r="V164" i="11"/>
  <c r="W164" i="11"/>
  <c r="Y164" i="11"/>
  <c r="Z164" i="11"/>
  <c r="AA164" i="11"/>
  <c r="A165" i="11"/>
  <c r="B165" i="11"/>
  <c r="C165" i="11"/>
  <c r="D165" i="11"/>
  <c r="E165" i="11"/>
  <c r="F165" i="11"/>
  <c r="G165" i="11"/>
  <c r="X165" i="11" s="1"/>
  <c r="H165" i="11"/>
  <c r="K165" i="11"/>
  <c r="L165" i="11"/>
  <c r="N165" i="11"/>
  <c r="P165" i="11"/>
  <c r="Q165" i="11"/>
  <c r="R165" i="11"/>
  <c r="S165" i="11"/>
  <c r="U165" i="11"/>
  <c r="V165" i="11"/>
  <c r="W165" i="11"/>
  <c r="Z165" i="11"/>
  <c r="AA165" i="11"/>
  <c r="A166" i="11"/>
  <c r="B166" i="11"/>
  <c r="C166" i="11"/>
  <c r="D166" i="11"/>
  <c r="E166" i="11"/>
  <c r="F166" i="11"/>
  <c r="G166" i="11"/>
  <c r="H166" i="11"/>
  <c r="K166" i="11"/>
  <c r="O166" i="11"/>
  <c r="P166" i="11"/>
  <c r="S166" i="11"/>
  <c r="U166" i="11"/>
  <c r="W166" i="11"/>
  <c r="X166" i="11"/>
  <c r="AA166" i="11"/>
  <c r="A167" i="11"/>
  <c r="B167" i="11"/>
  <c r="C167" i="11"/>
  <c r="D167" i="11"/>
  <c r="E167" i="11"/>
  <c r="F167" i="11"/>
  <c r="G167" i="11"/>
  <c r="H167" i="11"/>
  <c r="J167" i="11"/>
  <c r="M167" i="11"/>
  <c r="N167" i="11"/>
  <c r="P167" i="11"/>
  <c r="Q167" i="11"/>
  <c r="R167" i="11"/>
  <c r="S167" i="11"/>
  <c r="T167" i="11"/>
  <c r="U167" i="11"/>
  <c r="V167" i="11"/>
  <c r="W167" i="11"/>
  <c r="X167" i="11"/>
  <c r="Y167" i="11"/>
  <c r="Z167" i="11"/>
  <c r="AB167" i="11"/>
  <c r="A168" i="11"/>
  <c r="B168" i="11"/>
  <c r="C168" i="11"/>
  <c r="D168" i="11"/>
  <c r="E168" i="11"/>
  <c r="F168" i="11"/>
  <c r="G168" i="11"/>
  <c r="R168" i="11" s="1"/>
  <c r="H168" i="11"/>
  <c r="N168" i="11"/>
  <c r="Q168" i="11"/>
  <c r="W168" i="11"/>
  <c r="X168" i="11"/>
  <c r="A169" i="11"/>
  <c r="B169" i="11"/>
  <c r="C169" i="11"/>
  <c r="D169" i="11"/>
  <c r="E169" i="11"/>
  <c r="F169" i="11"/>
  <c r="G169" i="11"/>
  <c r="N169" i="11" s="1"/>
  <c r="H169" i="11"/>
  <c r="J169" i="11"/>
  <c r="K169" i="11"/>
  <c r="L169" i="11"/>
  <c r="P169" i="11"/>
  <c r="S169" i="11"/>
  <c r="T169" i="11"/>
  <c r="X169" i="11"/>
  <c r="AA169" i="11"/>
  <c r="AB169" i="11"/>
  <c r="A170" i="11"/>
  <c r="B170" i="11"/>
  <c r="C170" i="11"/>
  <c r="D170" i="11"/>
  <c r="E170" i="11"/>
  <c r="F170" i="11"/>
  <c r="G170" i="11"/>
  <c r="H170" i="11"/>
  <c r="L170" i="11"/>
  <c r="M170" i="11"/>
  <c r="S170" i="11"/>
  <c r="T170" i="11"/>
  <c r="U170" i="11"/>
  <c r="W170" i="11"/>
  <c r="Y170" i="11"/>
  <c r="Z170" i="11"/>
  <c r="A171" i="11"/>
  <c r="B171" i="11"/>
  <c r="C171" i="11"/>
  <c r="D171" i="11"/>
  <c r="E171" i="11"/>
  <c r="F171" i="11"/>
  <c r="G171" i="11"/>
  <c r="K171" i="11" s="1"/>
  <c r="H171" i="11"/>
  <c r="J171" i="11"/>
  <c r="R171" i="11"/>
  <c r="T171" i="11"/>
  <c r="X171" i="11"/>
  <c r="AB171" i="11"/>
  <c r="A172" i="11"/>
  <c r="B172" i="11"/>
  <c r="C172" i="11"/>
  <c r="D172" i="11"/>
  <c r="E172" i="11"/>
  <c r="F172" i="11"/>
  <c r="G172" i="11"/>
  <c r="H172" i="11"/>
  <c r="M172" i="11"/>
  <c r="N172" i="11"/>
  <c r="Y172" i="11"/>
  <c r="Z172" i="11"/>
  <c r="A173" i="11"/>
  <c r="B173" i="11"/>
  <c r="C173" i="11"/>
  <c r="D173" i="11"/>
  <c r="E173" i="11"/>
  <c r="F173" i="11"/>
  <c r="G173" i="11"/>
  <c r="H173" i="11"/>
  <c r="J173" i="11"/>
  <c r="K173" i="11"/>
  <c r="L173" i="11"/>
  <c r="N173" i="11"/>
  <c r="O173" i="11"/>
  <c r="P173" i="11"/>
  <c r="Q173" i="11"/>
  <c r="R173" i="11"/>
  <c r="S173" i="11"/>
  <c r="T173" i="11"/>
  <c r="V173" i="11"/>
  <c r="W173" i="11"/>
  <c r="X173" i="11"/>
  <c r="Y173" i="11"/>
  <c r="AA173" i="11"/>
  <c r="AB173" i="11"/>
  <c r="A174" i="11"/>
  <c r="B174" i="11"/>
  <c r="C174" i="11"/>
  <c r="D174" i="11"/>
  <c r="E174" i="11"/>
  <c r="F174" i="11"/>
  <c r="G174" i="11"/>
  <c r="K174" i="11" s="1"/>
  <c r="H174" i="11"/>
  <c r="Y174" i="11"/>
  <c r="A175" i="11"/>
  <c r="B175" i="11"/>
  <c r="C175" i="11"/>
  <c r="D175" i="11"/>
  <c r="E175" i="11"/>
  <c r="F175" i="11"/>
  <c r="G175" i="11"/>
  <c r="H175" i="11"/>
  <c r="J175" i="11"/>
  <c r="K175" i="11"/>
  <c r="L175" i="11"/>
  <c r="M175" i="11"/>
  <c r="N175" i="11"/>
  <c r="O175" i="11"/>
  <c r="P175" i="11"/>
  <c r="Q175" i="11"/>
  <c r="R175" i="11"/>
  <c r="S175" i="11"/>
  <c r="T175" i="11"/>
  <c r="U175" i="11"/>
  <c r="V175" i="11"/>
  <c r="W175" i="11"/>
  <c r="X175" i="11"/>
  <c r="Y175" i="11"/>
  <c r="Z175" i="11"/>
  <c r="AA175" i="11"/>
  <c r="AB175" i="11"/>
  <c r="A176" i="11"/>
  <c r="B176" i="11"/>
  <c r="C176" i="11"/>
  <c r="D176" i="11"/>
  <c r="E176" i="11"/>
  <c r="F176" i="11"/>
  <c r="G176" i="11"/>
  <c r="H176" i="11"/>
  <c r="J176" i="11"/>
  <c r="K176" i="11"/>
  <c r="N176" i="11"/>
  <c r="O176" i="11"/>
  <c r="S176" i="11"/>
  <c r="T176" i="11"/>
  <c r="W176" i="11"/>
  <c r="Z176" i="11"/>
  <c r="AA176" i="11"/>
  <c r="AB176" i="11"/>
  <c r="A177" i="11"/>
  <c r="B177" i="11"/>
  <c r="C177" i="11"/>
  <c r="D177" i="11"/>
  <c r="E177" i="11"/>
  <c r="F177" i="11"/>
  <c r="G177" i="11"/>
  <c r="T177" i="11" s="1"/>
  <c r="H177" i="11"/>
  <c r="J177" i="11"/>
  <c r="K177" i="11"/>
  <c r="L177" i="11"/>
  <c r="M177" i="11"/>
  <c r="N177" i="11"/>
  <c r="O177" i="11"/>
  <c r="P177" i="11"/>
  <c r="Q177" i="11"/>
  <c r="R177" i="11"/>
  <c r="S177" i="11"/>
  <c r="V177" i="11"/>
  <c r="W177" i="11"/>
  <c r="X177" i="11"/>
  <c r="AA177" i="11"/>
  <c r="AB177" i="11"/>
  <c r="A178" i="11"/>
  <c r="B178" i="11"/>
  <c r="C178" i="11"/>
  <c r="D178" i="11"/>
  <c r="E178" i="11"/>
  <c r="F178" i="11"/>
  <c r="G178" i="11"/>
  <c r="O178" i="11" s="1"/>
  <c r="H178" i="11"/>
  <c r="K178" i="11"/>
  <c r="A179" i="11"/>
  <c r="B179" i="11"/>
  <c r="C179" i="11"/>
  <c r="D179" i="11"/>
  <c r="E179" i="11"/>
  <c r="F179" i="11"/>
  <c r="G179" i="11"/>
  <c r="P179" i="11" s="1"/>
  <c r="H179" i="11"/>
  <c r="L179" i="11"/>
  <c r="R179" i="11"/>
  <c r="U179" i="11"/>
  <c r="W179" i="11"/>
  <c r="A180" i="11"/>
  <c r="B180" i="11"/>
  <c r="C180" i="11"/>
  <c r="D180" i="11"/>
  <c r="E180" i="11"/>
  <c r="F180" i="11"/>
  <c r="G180" i="11"/>
  <c r="H180" i="11"/>
  <c r="A181" i="11"/>
  <c r="B181" i="11"/>
  <c r="C181" i="11"/>
  <c r="D181" i="11"/>
  <c r="E181" i="11"/>
  <c r="F181" i="11"/>
  <c r="G181" i="11"/>
  <c r="O181" i="11" s="1"/>
  <c r="H181" i="11"/>
  <c r="K181" i="11"/>
  <c r="M181" i="11"/>
  <c r="N181" i="11"/>
  <c r="Q181" i="11"/>
  <c r="T181" i="11"/>
  <c r="U181" i="11"/>
  <c r="Y181" i="11"/>
  <c r="Z181" i="11"/>
  <c r="AA181" i="11"/>
  <c r="A182" i="11"/>
  <c r="B182" i="11"/>
  <c r="C182" i="11"/>
  <c r="D182" i="11"/>
  <c r="E182" i="11"/>
  <c r="F182" i="11"/>
  <c r="G182" i="11"/>
  <c r="R182" i="11" s="1"/>
  <c r="H182" i="11"/>
  <c r="L182" i="11"/>
  <c r="N182" i="11"/>
  <c r="O182" i="11"/>
  <c r="S182" i="11"/>
  <c r="T182" i="11"/>
  <c r="U182" i="11"/>
  <c r="Y182" i="11"/>
  <c r="Z182" i="11"/>
  <c r="AA182" i="11"/>
  <c r="A183" i="11"/>
  <c r="B183" i="11"/>
  <c r="C183" i="11"/>
  <c r="D183" i="11"/>
  <c r="E183" i="11"/>
  <c r="F183" i="11"/>
  <c r="G183" i="11"/>
  <c r="H183" i="11"/>
  <c r="J183" i="11"/>
  <c r="K183" i="11"/>
  <c r="M183" i="11"/>
  <c r="O183" i="11"/>
  <c r="P183" i="11"/>
  <c r="U183" i="11"/>
  <c r="V183" i="11"/>
  <c r="W183" i="11"/>
  <c r="Z183" i="11"/>
  <c r="AA183" i="11"/>
  <c r="AB183" i="11"/>
  <c r="A184" i="11"/>
  <c r="B184" i="11"/>
  <c r="C184" i="11"/>
  <c r="D184" i="11"/>
  <c r="E184" i="11"/>
  <c r="F184" i="11"/>
  <c r="G184" i="11"/>
  <c r="H184" i="11"/>
  <c r="J184" i="11"/>
  <c r="K184" i="11"/>
  <c r="L184" i="11"/>
  <c r="M184" i="11"/>
  <c r="N184" i="11"/>
  <c r="R184" i="11"/>
  <c r="U184" i="11"/>
  <c r="W184" i="11"/>
  <c r="Z184" i="11"/>
  <c r="AA184" i="11"/>
  <c r="AB184" i="11"/>
  <c r="A185" i="11"/>
  <c r="B185" i="11"/>
  <c r="C185" i="11"/>
  <c r="D185" i="11"/>
  <c r="E185" i="11"/>
  <c r="F185" i="11"/>
  <c r="G185" i="11"/>
  <c r="H185" i="11"/>
  <c r="J185" i="11"/>
  <c r="K185" i="11"/>
  <c r="M185" i="11"/>
  <c r="O185" i="11"/>
  <c r="Q185" i="11"/>
  <c r="S185" i="11"/>
  <c r="U185" i="11"/>
  <c r="W185" i="11"/>
  <c r="Y185" i="11"/>
  <c r="AA185" i="11"/>
  <c r="AB185" i="11"/>
  <c r="A186" i="11"/>
  <c r="B186" i="11"/>
  <c r="C186" i="11"/>
  <c r="D186" i="11"/>
  <c r="E186" i="11"/>
  <c r="F186" i="11"/>
  <c r="G186" i="11"/>
  <c r="O186" i="11" s="1"/>
  <c r="H186" i="11"/>
  <c r="J186" i="11"/>
  <c r="K186" i="11"/>
  <c r="N186" i="11"/>
  <c r="P186" i="11"/>
  <c r="S186" i="11"/>
  <c r="T186" i="11"/>
  <c r="X186" i="11"/>
  <c r="Y186" i="11"/>
  <c r="AA186" i="11"/>
  <c r="AB186" i="11"/>
  <c r="A187" i="11"/>
  <c r="B187" i="11"/>
  <c r="C187" i="11"/>
  <c r="D187" i="11"/>
  <c r="E187" i="11"/>
  <c r="F187" i="11"/>
  <c r="G187" i="11"/>
  <c r="H187" i="11"/>
  <c r="A188" i="11"/>
  <c r="B188" i="11"/>
  <c r="C188" i="11"/>
  <c r="D188" i="11"/>
  <c r="E188" i="11"/>
  <c r="F188" i="11"/>
  <c r="G188" i="11"/>
  <c r="H188" i="11"/>
  <c r="J188" i="11"/>
  <c r="K188" i="11"/>
  <c r="L188" i="11"/>
  <c r="M188" i="11"/>
  <c r="N188" i="11"/>
  <c r="O188" i="11"/>
  <c r="P188" i="11"/>
  <c r="Q188" i="11"/>
  <c r="R188" i="11"/>
  <c r="S188" i="11"/>
  <c r="T188" i="11"/>
  <c r="U188" i="11"/>
  <c r="V188" i="11"/>
  <c r="W188" i="11"/>
  <c r="X188" i="11"/>
  <c r="Y188" i="11"/>
  <c r="Z188" i="11"/>
  <c r="AA188" i="11"/>
  <c r="AB188" i="11"/>
  <c r="A189" i="11"/>
  <c r="B189" i="11"/>
  <c r="C189" i="11"/>
  <c r="D189" i="11"/>
  <c r="E189" i="11"/>
  <c r="F189" i="11"/>
  <c r="G189" i="11"/>
  <c r="H189" i="11"/>
  <c r="K189" i="11"/>
  <c r="L189" i="11"/>
  <c r="M189" i="11"/>
  <c r="P189" i="11"/>
  <c r="Q189" i="11"/>
  <c r="R189" i="11"/>
  <c r="S189" i="11"/>
  <c r="U189" i="11"/>
  <c r="W189" i="11"/>
  <c r="Y189" i="11"/>
  <c r="Z189" i="11"/>
  <c r="AA189" i="11"/>
  <c r="A190" i="11"/>
  <c r="B190" i="11"/>
  <c r="C190" i="11"/>
  <c r="D190" i="11"/>
  <c r="E190" i="11"/>
  <c r="F190" i="11"/>
  <c r="G190" i="11"/>
  <c r="H190" i="11"/>
  <c r="J190" i="11"/>
  <c r="K190" i="11"/>
  <c r="L190" i="11"/>
  <c r="M190" i="11"/>
  <c r="N190" i="11"/>
  <c r="O190" i="11"/>
  <c r="Q190" i="11"/>
  <c r="R190" i="11"/>
  <c r="S190" i="11"/>
  <c r="V190" i="11"/>
  <c r="W190" i="11"/>
  <c r="X190" i="11"/>
  <c r="Z190" i="11"/>
  <c r="AA190" i="11"/>
  <c r="AB190" i="11"/>
  <c r="A191" i="11"/>
  <c r="B191" i="11"/>
  <c r="C191" i="11"/>
  <c r="D191" i="11"/>
  <c r="E191" i="11"/>
  <c r="F191" i="11"/>
  <c r="G191" i="11"/>
  <c r="O191" i="11" s="1"/>
  <c r="H191" i="11"/>
  <c r="K191" i="11"/>
  <c r="L191" i="11"/>
  <c r="M191" i="11"/>
  <c r="N191" i="11"/>
  <c r="P191" i="11"/>
  <c r="Q191" i="11"/>
  <c r="R191" i="11"/>
  <c r="T191" i="11"/>
  <c r="U191" i="11"/>
  <c r="X191" i="11"/>
  <c r="Y191" i="11"/>
  <c r="AA191" i="11"/>
  <c r="A192" i="11"/>
  <c r="B192" i="11"/>
  <c r="C192" i="11"/>
  <c r="D192" i="11"/>
  <c r="E192" i="11"/>
  <c r="F192" i="11"/>
  <c r="G192" i="11"/>
  <c r="K192" i="11" s="1"/>
  <c r="H192" i="11"/>
  <c r="J192" i="11"/>
  <c r="L192" i="11"/>
  <c r="M192" i="11"/>
  <c r="N192" i="11"/>
  <c r="O192" i="11"/>
  <c r="P192" i="11"/>
  <c r="Q192" i="11"/>
  <c r="R192" i="11"/>
  <c r="S192" i="11"/>
  <c r="T192" i="11"/>
  <c r="U192" i="11"/>
  <c r="V192" i="11"/>
  <c r="W192" i="11"/>
  <c r="X192" i="11"/>
  <c r="Y192" i="11"/>
  <c r="Z192" i="11"/>
  <c r="AB192" i="11"/>
  <c r="A193" i="11"/>
  <c r="B193" i="11"/>
  <c r="C193" i="11"/>
  <c r="D193" i="11"/>
  <c r="E193" i="11"/>
  <c r="F193" i="11"/>
  <c r="G193" i="11"/>
  <c r="H193" i="11"/>
  <c r="M193" i="11"/>
  <c r="N193" i="11"/>
  <c r="O193" i="11"/>
  <c r="S193" i="11"/>
  <c r="T193" i="11"/>
  <c r="V193" i="11"/>
  <c r="Y193" i="11"/>
  <c r="Z193" i="11"/>
  <c r="A194" i="11"/>
  <c r="B194" i="11"/>
  <c r="C194" i="11"/>
  <c r="D194" i="11"/>
  <c r="E194" i="11"/>
  <c r="F194" i="11"/>
  <c r="G194" i="11"/>
  <c r="J194" i="11" s="1"/>
  <c r="H194" i="11"/>
  <c r="O194" i="11"/>
  <c r="T194" i="11"/>
  <c r="U194" i="11"/>
  <c r="V194" i="11"/>
  <c r="AA194" i="11"/>
  <c r="A195" i="11"/>
  <c r="B195" i="11"/>
  <c r="C195" i="11"/>
  <c r="D195" i="11"/>
  <c r="E195" i="11"/>
  <c r="F195" i="11"/>
  <c r="G195" i="11"/>
  <c r="K195" i="11" s="1"/>
  <c r="H195" i="11"/>
  <c r="A196" i="11"/>
  <c r="B196" i="11"/>
  <c r="C196" i="11"/>
  <c r="D196" i="11"/>
  <c r="E196" i="11"/>
  <c r="F196" i="11"/>
  <c r="G196" i="11"/>
  <c r="H196" i="11"/>
  <c r="L196" i="11"/>
  <c r="M196" i="11"/>
  <c r="Q196" i="11"/>
  <c r="S196" i="11"/>
  <c r="U196" i="11"/>
  <c r="X196" i="11"/>
  <c r="Y196" i="11"/>
  <c r="A197" i="11"/>
  <c r="B197" i="11"/>
  <c r="C197" i="11"/>
  <c r="D197" i="11"/>
  <c r="E197" i="11"/>
  <c r="F197" i="11"/>
  <c r="G197" i="11"/>
  <c r="R197" i="11" s="1"/>
  <c r="H197" i="11"/>
  <c r="J197" i="11"/>
  <c r="N197" i="11"/>
  <c r="O197" i="11"/>
  <c r="T197" i="11"/>
  <c r="U197" i="11"/>
  <c r="V197" i="11"/>
  <c r="X197" i="11"/>
  <c r="Z197" i="11"/>
  <c r="AA197" i="11"/>
  <c r="A198" i="11"/>
  <c r="B198" i="11"/>
  <c r="C198" i="11"/>
  <c r="D198" i="11"/>
  <c r="E198" i="11"/>
  <c r="F198" i="11"/>
  <c r="G198" i="11"/>
  <c r="O198" i="11" s="1"/>
  <c r="H198" i="11"/>
  <c r="J198" i="11"/>
  <c r="K198" i="11"/>
  <c r="L198" i="11"/>
  <c r="N198" i="11"/>
  <c r="R198" i="11"/>
  <c r="T198" i="11"/>
  <c r="U198" i="11"/>
  <c r="X198" i="11"/>
  <c r="Z198" i="11"/>
  <c r="AA198" i="11"/>
  <c r="AB198" i="11"/>
  <c r="A199" i="11"/>
  <c r="B199" i="11"/>
  <c r="C199" i="11"/>
  <c r="D199" i="11"/>
  <c r="E199" i="11"/>
  <c r="F199" i="11"/>
  <c r="G199" i="11"/>
  <c r="H199" i="11"/>
  <c r="J199" i="11"/>
  <c r="K199" i="11"/>
  <c r="L199" i="11"/>
  <c r="M199" i="11"/>
  <c r="O199" i="11"/>
  <c r="P199" i="11"/>
  <c r="Q199" i="11"/>
  <c r="S199" i="11"/>
  <c r="T199" i="11"/>
  <c r="U199" i="11"/>
  <c r="V199" i="11"/>
  <c r="W199" i="11"/>
  <c r="X199" i="11"/>
  <c r="Y199" i="11"/>
  <c r="Z199" i="11"/>
  <c r="AA199" i="11"/>
  <c r="AB199" i="11"/>
  <c r="A200" i="11"/>
  <c r="B200" i="11"/>
  <c r="C200" i="11"/>
  <c r="D200" i="11"/>
  <c r="E200" i="11"/>
  <c r="F200" i="11"/>
  <c r="G200" i="11"/>
  <c r="H200" i="11"/>
  <c r="J200" i="11"/>
  <c r="L200" i="11"/>
  <c r="N200" i="11"/>
  <c r="P200" i="11"/>
  <c r="Q200" i="11"/>
  <c r="T200" i="11"/>
  <c r="U200" i="11"/>
  <c r="V200" i="11"/>
  <c r="W200" i="11"/>
  <c r="X200" i="11"/>
  <c r="Y200" i="11"/>
  <c r="Z200" i="11"/>
  <c r="AA200" i="11"/>
  <c r="AB200" i="11"/>
  <c r="A201" i="11"/>
  <c r="B201" i="11"/>
  <c r="C201" i="11"/>
  <c r="D201" i="11"/>
  <c r="E201" i="11"/>
  <c r="F201" i="11"/>
  <c r="G201" i="11"/>
  <c r="U201" i="11" s="1"/>
  <c r="H201" i="11"/>
  <c r="J201" i="11"/>
  <c r="K201" i="11"/>
  <c r="L201" i="11"/>
  <c r="M201" i="11"/>
  <c r="N201" i="11"/>
  <c r="O201" i="11"/>
  <c r="Q201" i="11"/>
  <c r="R201" i="11"/>
  <c r="S201" i="11"/>
  <c r="V201" i="11"/>
  <c r="W201" i="11"/>
  <c r="X201" i="11"/>
  <c r="Y201" i="11"/>
  <c r="Z201" i="11"/>
  <c r="AA201" i="11"/>
  <c r="AB201" i="11"/>
  <c r="A202" i="11"/>
  <c r="B202" i="11"/>
  <c r="C202" i="11"/>
  <c r="D202" i="11"/>
  <c r="E202" i="11"/>
  <c r="F202" i="11"/>
  <c r="G202" i="11"/>
  <c r="P202" i="11" s="1"/>
  <c r="H202" i="11"/>
  <c r="J202" i="11"/>
  <c r="K202" i="11"/>
  <c r="M202" i="11"/>
  <c r="O202" i="11"/>
  <c r="R202" i="11"/>
  <c r="S202" i="11"/>
  <c r="T202" i="11"/>
  <c r="W202" i="11"/>
  <c r="X202" i="11"/>
  <c r="Y202" i="11"/>
  <c r="AA202" i="11"/>
  <c r="AB202" i="11"/>
  <c r="A203" i="11"/>
  <c r="B203" i="11"/>
  <c r="C203" i="11"/>
  <c r="D203" i="11"/>
  <c r="E203" i="11"/>
  <c r="F203" i="11"/>
  <c r="G203" i="11"/>
  <c r="P203" i="11" s="1"/>
  <c r="H203" i="11"/>
  <c r="K203" i="11"/>
  <c r="L203" i="11"/>
  <c r="N203" i="11"/>
  <c r="S203" i="11"/>
  <c r="T203" i="11"/>
  <c r="W203" i="11"/>
  <c r="AA203" i="11"/>
  <c r="AB203" i="11"/>
  <c r="A204" i="11"/>
  <c r="B204" i="11"/>
  <c r="C204" i="11"/>
  <c r="D204" i="11"/>
  <c r="E204" i="11"/>
  <c r="F204" i="11"/>
  <c r="G204" i="11"/>
  <c r="H204" i="11"/>
  <c r="J204" i="11"/>
  <c r="K204" i="11"/>
  <c r="L204" i="11"/>
  <c r="M204" i="11"/>
  <c r="N204" i="11"/>
  <c r="O204" i="11"/>
  <c r="P204" i="11"/>
  <c r="Q204" i="11"/>
  <c r="R204" i="11"/>
  <c r="S204" i="11"/>
  <c r="T204" i="11"/>
  <c r="U204" i="11"/>
  <c r="V204" i="11"/>
  <c r="W204" i="11"/>
  <c r="X204" i="11"/>
  <c r="Y204" i="11"/>
  <c r="Z204" i="11"/>
  <c r="AA204" i="11"/>
  <c r="AB204" i="11"/>
  <c r="A205" i="11"/>
  <c r="B205" i="11"/>
  <c r="C205" i="11"/>
  <c r="D205" i="11"/>
  <c r="E205" i="11"/>
  <c r="F205" i="11"/>
  <c r="G205" i="11"/>
  <c r="H205" i="11"/>
  <c r="J205" i="11"/>
  <c r="K205" i="11"/>
  <c r="L205" i="11"/>
  <c r="N205" i="11"/>
  <c r="P205" i="11"/>
  <c r="R205" i="11"/>
  <c r="S205" i="11"/>
  <c r="Y205" i="11"/>
  <c r="AB205" i="11"/>
  <c r="A206" i="11"/>
  <c r="B206" i="11"/>
  <c r="C206" i="11"/>
  <c r="D206" i="11"/>
  <c r="E206" i="11"/>
  <c r="F206" i="11"/>
  <c r="G206" i="11"/>
  <c r="J206" i="11" s="1"/>
  <c r="H206" i="11"/>
  <c r="S206" i="11"/>
  <c r="W206" i="11"/>
  <c r="AA206" i="11"/>
  <c r="A207" i="11"/>
  <c r="B207" i="11"/>
  <c r="C207" i="11"/>
  <c r="D207" i="11"/>
  <c r="E207" i="11"/>
  <c r="F207" i="11"/>
  <c r="G207" i="11"/>
  <c r="H207" i="11"/>
  <c r="K207" i="11"/>
  <c r="L207" i="11"/>
  <c r="M207" i="11"/>
  <c r="N207" i="11"/>
  <c r="P207" i="11"/>
  <c r="Q207" i="11"/>
  <c r="R207" i="11"/>
  <c r="T207" i="11"/>
  <c r="U207" i="11"/>
  <c r="V207" i="11"/>
  <c r="W207" i="11"/>
  <c r="X207" i="11"/>
  <c r="Y207" i="11"/>
  <c r="AA207" i="11"/>
  <c r="AB207" i="11"/>
  <c r="A208" i="11"/>
  <c r="B208" i="11"/>
  <c r="C208" i="11"/>
  <c r="D208" i="11"/>
  <c r="E208" i="11"/>
  <c r="F208" i="11"/>
  <c r="G208" i="11"/>
  <c r="H208" i="11"/>
  <c r="J208" i="11"/>
  <c r="M208" i="11"/>
  <c r="N208" i="11"/>
  <c r="O208" i="11"/>
  <c r="Q208" i="11"/>
  <c r="R208" i="11"/>
  <c r="T208" i="11"/>
  <c r="U208" i="11"/>
  <c r="V208" i="11"/>
  <c r="X208" i="11"/>
  <c r="Y208" i="11"/>
  <c r="Z208" i="11"/>
  <c r="AB208" i="11"/>
  <c r="A209" i="11"/>
  <c r="B209" i="11"/>
  <c r="C209" i="11"/>
  <c r="D209" i="11"/>
  <c r="E209" i="11"/>
  <c r="F209" i="11"/>
  <c r="G209" i="11"/>
  <c r="H209" i="11"/>
  <c r="K209" i="11"/>
  <c r="M209" i="11"/>
  <c r="N209" i="11"/>
  <c r="O209" i="11"/>
  <c r="P209" i="11"/>
  <c r="Q209" i="11"/>
  <c r="R209" i="11"/>
  <c r="S209" i="11"/>
  <c r="T209" i="11"/>
  <c r="U209" i="11"/>
  <c r="V209" i="11"/>
  <c r="X209" i="11"/>
  <c r="Y209" i="11"/>
  <c r="Z209" i="11"/>
  <c r="A210" i="11"/>
  <c r="B210" i="11"/>
  <c r="C210" i="11"/>
  <c r="D210" i="11"/>
  <c r="E210" i="11"/>
  <c r="F210" i="11"/>
  <c r="G210" i="11"/>
  <c r="U210" i="11" s="1"/>
  <c r="H210" i="11"/>
  <c r="L210" i="11"/>
  <c r="P210" i="11"/>
  <c r="Q210" i="11"/>
  <c r="V210" i="11"/>
  <c r="W210" i="11"/>
  <c r="X210" i="11"/>
  <c r="A211" i="11"/>
  <c r="B211" i="11"/>
  <c r="C211" i="11"/>
  <c r="D211" i="11"/>
  <c r="E211" i="11"/>
  <c r="F211" i="11"/>
  <c r="G211" i="11"/>
  <c r="H211" i="11"/>
  <c r="W211" i="11"/>
  <c r="A212" i="11"/>
  <c r="B212" i="11"/>
  <c r="C212" i="11"/>
  <c r="D212" i="11"/>
  <c r="E212" i="11"/>
  <c r="F212" i="11"/>
  <c r="G212" i="11"/>
  <c r="L212" i="11" s="1"/>
  <c r="H212" i="11"/>
  <c r="P212" i="11"/>
  <c r="R212" i="11"/>
  <c r="S212" i="11"/>
  <c r="W212" i="11"/>
  <c r="Z212" i="11"/>
  <c r="AA212" i="11"/>
  <c r="A213" i="11"/>
  <c r="B213" i="11"/>
  <c r="C213" i="11"/>
  <c r="D213" i="11"/>
  <c r="E213" i="11"/>
  <c r="F213" i="11"/>
  <c r="G213" i="11"/>
  <c r="AA213" i="11" s="1"/>
  <c r="H213" i="11"/>
  <c r="J213" i="11"/>
  <c r="L213" i="11"/>
  <c r="O213" i="11"/>
  <c r="S213" i="11"/>
  <c r="T213" i="11"/>
  <c r="W213" i="11"/>
  <c r="X213" i="11"/>
  <c r="Z213" i="11"/>
  <c r="AB213" i="11"/>
  <c r="A214" i="11"/>
  <c r="B214" i="11"/>
  <c r="C214" i="11"/>
  <c r="D214" i="11"/>
  <c r="E214" i="11"/>
  <c r="F214" i="11"/>
  <c r="G214" i="11"/>
  <c r="H214" i="11"/>
  <c r="L214" i="11"/>
  <c r="M214" i="11"/>
  <c r="P214" i="11"/>
  <c r="T214" i="11"/>
  <c r="W214" i="11"/>
  <c r="Z214" i="11"/>
  <c r="AA214" i="11"/>
  <c r="A215" i="11"/>
  <c r="B215" i="11"/>
  <c r="C215" i="11"/>
  <c r="D215" i="11"/>
  <c r="E215" i="11"/>
  <c r="F215" i="11"/>
  <c r="G215" i="11"/>
  <c r="O215" i="11" s="1"/>
  <c r="H215" i="11"/>
  <c r="K215" i="11"/>
  <c r="M215" i="11"/>
  <c r="N215" i="11"/>
  <c r="R215" i="11"/>
  <c r="U215" i="11"/>
  <c r="V215" i="11"/>
  <c r="Y215" i="11"/>
  <c r="Z215" i="11"/>
  <c r="AA215" i="11"/>
  <c r="AB215" i="11"/>
  <c r="A216" i="11"/>
  <c r="B216" i="11"/>
  <c r="C216" i="11"/>
  <c r="D216" i="11"/>
  <c r="E216" i="11"/>
  <c r="F216" i="11"/>
  <c r="G216" i="11"/>
  <c r="H216" i="11"/>
  <c r="J216" i="11"/>
  <c r="K216" i="11"/>
  <c r="L216" i="11"/>
  <c r="O216" i="11"/>
  <c r="P216" i="11"/>
  <c r="S216" i="11"/>
  <c r="X216" i="11"/>
  <c r="Y216" i="11"/>
  <c r="Z216" i="11"/>
  <c r="AA216" i="11"/>
  <c r="AB216" i="11"/>
  <c r="A217" i="11"/>
  <c r="B217" i="11"/>
  <c r="C217" i="11"/>
  <c r="D217" i="11"/>
  <c r="E217" i="11"/>
  <c r="F217" i="11"/>
  <c r="G217" i="11"/>
  <c r="H217" i="11"/>
  <c r="K217" i="11"/>
  <c r="O217" i="11"/>
  <c r="P217" i="11"/>
  <c r="S217" i="11"/>
  <c r="U217" i="11"/>
  <c r="W217" i="11"/>
  <c r="Y217" i="11"/>
  <c r="AA217" i="11"/>
  <c r="A218" i="11"/>
  <c r="B218" i="11"/>
  <c r="C218" i="11"/>
  <c r="D218" i="11"/>
  <c r="E218" i="11"/>
  <c r="F218" i="11"/>
  <c r="G218" i="11"/>
  <c r="S218" i="11" s="1"/>
  <c r="H218" i="11"/>
  <c r="J218" i="11"/>
  <c r="K218" i="11"/>
  <c r="L218" i="11"/>
  <c r="M218" i="11"/>
  <c r="N218" i="11"/>
  <c r="O218" i="11"/>
  <c r="P218" i="11"/>
  <c r="Q218" i="11"/>
  <c r="R218" i="11"/>
  <c r="T218" i="11"/>
  <c r="U218" i="11"/>
  <c r="V218" i="11"/>
  <c r="W218" i="11"/>
  <c r="X218" i="11"/>
  <c r="Y218" i="11"/>
  <c r="Z218" i="11"/>
  <c r="AA218" i="11"/>
  <c r="AB218" i="11"/>
  <c r="A219" i="11"/>
  <c r="B219" i="11"/>
  <c r="C219" i="11"/>
  <c r="D219" i="11"/>
  <c r="E219" i="11"/>
  <c r="F219" i="11"/>
  <c r="G219" i="11"/>
  <c r="H219" i="11"/>
  <c r="J219" i="11"/>
  <c r="M219" i="11"/>
  <c r="N219" i="11"/>
  <c r="Q219" i="11"/>
  <c r="R219" i="11"/>
  <c r="V219" i="11"/>
  <c r="W219" i="11"/>
  <c r="Y219" i="11"/>
  <c r="AB219" i="11"/>
  <c r="A220" i="11"/>
  <c r="B220" i="11"/>
  <c r="C220" i="11"/>
  <c r="D220" i="11"/>
  <c r="E220" i="11"/>
  <c r="F220" i="11"/>
  <c r="G220" i="11"/>
  <c r="Z220" i="11" s="1"/>
  <c r="H220" i="11"/>
  <c r="J220" i="11"/>
  <c r="K220" i="11"/>
  <c r="M220" i="11"/>
  <c r="N220" i="11"/>
  <c r="O220" i="11"/>
  <c r="Q220" i="11"/>
  <c r="R220" i="11"/>
  <c r="S220" i="11"/>
  <c r="T220" i="11"/>
  <c r="W220" i="11"/>
  <c r="AB220" i="11"/>
  <c r="A221" i="11"/>
  <c r="B221" i="11"/>
  <c r="C221" i="11"/>
  <c r="D221" i="11"/>
  <c r="E221" i="11"/>
  <c r="F221" i="11"/>
  <c r="G221" i="11"/>
  <c r="AA221" i="11" s="1"/>
  <c r="H221" i="11"/>
  <c r="L221" i="11"/>
  <c r="M221" i="11"/>
  <c r="N221" i="11"/>
  <c r="P221" i="11"/>
  <c r="Q221" i="11"/>
  <c r="S221" i="11"/>
  <c r="T221" i="11"/>
  <c r="U221" i="11"/>
  <c r="W221" i="11"/>
  <c r="X221" i="11"/>
  <c r="AB221" i="11"/>
  <c r="A222" i="11"/>
  <c r="B222" i="11"/>
  <c r="C222" i="11"/>
  <c r="D222" i="11"/>
  <c r="E222" i="11"/>
  <c r="F222" i="11"/>
  <c r="G222" i="11"/>
  <c r="H222" i="11"/>
  <c r="J222" i="11"/>
  <c r="K222" i="11"/>
  <c r="L222" i="11"/>
  <c r="M222" i="11"/>
  <c r="N222" i="11"/>
  <c r="O222" i="11"/>
  <c r="P222" i="11"/>
  <c r="Q222" i="11"/>
  <c r="R222" i="11"/>
  <c r="S222" i="11"/>
  <c r="T222" i="11"/>
  <c r="U222" i="11"/>
  <c r="V222" i="11"/>
  <c r="W222" i="11"/>
  <c r="X222" i="11"/>
  <c r="Y222" i="11"/>
  <c r="Z222" i="11"/>
  <c r="AA222" i="11"/>
  <c r="AB222" i="11"/>
  <c r="A223" i="11"/>
  <c r="B223" i="11"/>
  <c r="C223" i="11"/>
  <c r="D223" i="11"/>
  <c r="E223" i="11"/>
  <c r="F223" i="11"/>
  <c r="G223" i="11"/>
  <c r="H223" i="11"/>
  <c r="J223" i="11"/>
  <c r="K223" i="11"/>
  <c r="M223" i="11"/>
  <c r="N223" i="11"/>
  <c r="O223" i="11"/>
  <c r="P223" i="11"/>
  <c r="Q223" i="11"/>
  <c r="R223" i="11"/>
  <c r="S223" i="11"/>
  <c r="T223" i="11"/>
  <c r="U223" i="11"/>
  <c r="V223" i="11"/>
  <c r="W223" i="11"/>
  <c r="Y223" i="11"/>
  <c r="Z223" i="11"/>
  <c r="AA223" i="11"/>
  <c r="A224" i="11"/>
  <c r="B224" i="11"/>
  <c r="C224" i="11"/>
  <c r="D224" i="11"/>
  <c r="E224" i="11"/>
  <c r="F224" i="11"/>
  <c r="G224" i="11"/>
  <c r="Q224" i="11" s="1"/>
  <c r="H224" i="11"/>
  <c r="K224" i="11"/>
  <c r="L224" i="11"/>
  <c r="N224" i="11"/>
  <c r="P224" i="11"/>
  <c r="R224" i="11"/>
  <c r="S224" i="11"/>
  <c r="T224" i="11"/>
  <c r="V224" i="11"/>
  <c r="W224" i="11"/>
  <c r="X224" i="11"/>
  <c r="Z224" i="11"/>
  <c r="AA224" i="11"/>
  <c r="A225" i="11"/>
  <c r="B225" i="11"/>
  <c r="C225" i="11"/>
  <c r="D225" i="11"/>
  <c r="E225" i="11"/>
  <c r="F225" i="11"/>
  <c r="G225" i="11"/>
  <c r="L225" i="11" s="1"/>
  <c r="H225" i="11"/>
  <c r="K225" i="11"/>
  <c r="T225" i="11"/>
  <c r="U225" i="11"/>
  <c r="AA225" i="11"/>
  <c r="A226" i="11"/>
  <c r="B226" i="11"/>
  <c r="C226" i="11"/>
  <c r="D226" i="11"/>
  <c r="E226" i="11"/>
  <c r="F226" i="11"/>
  <c r="G226" i="11"/>
  <c r="H226" i="11"/>
  <c r="J226" i="11"/>
  <c r="M226" i="11"/>
  <c r="N226" i="11"/>
  <c r="P226" i="11"/>
  <c r="Q226" i="11"/>
  <c r="R226" i="11"/>
  <c r="S226" i="11"/>
  <c r="T226" i="11"/>
  <c r="U226" i="11"/>
  <c r="V226" i="11"/>
  <c r="W226" i="11"/>
  <c r="X226" i="11"/>
  <c r="Y226" i="11"/>
  <c r="Z226" i="11"/>
  <c r="AB226" i="11"/>
  <c r="A227" i="11"/>
  <c r="B227" i="11"/>
  <c r="C227" i="11"/>
  <c r="D227" i="11"/>
  <c r="E227" i="11"/>
  <c r="F227" i="11"/>
  <c r="G227" i="11"/>
  <c r="Y227" i="11" s="1"/>
  <c r="H227" i="11"/>
  <c r="J227" i="11"/>
  <c r="K227" i="11"/>
  <c r="M227" i="11"/>
  <c r="N227" i="11"/>
  <c r="R227" i="11"/>
  <c r="U227" i="11"/>
  <c r="W227" i="11"/>
  <c r="X227" i="11"/>
  <c r="Z227" i="11"/>
  <c r="A228" i="11"/>
  <c r="B228" i="11"/>
  <c r="C228" i="11"/>
  <c r="D228" i="11"/>
  <c r="E228" i="11"/>
  <c r="F228" i="11"/>
  <c r="G228" i="11"/>
  <c r="H228" i="11"/>
  <c r="A229" i="11"/>
  <c r="B229" i="11"/>
  <c r="C229" i="11"/>
  <c r="D229" i="11"/>
  <c r="E229" i="11"/>
  <c r="F229" i="11"/>
  <c r="G229" i="11"/>
  <c r="Y229" i="11" s="1"/>
  <c r="H229" i="11"/>
  <c r="K229" i="11"/>
  <c r="L229" i="11"/>
  <c r="P229" i="11"/>
  <c r="Q229" i="11"/>
  <c r="S229" i="11"/>
  <c r="T229" i="11"/>
  <c r="U229" i="11"/>
  <c r="W229" i="11"/>
  <c r="X229" i="11"/>
  <c r="AA229" i="11"/>
  <c r="A230" i="11"/>
  <c r="B230" i="11"/>
  <c r="C230" i="11"/>
  <c r="D230" i="11"/>
  <c r="E230" i="11"/>
  <c r="F230" i="11"/>
  <c r="G230" i="11"/>
  <c r="M230" i="11" s="1"/>
  <c r="H230" i="11"/>
  <c r="J230" i="11"/>
  <c r="K230" i="11"/>
  <c r="L230" i="11"/>
  <c r="N230" i="11"/>
  <c r="P230" i="11"/>
  <c r="R230" i="11"/>
  <c r="U230" i="11"/>
  <c r="W230" i="11"/>
  <c r="X230" i="11"/>
  <c r="Y230" i="11"/>
  <c r="Z230" i="11"/>
  <c r="AA230" i="11"/>
  <c r="AB230" i="11"/>
  <c r="A231" i="11"/>
  <c r="B231" i="11"/>
  <c r="C231" i="11"/>
  <c r="D231" i="11"/>
  <c r="E231" i="11"/>
  <c r="F231" i="11"/>
  <c r="G231" i="11"/>
  <c r="H231" i="11"/>
  <c r="K231" i="11"/>
  <c r="M231" i="11"/>
  <c r="N231" i="11"/>
  <c r="O231" i="11"/>
  <c r="Q231" i="11"/>
  <c r="R231" i="11"/>
  <c r="S231" i="11"/>
  <c r="U231" i="11"/>
  <c r="V231" i="11"/>
  <c r="W231" i="11"/>
  <c r="Y231" i="11"/>
  <c r="Z231" i="11"/>
  <c r="AA231" i="11"/>
  <c r="A232" i="11"/>
  <c r="B232" i="11"/>
  <c r="C232" i="11"/>
  <c r="D232" i="11"/>
  <c r="E232" i="11"/>
  <c r="F232" i="11"/>
  <c r="G232" i="11"/>
  <c r="H232" i="11"/>
  <c r="A233" i="11"/>
  <c r="B233" i="11"/>
  <c r="C233" i="11"/>
  <c r="D233" i="11"/>
  <c r="E233" i="11"/>
  <c r="F233" i="11"/>
  <c r="G233" i="11"/>
  <c r="H233" i="11"/>
  <c r="J233" i="11"/>
  <c r="L233" i="11"/>
  <c r="M233" i="11"/>
  <c r="N233" i="11"/>
  <c r="Z233" i="11"/>
  <c r="AB233" i="11"/>
  <c r="A234" i="11"/>
  <c r="B234" i="11"/>
  <c r="C234" i="11"/>
  <c r="D234" i="11"/>
  <c r="E234" i="11"/>
  <c r="F234" i="11"/>
  <c r="G234" i="11"/>
  <c r="S234" i="11" s="1"/>
  <c r="H234" i="11"/>
  <c r="J234" i="11"/>
  <c r="K234" i="11"/>
  <c r="L234" i="11"/>
  <c r="M234" i="11"/>
  <c r="N234" i="11"/>
  <c r="O234" i="11"/>
  <c r="P234" i="11"/>
  <c r="Q234" i="11"/>
  <c r="R234" i="11"/>
  <c r="T234" i="11"/>
  <c r="U234" i="11"/>
  <c r="V234" i="11"/>
  <c r="W234" i="11"/>
  <c r="X234" i="11"/>
  <c r="Y234" i="11"/>
  <c r="Z234" i="11"/>
  <c r="AA234" i="11"/>
  <c r="AB234" i="11"/>
  <c r="A235" i="11"/>
  <c r="B235" i="11"/>
  <c r="C235" i="11"/>
  <c r="D235" i="11"/>
  <c r="E235" i="11"/>
  <c r="F235" i="11"/>
  <c r="G235" i="11"/>
  <c r="Q235" i="11" s="1"/>
  <c r="H235" i="11"/>
  <c r="L235" i="11"/>
  <c r="N235" i="11"/>
  <c r="P235" i="11"/>
  <c r="R235" i="11"/>
  <c r="U235" i="11"/>
  <c r="W235" i="11"/>
  <c r="Z235" i="11"/>
  <c r="A236" i="11"/>
  <c r="B236" i="11"/>
  <c r="C236" i="11"/>
  <c r="D236" i="11"/>
  <c r="E236" i="11"/>
  <c r="F236" i="11"/>
  <c r="G236" i="11"/>
  <c r="Z236" i="11" s="1"/>
  <c r="H236" i="11"/>
  <c r="J236" i="11"/>
  <c r="K236" i="11"/>
  <c r="M236" i="11"/>
  <c r="N236" i="11"/>
  <c r="O236" i="11"/>
  <c r="P236" i="11"/>
  <c r="Q236" i="11"/>
  <c r="T236" i="11"/>
  <c r="V236" i="11"/>
  <c r="W236" i="11"/>
  <c r="AA236" i="11"/>
  <c r="AB236" i="11"/>
  <c r="A237" i="11"/>
  <c r="B237" i="11"/>
  <c r="C237" i="11"/>
  <c r="D237" i="11"/>
  <c r="E237" i="11"/>
  <c r="F237" i="11"/>
  <c r="G237" i="11"/>
  <c r="H237" i="11"/>
  <c r="O237" i="11"/>
  <c r="P237" i="11"/>
  <c r="Q237" i="11"/>
  <c r="R237" i="11"/>
  <c r="Y237" i="11"/>
  <c r="A238" i="11"/>
  <c r="B238" i="11"/>
  <c r="C238" i="11"/>
  <c r="D238" i="11"/>
  <c r="E238" i="11"/>
  <c r="F238" i="11"/>
  <c r="G238" i="11"/>
  <c r="H238" i="11"/>
  <c r="J238" i="11"/>
  <c r="K238" i="11"/>
  <c r="L238" i="11"/>
  <c r="M238" i="11"/>
  <c r="N238" i="11"/>
  <c r="O238" i="11"/>
  <c r="P238" i="11"/>
  <c r="Q238" i="11"/>
  <c r="R238" i="11"/>
  <c r="S238" i="11"/>
  <c r="T238" i="11"/>
  <c r="U238" i="11"/>
  <c r="V238" i="11"/>
  <c r="W238" i="11"/>
  <c r="X238" i="11"/>
  <c r="Y238" i="11"/>
  <c r="Z238" i="11"/>
  <c r="AA238" i="11"/>
  <c r="AB238" i="11"/>
  <c r="A239" i="11"/>
  <c r="B239" i="11"/>
  <c r="C239" i="11"/>
  <c r="D239" i="11"/>
  <c r="E239" i="11"/>
  <c r="F239" i="11"/>
  <c r="G239" i="11"/>
  <c r="H239" i="11"/>
  <c r="A240" i="11"/>
  <c r="B240" i="11"/>
  <c r="C240" i="11"/>
  <c r="D240" i="11"/>
  <c r="E240" i="11"/>
  <c r="F240" i="11"/>
  <c r="G240" i="11"/>
  <c r="H240" i="11"/>
  <c r="J240" i="11"/>
  <c r="K240" i="11"/>
  <c r="L240" i="11"/>
  <c r="N240" i="11"/>
  <c r="O240" i="11"/>
  <c r="P240" i="11"/>
  <c r="Q240" i="11"/>
  <c r="R240" i="11"/>
  <c r="S240" i="11"/>
  <c r="T240" i="11"/>
  <c r="U240" i="11"/>
  <c r="V240" i="11"/>
  <c r="W240" i="11"/>
  <c r="X240" i="11"/>
  <c r="Z240" i="11"/>
  <c r="AA240" i="11"/>
  <c r="AB240" i="11"/>
  <c r="A241" i="11"/>
  <c r="B241" i="11"/>
  <c r="C241" i="11"/>
  <c r="D241" i="11"/>
  <c r="E241" i="11"/>
  <c r="F241" i="11"/>
  <c r="G241" i="11"/>
  <c r="H241" i="11"/>
  <c r="O241" i="11"/>
  <c r="Q241" i="11"/>
  <c r="S241" i="11"/>
  <c r="A242" i="11"/>
  <c r="B242" i="11"/>
  <c r="C242" i="11"/>
  <c r="D242" i="11"/>
  <c r="E242" i="11"/>
  <c r="F242" i="11"/>
  <c r="G242" i="11"/>
  <c r="H242" i="11"/>
  <c r="R242" i="11"/>
  <c r="U242" i="11"/>
  <c r="X242" i="11"/>
  <c r="A243" i="11"/>
  <c r="B243" i="11"/>
  <c r="C243" i="11"/>
  <c r="D243" i="11"/>
  <c r="E243" i="11"/>
  <c r="F243" i="11"/>
  <c r="G243" i="11"/>
  <c r="H243" i="11"/>
  <c r="J243" i="11"/>
  <c r="N243" i="11"/>
  <c r="O243" i="11"/>
  <c r="Q243" i="11"/>
  <c r="R243" i="11"/>
  <c r="S243" i="11"/>
  <c r="T243" i="11"/>
  <c r="U243" i="11"/>
  <c r="V243" i="11"/>
  <c r="W243" i="11"/>
  <c r="X243" i="11"/>
  <c r="Y243" i="11"/>
  <c r="Z243" i="11"/>
  <c r="AA243" i="11"/>
  <c r="A244" i="11"/>
  <c r="B244" i="11"/>
  <c r="C244" i="11"/>
  <c r="D244" i="11"/>
  <c r="E244" i="11"/>
  <c r="F244" i="11"/>
  <c r="G244" i="11"/>
  <c r="H244" i="11"/>
  <c r="J244" i="11"/>
  <c r="K244" i="11"/>
  <c r="L244" i="11"/>
  <c r="O244" i="11"/>
  <c r="R244" i="11"/>
  <c r="S244" i="11"/>
  <c r="U244" i="11"/>
  <c r="W244" i="11"/>
  <c r="Y244" i="11"/>
  <c r="Z244" i="11"/>
  <c r="AA244" i="11"/>
  <c r="A245" i="11"/>
  <c r="B245" i="11"/>
  <c r="C245" i="11"/>
  <c r="D245" i="11"/>
  <c r="E245" i="11"/>
  <c r="F245" i="11"/>
  <c r="G245" i="11"/>
  <c r="H245" i="11"/>
  <c r="J245" i="11"/>
  <c r="L245" i="11"/>
  <c r="M245" i="11"/>
  <c r="O245" i="11"/>
  <c r="P245" i="11"/>
  <c r="Q245" i="11"/>
  <c r="S245" i="11"/>
  <c r="T245" i="11"/>
  <c r="U245" i="11"/>
  <c r="V245" i="11"/>
  <c r="W245" i="11"/>
  <c r="X245" i="11"/>
  <c r="Y245" i="11"/>
  <c r="AA245" i="11"/>
  <c r="AB245" i="11"/>
  <c r="A246" i="11"/>
  <c r="B246" i="11"/>
  <c r="C246" i="11"/>
  <c r="D246" i="11"/>
  <c r="E246" i="11"/>
  <c r="F246" i="11"/>
  <c r="G246" i="11"/>
  <c r="H246" i="11"/>
  <c r="J246" i="11"/>
  <c r="L246" i="11"/>
  <c r="P246" i="11"/>
  <c r="R246" i="11"/>
  <c r="U246" i="11"/>
  <c r="W246" i="11"/>
  <c r="Y246" i="11"/>
  <c r="Z246" i="11"/>
  <c r="AA246" i="11"/>
  <c r="A247" i="11"/>
  <c r="B247" i="11"/>
  <c r="C247" i="11"/>
  <c r="D247" i="11"/>
  <c r="E247" i="11"/>
  <c r="F247" i="11"/>
  <c r="G247" i="11"/>
  <c r="H247" i="11"/>
  <c r="J247" i="11"/>
  <c r="L247" i="11"/>
  <c r="M247" i="11"/>
  <c r="N247" i="11"/>
  <c r="O247" i="11"/>
  <c r="Q247" i="11"/>
  <c r="R247" i="11"/>
  <c r="S247" i="11"/>
  <c r="U247" i="11"/>
  <c r="W247" i="11"/>
  <c r="X247" i="11"/>
  <c r="Y247" i="11"/>
  <c r="Z247" i="11"/>
  <c r="AA247" i="11"/>
  <c r="AB247" i="11"/>
  <c r="A248" i="11"/>
  <c r="B248" i="11"/>
  <c r="C248" i="11"/>
  <c r="D248" i="11"/>
  <c r="E248" i="11"/>
  <c r="F248" i="11"/>
  <c r="G248" i="11"/>
  <c r="K248" i="11" s="1"/>
  <c r="H248" i="11"/>
  <c r="W248" i="11"/>
  <c r="X248" i="11"/>
  <c r="Y248" i="11"/>
  <c r="A249" i="11"/>
  <c r="B249" i="11"/>
  <c r="C249" i="11"/>
  <c r="D249" i="11"/>
  <c r="E249" i="11"/>
  <c r="F249" i="11"/>
  <c r="G249" i="11"/>
  <c r="H249" i="11"/>
  <c r="A250" i="11"/>
  <c r="B250" i="11"/>
  <c r="C250" i="11"/>
  <c r="D250" i="11"/>
  <c r="E250" i="11"/>
  <c r="F250" i="11"/>
  <c r="G250" i="11"/>
  <c r="S250" i="11" s="1"/>
  <c r="H250" i="11"/>
  <c r="J250" i="11"/>
  <c r="K250" i="11"/>
  <c r="L250" i="11"/>
  <c r="M250" i="11"/>
  <c r="N250" i="11"/>
  <c r="O250" i="11"/>
  <c r="P250" i="11"/>
  <c r="Q250" i="11"/>
  <c r="R250" i="11"/>
  <c r="T250" i="11"/>
  <c r="U250" i="11"/>
  <c r="V250" i="11"/>
  <c r="W250" i="11"/>
  <c r="X250" i="11"/>
  <c r="Y250" i="11"/>
  <c r="Z250" i="11"/>
  <c r="AA250" i="11"/>
  <c r="AB250" i="11"/>
  <c r="A251" i="11"/>
  <c r="B251" i="11"/>
  <c r="C251" i="11"/>
  <c r="D251" i="11"/>
  <c r="E251" i="11"/>
  <c r="F251" i="11"/>
  <c r="G251" i="11"/>
  <c r="H251" i="11"/>
  <c r="J251" i="11"/>
  <c r="K251" i="11"/>
  <c r="L251" i="11"/>
  <c r="M251" i="11"/>
  <c r="N251" i="11"/>
  <c r="O251" i="11"/>
  <c r="P251" i="11"/>
  <c r="Q251" i="11"/>
  <c r="R251" i="11"/>
  <c r="S251" i="11"/>
  <c r="U251" i="11"/>
  <c r="V251" i="11"/>
  <c r="W251" i="11"/>
  <c r="Y251" i="11"/>
  <c r="Z251" i="11"/>
  <c r="AA251" i="11"/>
  <c r="AB251" i="11"/>
  <c r="A252" i="11"/>
  <c r="B252" i="11"/>
  <c r="C252" i="11"/>
  <c r="D252" i="11"/>
  <c r="E252" i="11"/>
  <c r="F252" i="11"/>
  <c r="G252" i="11"/>
  <c r="H252" i="11"/>
  <c r="J252" i="11"/>
  <c r="K252" i="11"/>
  <c r="L252" i="11"/>
  <c r="O252" i="11"/>
  <c r="P252" i="11"/>
  <c r="Q252" i="11"/>
  <c r="R252" i="11"/>
  <c r="S252" i="11"/>
  <c r="V252" i="11"/>
  <c r="W252" i="11"/>
  <c r="X252" i="11"/>
  <c r="Z252" i="11"/>
  <c r="AA252" i="11"/>
  <c r="A253" i="11"/>
  <c r="B253" i="11"/>
  <c r="C253" i="11"/>
  <c r="D253" i="11"/>
  <c r="E253" i="11"/>
  <c r="F253" i="11"/>
  <c r="G253" i="11"/>
  <c r="Y253" i="11" s="1"/>
  <c r="H253" i="11"/>
  <c r="L253" i="11"/>
  <c r="M253" i="11"/>
  <c r="N253" i="11"/>
  <c r="O253" i="11"/>
  <c r="P253" i="11"/>
  <c r="T253" i="11"/>
  <c r="U253" i="11"/>
  <c r="X253" i="11"/>
  <c r="AA253" i="11"/>
  <c r="A254" i="11"/>
  <c r="B254" i="11"/>
  <c r="C254" i="11"/>
  <c r="D254" i="11"/>
  <c r="E254" i="11"/>
  <c r="F254" i="11"/>
  <c r="G254" i="11"/>
  <c r="H254" i="11"/>
  <c r="J254" i="11"/>
  <c r="K254" i="11"/>
  <c r="L254" i="11"/>
  <c r="M254" i="11"/>
  <c r="N254" i="11"/>
  <c r="O254" i="11"/>
  <c r="P254" i="11"/>
  <c r="Q254" i="11"/>
  <c r="R254" i="11"/>
  <c r="S254" i="11"/>
  <c r="T254" i="11"/>
  <c r="U254" i="11"/>
  <c r="V254" i="11"/>
  <c r="W254" i="11"/>
  <c r="X254" i="11"/>
  <c r="Y254" i="11"/>
  <c r="Z254" i="11"/>
  <c r="AA254" i="11"/>
  <c r="AB254" i="11"/>
  <c r="A255" i="11"/>
  <c r="B255" i="11"/>
  <c r="C255" i="11"/>
  <c r="D255" i="11"/>
  <c r="E255" i="11"/>
  <c r="F255" i="11"/>
  <c r="G255" i="11"/>
  <c r="R255" i="11" s="1"/>
  <c r="H255" i="11"/>
  <c r="J255" i="11"/>
  <c r="M255" i="11"/>
  <c r="N255" i="11"/>
  <c r="Q255" i="11"/>
  <c r="S255" i="11"/>
  <c r="T255" i="11"/>
  <c r="U255" i="11"/>
  <c r="Z255" i="11"/>
  <c r="A256" i="11"/>
  <c r="B256" i="11"/>
  <c r="C256" i="11"/>
  <c r="D256" i="11"/>
  <c r="E256" i="11"/>
  <c r="F256" i="11"/>
  <c r="G256" i="11"/>
  <c r="H256" i="11"/>
  <c r="A257" i="11"/>
  <c r="B257" i="11"/>
  <c r="C257" i="11"/>
  <c r="D257" i="11"/>
  <c r="E257" i="11"/>
  <c r="F257" i="11"/>
  <c r="G257" i="11"/>
  <c r="W257" i="11" s="1"/>
  <c r="H257" i="11"/>
  <c r="K257" i="11"/>
  <c r="L257" i="11"/>
  <c r="P257" i="11"/>
  <c r="Q257" i="11"/>
  <c r="R257" i="11"/>
  <c r="S257" i="11"/>
  <c r="U257" i="11"/>
  <c r="X257" i="11"/>
  <c r="Y257" i="11"/>
  <c r="A258" i="11"/>
  <c r="B258" i="11"/>
  <c r="C258" i="11"/>
  <c r="D258" i="11"/>
  <c r="E258" i="11"/>
  <c r="F258" i="11"/>
  <c r="G258" i="11"/>
  <c r="H258" i="11"/>
  <c r="L258" i="11"/>
  <c r="M258" i="11"/>
  <c r="N258" i="11"/>
  <c r="P258" i="11"/>
  <c r="R258" i="11"/>
  <c r="T258" i="11"/>
  <c r="V258" i="11"/>
  <c r="W258" i="11"/>
  <c r="Y258" i="11"/>
  <c r="Z258" i="11"/>
  <c r="A259" i="11"/>
  <c r="B259" i="11"/>
  <c r="C259" i="11"/>
  <c r="D259" i="11"/>
  <c r="E259" i="11"/>
  <c r="F259" i="11"/>
  <c r="G259" i="11"/>
  <c r="O259" i="11" s="1"/>
  <c r="H259" i="11"/>
  <c r="K259" i="11"/>
  <c r="M259" i="11"/>
  <c r="N259" i="11"/>
  <c r="Q259" i="11"/>
  <c r="S259" i="11"/>
  <c r="T259" i="11"/>
  <c r="V259" i="11"/>
  <c r="W259" i="11"/>
  <c r="Y259" i="11"/>
  <c r="Z259" i="11"/>
  <c r="AA259" i="11"/>
  <c r="A260" i="11"/>
  <c r="B260" i="11"/>
  <c r="C260" i="11"/>
  <c r="D260" i="11"/>
  <c r="E260" i="11"/>
  <c r="F260" i="11"/>
  <c r="G260" i="11"/>
  <c r="H260" i="11"/>
  <c r="K260" i="11"/>
  <c r="N260" i="11"/>
  <c r="S260" i="11"/>
  <c r="U260" i="11"/>
  <c r="W260" i="11"/>
  <c r="AA260" i="11"/>
  <c r="AB260" i="11"/>
  <c r="A261" i="11"/>
  <c r="B261" i="11"/>
  <c r="C261" i="11"/>
  <c r="D261" i="11"/>
  <c r="E261" i="11"/>
  <c r="F261" i="11"/>
  <c r="G261" i="11"/>
  <c r="H261" i="11"/>
  <c r="A262" i="11"/>
  <c r="B262" i="11"/>
  <c r="C262" i="11"/>
  <c r="D262" i="11"/>
  <c r="E262" i="11"/>
  <c r="F262" i="11"/>
  <c r="G262" i="11"/>
  <c r="Q262" i="11" s="1"/>
  <c r="H262" i="11"/>
  <c r="J262" i="11"/>
  <c r="N262" i="11"/>
  <c r="P262" i="11"/>
  <c r="U262" i="11"/>
  <c r="X262" i="11"/>
  <c r="Y262" i="11"/>
  <c r="A263" i="11"/>
  <c r="B263" i="11"/>
  <c r="C263" i="11"/>
  <c r="D263" i="11"/>
  <c r="E263" i="11"/>
  <c r="F263" i="11"/>
  <c r="G263" i="11"/>
  <c r="H263" i="11"/>
  <c r="A264" i="11"/>
  <c r="B264" i="11"/>
  <c r="C264" i="11"/>
  <c r="D264" i="11"/>
  <c r="E264" i="11"/>
  <c r="F264" i="11"/>
  <c r="G264" i="11"/>
  <c r="H264" i="11"/>
  <c r="J264" i="11"/>
  <c r="K264" i="11"/>
  <c r="L264" i="11"/>
  <c r="M264" i="11"/>
  <c r="N264" i="11"/>
  <c r="O264" i="11"/>
  <c r="P264" i="11"/>
  <c r="R264" i="11"/>
  <c r="S264" i="11"/>
  <c r="T264" i="11"/>
  <c r="V264" i="11"/>
  <c r="W264" i="11"/>
  <c r="X264" i="11"/>
  <c r="Y264" i="11"/>
  <c r="Z264" i="11"/>
  <c r="AA264" i="11"/>
  <c r="AB264" i="11"/>
  <c r="A265" i="11"/>
  <c r="B265" i="11"/>
  <c r="C265" i="11"/>
  <c r="D265" i="11"/>
  <c r="E265" i="11"/>
  <c r="F265" i="11"/>
  <c r="G265" i="11"/>
  <c r="H265" i="11"/>
  <c r="J265" i="11"/>
  <c r="N265" i="11"/>
  <c r="O265" i="11"/>
  <c r="P265" i="11"/>
  <c r="Q265" i="11"/>
  <c r="U265" i="11"/>
  <c r="W265" i="11"/>
  <c r="X265" i="11"/>
  <c r="AA265" i="11"/>
  <c r="AB265" i="11"/>
  <c r="A266" i="11"/>
  <c r="B266" i="11"/>
  <c r="C266" i="11"/>
  <c r="D266" i="11"/>
  <c r="E266" i="11"/>
  <c r="F266" i="11"/>
  <c r="G266" i="11"/>
  <c r="S266" i="11" s="1"/>
  <c r="H266" i="11"/>
  <c r="J266" i="11"/>
  <c r="K266" i="11"/>
  <c r="L266" i="11"/>
  <c r="M266" i="11"/>
  <c r="N266" i="11"/>
  <c r="O266" i="11"/>
  <c r="P266" i="11"/>
  <c r="Q266" i="11"/>
  <c r="R266" i="11"/>
  <c r="T266" i="11"/>
  <c r="U266" i="11"/>
  <c r="V266" i="11"/>
  <c r="W266" i="11"/>
  <c r="X266" i="11"/>
  <c r="Y266" i="11"/>
  <c r="Z266" i="11"/>
  <c r="AA266" i="11"/>
  <c r="AB266" i="11"/>
  <c r="A267" i="11"/>
  <c r="B267" i="11"/>
  <c r="C267" i="11"/>
  <c r="D267" i="11"/>
  <c r="E267" i="11"/>
  <c r="F267" i="11"/>
  <c r="G267" i="11"/>
  <c r="W267" i="11" s="1"/>
  <c r="H267" i="11"/>
  <c r="J267" i="11"/>
  <c r="L267" i="11"/>
  <c r="M267" i="11"/>
  <c r="N267" i="11"/>
  <c r="O267" i="11"/>
  <c r="P267" i="11"/>
  <c r="R267" i="11"/>
  <c r="S267" i="11"/>
  <c r="U267" i="11"/>
  <c r="Y267" i="11"/>
  <c r="Z267" i="11"/>
  <c r="AA267" i="11"/>
  <c r="AB267" i="11"/>
  <c r="A268" i="11"/>
  <c r="B268" i="11"/>
  <c r="C268" i="11"/>
  <c r="D268" i="11"/>
  <c r="E268" i="11"/>
  <c r="F268" i="11"/>
  <c r="G268" i="11"/>
  <c r="Z268" i="11" s="1"/>
  <c r="H268" i="11"/>
  <c r="L268" i="11"/>
  <c r="M268" i="11"/>
  <c r="N268" i="11"/>
  <c r="O268" i="11"/>
  <c r="P268" i="11"/>
  <c r="S268" i="11"/>
  <c r="T268" i="11"/>
  <c r="V268" i="11"/>
  <c r="AA268" i="11"/>
  <c r="AB268" i="11"/>
  <c r="A269" i="11"/>
  <c r="B269" i="11"/>
  <c r="C269" i="11"/>
  <c r="D269" i="11"/>
  <c r="E269" i="11"/>
  <c r="F269" i="11"/>
  <c r="G269" i="11"/>
  <c r="H269" i="11"/>
  <c r="T269" i="11"/>
  <c r="W269" i="11"/>
  <c r="Y269" i="11"/>
  <c r="A270" i="11"/>
  <c r="B270" i="11"/>
  <c r="C270" i="11"/>
  <c r="D270" i="11"/>
  <c r="E270" i="11"/>
  <c r="F270" i="11"/>
  <c r="G270" i="11"/>
  <c r="H270" i="11"/>
  <c r="J270" i="11"/>
  <c r="K270" i="11"/>
  <c r="L270" i="11"/>
  <c r="M270" i="11"/>
  <c r="N270" i="11"/>
  <c r="O270" i="11"/>
  <c r="P270" i="11"/>
  <c r="Q270" i="11"/>
  <c r="R270" i="11"/>
  <c r="S270" i="11"/>
  <c r="T270" i="11"/>
  <c r="U270" i="11"/>
  <c r="V270" i="11"/>
  <c r="W270" i="11"/>
  <c r="X270" i="11"/>
  <c r="Y270" i="11"/>
  <c r="Z270" i="11"/>
  <c r="AA270" i="11"/>
  <c r="AB270" i="11"/>
  <c r="A271" i="11"/>
  <c r="B271" i="11"/>
  <c r="C271" i="11"/>
  <c r="D271" i="11"/>
  <c r="E271" i="11"/>
  <c r="F271" i="11"/>
  <c r="G271" i="11"/>
  <c r="H271" i="11"/>
  <c r="J271" i="11"/>
  <c r="K271" i="11"/>
  <c r="N271" i="11"/>
  <c r="P271" i="11"/>
  <c r="R271" i="11"/>
  <c r="S271" i="11"/>
  <c r="U271" i="11"/>
  <c r="Z271" i="11"/>
  <c r="A272" i="11"/>
  <c r="B272" i="11"/>
  <c r="C272" i="11"/>
  <c r="D272" i="11"/>
  <c r="E272" i="11"/>
  <c r="F272" i="11"/>
  <c r="G272" i="11"/>
  <c r="R272" i="11" s="1"/>
  <c r="H272" i="11"/>
  <c r="J272" i="11"/>
  <c r="N272" i="11"/>
  <c r="O272" i="11"/>
  <c r="P272" i="11"/>
  <c r="S272" i="11"/>
  <c r="U272" i="11"/>
  <c r="V272" i="11"/>
  <c r="X272" i="11"/>
  <c r="AB272" i="11"/>
  <c r="A273" i="11"/>
  <c r="B273" i="11"/>
  <c r="C273" i="11"/>
  <c r="D273" i="11"/>
  <c r="E273" i="11"/>
  <c r="F273" i="11"/>
  <c r="G273" i="11"/>
  <c r="P273" i="11" s="1"/>
  <c r="H273" i="11"/>
  <c r="K273" i="11"/>
  <c r="M273" i="11"/>
  <c r="O273" i="11"/>
  <c r="Q273" i="11"/>
  <c r="R273" i="11"/>
  <c r="U273" i="11"/>
  <c r="W273" i="11"/>
  <c r="AB273" i="11"/>
  <c r="A274" i="11"/>
  <c r="B274" i="11"/>
  <c r="C274" i="11"/>
  <c r="D274" i="11"/>
  <c r="E274" i="11"/>
  <c r="F274" i="11"/>
  <c r="G274" i="11"/>
  <c r="H274" i="11"/>
  <c r="A275" i="11"/>
  <c r="B275" i="11"/>
  <c r="C275" i="11"/>
  <c r="D275" i="11"/>
  <c r="E275" i="11"/>
  <c r="F275" i="11"/>
  <c r="G275" i="11"/>
  <c r="H275" i="11"/>
  <c r="N275" i="11"/>
  <c r="O275" i="11"/>
  <c r="Q275" i="11"/>
  <c r="Z275" i="11"/>
  <c r="A276" i="11"/>
  <c r="B276" i="11"/>
  <c r="C276" i="11"/>
  <c r="D276" i="11"/>
  <c r="E276" i="11"/>
  <c r="F276" i="11"/>
  <c r="G276" i="11"/>
  <c r="H276" i="11"/>
  <c r="K276" i="11"/>
  <c r="L276" i="11"/>
  <c r="O276" i="11"/>
  <c r="P276" i="11"/>
  <c r="S276" i="11"/>
  <c r="V276" i="11"/>
  <c r="Y276" i="11"/>
  <c r="A277" i="11"/>
  <c r="B277" i="11"/>
  <c r="C277" i="11"/>
  <c r="D277" i="11"/>
  <c r="E277" i="11"/>
  <c r="F277" i="11"/>
  <c r="G277" i="11"/>
  <c r="O277" i="11" s="1"/>
  <c r="H277" i="11"/>
  <c r="J277" i="11"/>
  <c r="K277" i="11"/>
  <c r="M277" i="11"/>
  <c r="P277" i="11"/>
  <c r="S277" i="11"/>
  <c r="T277" i="11"/>
  <c r="V277" i="11"/>
  <c r="W277" i="11"/>
  <c r="X277" i="11"/>
  <c r="Y277" i="11"/>
  <c r="Z277" i="11"/>
  <c r="AA277" i="11"/>
  <c r="AB277" i="11"/>
  <c r="A278" i="11"/>
  <c r="B278" i="11"/>
  <c r="C278" i="11"/>
  <c r="D278" i="11"/>
  <c r="E278" i="11"/>
  <c r="F278" i="11"/>
  <c r="G278" i="11"/>
  <c r="H278" i="11"/>
  <c r="J278" i="11"/>
  <c r="K278" i="11"/>
  <c r="L278" i="11"/>
  <c r="M278" i="11"/>
  <c r="N278" i="11"/>
  <c r="P278" i="11"/>
  <c r="Q278" i="11"/>
  <c r="R278" i="11"/>
  <c r="U278" i="11"/>
  <c r="V278" i="11"/>
  <c r="W278" i="11"/>
  <c r="Y278" i="11"/>
  <c r="Z278" i="11"/>
  <c r="AA278" i="11"/>
  <c r="AB278" i="11"/>
  <c r="A279" i="11"/>
  <c r="B279" i="11"/>
  <c r="C279" i="11"/>
  <c r="D279" i="11"/>
  <c r="E279" i="11"/>
  <c r="F279" i="11"/>
  <c r="G279" i="11"/>
  <c r="H279" i="11"/>
  <c r="A280" i="11"/>
  <c r="B280" i="11"/>
  <c r="C280" i="11"/>
  <c r="D280" i="11"/>
  <c r="E280" i="11"/>
  <c r="F280" i="11"/>
  <c r="G280" i="11"/>
  <c r="H280" i="11"/>
  <c r="K280" i="11"/>
  <c r="N280" i="11"/>
  <c r="P280" i="11"/>
  <c r="S280" i="11"/>
  <c r="T280" i="11"/>
  <c r="V280" i="11"/>
  <c r="W280" i="11"/>
  <c r="Y280" i="11"/>
  <c r="Z280" i="11"/>
  <c r="AA280" i="11"/>
  <c r="AB280" i="11"/>
  <c r="A281" i="11"/>
  <c r="B281" i="11"/>
  <c r="C281" i="11"/>
  <c r="D281" i="11"/>
  <c r="E281" i="11"/>
  <c r="F281" i="11"/>
  <c r="G281" i="11"/>
  <c r="U281" i="11" s="1"/>
  <c r="H281" i="11"/>
  <c r="J281" i="11"/>
  <c r="K281" i="11"/>
  <c r="L281" i="11"/>
  <c r="M281" i="11"/>
  <c r="N281" i="11"/>
  <c r="O281" i="11"/>
  <c r="P281" i="11"/>
  <c r="Q281" i="11"/>
  <c r="T281" i="11"/>
  <c r="W281" i="11"/>
  <c r="Y281" i="11"/>
  <c r="Z281" i="11"/>
  <c r="AA281" i="11"/>
  <c r="AB281" i="11"/>
  <c r="A282" i="11"/>
  <c r="B282" i="11"/>
  <c r="C282" i="11"/>
  <c r="D282" i="11"/>
  <c r="E282" i="11"/>
  <c r="F282" i="11"/>
  <c r="G282" i="11"/>
  <c r="S282" i="11" s="1"/>
  <c r="H282" i="11"/>
  <c r="J282" i="11"/>
  <c r="K282" i="11"/>
  <c r="L282" i="11"/>
  <c r="M282" i="11"/>
  <c r="N282" i="11"/>
  <c r="O282" i="11"/>
  <c r="P282" i="11"/>
  <c r="Q282" i="11"/>
  <c r="R282" i="11"/>
  <c r="T282" i="11"/>
  <c r="U282" i="11"/>
  <c r="V282" i="11"/>
  <c r="W282" i="11"/>
  <c r="X282" i="11"/>
  <c r="Y282" i="11"/>
  <c r="Z282" i="11"/>
  <c r="AA282" i="11"/>
  <c r="AB282" i="11"/>
  <c r="A283" i="11"/>
  <c r="B283" i="11"/>
  <c r="C283" i="11"/>
  <c r="D283" i="11"/>
  <c r="E283" i="11"/>
  <c r="F283" i="11"/>
  <c r="G283" i="11"/>
  <c r="H283" i="11"/>
  <c r="L283" i="11"/>
  <c r="P283" i="11"/>
  <c r="Q283" i="11"/>
  <c r="AA283" i="11"/>
  <c r="A284" i="11"/>
  <c r="B284" i="11"/>
  <c r="C284" i="11"/>
  <c r="D284" i="11"/>
  <c r="E284" i="11"/>
  <c r="F284" i="11"/>
  <c r="G284" i="11"/>
  <c r="H284" i="11"/>
  <c r="AB284" i="11"/>
  <c r="A285" i="11"/>
  <c r="B285" i="11"/>
  <c r="C285" i="11"/>
  <c r="D285" i="11"/>
  <c r="E285" i="11"/>
  <c r="F285" i="11"/>
  <c r="G285" i="11"/>
  <c r="H285" i="11"/>
  <c r="A286" i="11"/>
  <c r="B286" i="11"/>
  <c r="C286" i="11"/>
  <c r="D286" i="11"/>
  <c r="E286" i="11"/>
  <c r="F286" i="11"/>
  <c r="G286" i="11"/>
  <c r="H286" i="11"/>
  <c r="J286" i="11"/>
  <c r="K286" i="11"/>
  <c r="L286" i="11"/>
  <c r="M286" i="11"/>
  <c r="N286" i="11"/>
  <c r="O286" i="11"/>
  <c r="P286" i="11"/>
  <c r="Q286" i="11"/>
  <c r="R286" i="11"/>
  <c r="S286" i="11"/>
  <c r="T286" i="11"/>
  <c r="U286" i="11"/>
  <c r="V286" i="11"/>
  <c r="W286" i="11"/>
  <c r="X286" i="11"/>
  <c r="Y286" i="11"/>
  <c r="Z286" i="11"/>
  <c r="AA286" i="11"/>
  <c r="AB286" i="11"/>
  <c r="A287" i="11"/>
  <c r="B287" i="11"/>
  <c r="C287" i="11"/>
  <c r="D287" i="11"/>
  <c r="E287" i="11"/>
  <c r="F287" i="11"/>
  <c r="G287" i="11"/>
  <c r="H287" i="11"/>
  <c r="M287" i="11"/>
  <c r="O287" i="11"/>
  <c r="S287" i="11"/>
  <c r="U287" i="11"/>
  <c r="V287" i="11"/>
  <c r="W287" i="11"/>
  <c r="Y287" i="11"/>
  <c r="A288" i="11"/>
  <c r="B288" i="11"/>
  <c r="C288" i="11"/>
  <c r="D288" i="11"/>
  <c r="E288" i="11"/>
  <c r="F288" i="11"/>
  <c r="G288" i="11"/>
  <c r="T288" i="11" s="1"/>
  <c r="H288" i="11"/>
  <c r="K288" i="11"/>
  <c r="O288" i="11"/>
  <c r="P288" i="11"/>
  <c r="Q288" i="11"/>
  <c r="U288" i="11"/>
  <c r="V288" i="11"/>
  <c r="Z288" i="11"/>
  <c r="A289" i="11"/>
  <c r="B289" i="11"/>
  <c r="C289" i="11"/>
  <c r="D289" i="11"/>
  <c r="E289" i="11"/>
  <c r="F289" i="11"/>
  <c r="G289" i="11"/>
  <c r="H289" i="11"/>
  <c r="A290" i="11"/>
  <c r="B290" i="11"/>
  <c r="C290" i="11"/>
  <c r="D290" i="11"/>
  <c r="E290" i="11"/>
  <c r="F290" i="11"/>
  <c r="G290" i="11"/>
  <c r="H290" i="11"/>
  <c r="J290" i="11"/>
  <c r="L290" i="11"/>
  <c r="M290" i="11"/>
  <c r="N290" i="11"/>
  <c r="P290" i="11"/>
  <c r="Q290" i="11"/>
  <c r="R290" i="11"/>
  <c r="S290" i="11"/>
  <c r="T290" i="11"/>
  <c r="U290" i="11"/>
  <c r="V290" i="11"/>
  <c r="W290" i="11"/>
  <c r="X290" i="11"/>
  <c r="Y290" i="11"/>
  <c r="Z290" i="11"/>
  <c r="AB290" i="11"/>
  <c r="A291" i="11"/>
  <c r="B291" i="11"/>
  <c r="C291" i="11"/>
  <c r="D291" i="11"/>
  <c r="E291" i="11"/>
  <c r="F291" i="11"/>
  <c r="G291" i="11"/>
  <c r="H291" i="11"/>
  <c r="M291" i="11"/>
  <c r="Q291" i="11"/>
  <c r="R291" i="11"/>
  <c r="T291" i="11"/>
  <c r="V291" i="11"/>
  <c r="Z291" i="11"/>
  <c r="A292" i="11"/>
  <c r="B292" i="11"/>
  <c r="C292" i="11"/>
  <c r="D292" i="11"/>
  <c r="E292" i="11"/>
  <c r="F292" i="11"/>
  <c r="G292" i="11"/>
  <c r="W292" i="11" s="1"/>
  <c r="H292" i="11"/>
  <c r="J292" i="11"/>
  <c r="K292" i="11"/>
  <c r="L292" i="11"/>
  <c r="P292" i="11"/>
  <c r="Q292" i="11"/>
  <c r="R292" i="11"/>
  <c r="T292" i="11"/>
  <c r="U292" i="11"/>
  <c r="X292" i="11"/>
  <c r="Y292" i="11"/>
  <c r="Z292" i="11"/>
  <c r="A293" i="11"/>
  <c r="B293" i="11"/>
  <c r="C293" i="11"/>
  <c r="D293" i="11"/>
  <c r="E293" i="11"/>
  <c r="F293" i="11"/>
  <c r="G293" i="11"/>
  <c r="H293" i="11"/>
  <c r="J293" i="11"/>
  <c r="P293" i="11"/>
  <c r="U293" i="11"/>
  <c r="A294" i="11"/>
  <c r="B294" i="11"/>
  <c r="C294" i="11"/>
  <c r="D294" i="11"/>
  <c r="E294" i="11"/>
  <c r="F294" i="11"/>
  <c r="G294" i="11"/>
  <c r="Q294" i="11" s="1"/>
  <c r="H294" i="11"/>
  <c r="K294" i="11"/>
  <c r="L294" i="11"/>
  <c r="M294" i="11"/>
  <c r="P294" i="11"/>
  <c r="R294" i="11"/>
  <c r="S294" i="11"/>
  <c r="T294" i="11"/>
  <c r="X294" i="11"/>
  <c r="Z294" i="11"/>
  <c r="AB294" i="11"/>
  <c r="A295" i="11"/>
  <c r="B295" i="11"/>
  <c r="C295" i="11"/>
  <c r="D295" i="11"/>
  <c r="E295" i="11"/>
  <c r="F295" i="11"/>
  <c r="G295" i="11"/>
  <c r="H295" i="11"/>
  <c r="K295" i="11"/>
  <c r="Q295" i="11"/>
  <c r="R295" i="11"/>
  <c r="S295" i="11"/>
  <c r="X295" i="11"/>
  <c r="AB295" i="11"/>
  <c r="A296" i="11"/>
  <c r="B296" i="11"/>
  <c r="C296" i="11"/>
  <c r="D296" i="11"/>
  <c r="E296" i="11"/>
  <c r="F296" i="11"/>
  <c r="G296" i="11"/>
  <c r="H296" i="11"/>
  <c r="AA296" i="11"/>
  <c r="AB296" i="11"/>
  <c r="A297" i="11"/>
  <c r="B297" i="11"/>
  <c r="C297" i="11"/>
  <c r="D297" i="11"/>
  <c r="E297" i="11"/>
  <c r="F297" i="11"/>
  <c r="G297" i="11"/>
  <c r="H297" i="11"/>
  <c r="N297" i="11"/>
  <c r="AA297" i="11"/>
  <c r="A298" i="11"/>
  <c r="B298" i="11"/>
  <c r="C298" i="11"/>
  <c r="D298" i="11"/>
  <c r="E298" i="11"/>
  <c r="F298" i="11"/>
  <c r="G298" i="11"/>
  <c r="H298" i="11"/>
  <c r="J298" i="11"/>
  <c r="K298" i="11"/>
  <c r="L298" i="11"/>
  <c r="M298" i="11"/>
  <c r="N298" i="11"/>
  <c r="O298" i="11"/>
  <c r="P298" i="11"/>
  <c r="Q298" i="11"/>
  <c r="R298" i="11"/>
  <c r="T298" i="11"/>
  <c r="U298" i="11"/>
  <c r="V298" i="11"/>
  <c r="W298" i="11"/>
  <c r="X298" i="11"/>
  <c r="Y298" i="11"/>
  <c r="Z298" i="11"/>
  <c r="AA298" i="11"/>
  <c r="AB298" i="11"/>
  <c r="A299" i="11"/>
  <c r="B299" i="11"/>
  <c r="C299" i="11"/>
  <c r="D299" i="11"/>
  <c r="E299" i="11"/>
  <c r="F299" i="11"/>
  <c r="G299" i="11"/>
  <c r="H299" i="11"/>
  <c r="A300" i="11"/>
  <c r="B300" i="11"/>
  <c r="C300" i="11"/>
  <c r="D300" i="11"/>
  <c r="E300" i="11"/>
  <c r="F300" i="11"/>
  <c r="G300" i="11"/>
  <c r="J300" i="11" s="1"/>
  <c r="H300" i="11"/>
  <c r="L300" i="11"/>
  <c r="N300" i="11"/>
  <c r="P300" i="11"/>
  <c r="R300" i="11"/>
  <c r="W300" i="11"/>
  <c r="X300" i="11"/>
  <c r="A301" i="11"/>
  <c r="B301" i="11"/>
  <c r="C301" i="11"/>
  <c r="D301" i="11"/>
  <c r="E301" i="11"/>
  <c r="F301" i="11"/>
  <c r="G301" i="11"/>
  <c r="S301" i="11" s="1"/>
  <c r="H301" i="11"/>
  <c r="J301" i="11"/>
  <c r="K301" i="11"/>
  <c r="M301" i="11"/>
  <c r="O301" i="11"/>
  <c r="T301" i="11"/>
  <c r="W301" i="11"/>
  <c r="Y301" i="11"/>
  <c r="AA301" i="11"/>
  <c r="AB301" i="11"/>
  <c r="A302" i="11"/>
  <c r="B302" i="11"/>
  <c r="C302" i="11"/>
  <c r="D302" i="11"/>
  <c r="E302" i="11"/>
  <c r="F302" i="11"/>
  <c r="G302" i="11"/>
  <c r="H302" i="11"/>
  <c r="J302" i="11"/>
  <c r="K302" i="11"/>
  <c r="L302" i="11"/>
  <c r="M302" i="11"/>
  <c r="N302" i="11"/>
  <c r="P302" i="11"/>
  <c r="Q302" i="11"/>
  <c r="R302" i="11"/>
  <c r="T302" i="11"/>
  <c r="U302" i="11"/>
  <c r="V302" i="11"/>
  <c r="W302" i="11"/>
  <c r="X302" i="11"/>
  <c r="Y302" i="11"/>
  <c r="Z302" i="11"/>
  <c r="AA302" i="11"/>
  <c r="AB302" i="11"/>
  <c r="A303" i="11"/>
  <c r="B303" i="11"/>
  <c r="C303" i="11"/>
  <c r="D303" i="11"/>
  <c r="E303" i="11"/>
  <c r="F303" i="11"/>
  <c r="G303" i="11"/>
  <c r="N303" i="11" s="1"/>
  <c r="H303" i="11"/>
  <c r="J303" i="11"/>
  <c r="K303" i="11"/>
  <c r="L303" i="11"/>
  <c r="O303" i="11"/>
  <c r="Q303" i="11"/>
  <c r="S303" i="11"/>
  <c r="V303" i="11"/>
  <c r="X303" i="11"/>
  <c r="Y303" i="11"/>
  <c r="Z303" i="11"/>
  <c r="AA303" i="11"/>
  <c r="AB303" i="11"/>
  <c r="A304" i="11"/>
  <c r="B304" i="11"/>
  <c r="C304" i="11"/>
  <c r="D304" i="11"/>
  <c r="E304" i="11"/>
  <c r="F304" i="11"/>
  <c r="G304" i="11"/>
  <c r="O304" i="11" s="1"/>
  <c r="H304" i="11"/>
  <c r="K304" i="11"/>
  <c r="M304" i="11"/>
  <c r="N304" i="11"/>
  <c r="R304" i="11"/>
  <c r="T304" i="11"/>
  <c r="V304" i="11"/>
  <c r="Y304" i="11"/>
  <c r="AA304" i="11"/>
  <c r="AB304" i="11"/>
  <c r="A305" i="11"/>
  <c r="B305" i="11"/>
  <c r="C305" i="11"/>
  <c r="D305" i="11"/>
  <c r="E305" i="11"/>
  <c r="F305" i="11"/>
  <c r="G305" i="11"/>
  <c r="H305" i="11"/>
  <c r="J305" i="11"/>
  <c r="K305" i="11"/>
  <c r="L305" i="11"/>
  <c r="M305" i="11"/>
  <c r="N305" i="11"/>
  <c r="O305" i="11"/>
  <c r="P305" i="11"/>
  <c r="Q305" i="11"/>
  <c r="S305" i="11"/>
  <c r="T305" i="11"/>
  <c r="U305" i="11"/>
  <c r="W305" i="11"/>
  <c r="X305" i="11"/>
  <c r="Y305" i="11"/>
  <c r="Z305" i="11"/>
  <c r="AA305" i="11"/>
  <c r="AB305" i="11"/>
  <c r="A306" i="11"/>
  <c r="B306" i="11"/>
  <c r="C306" i="11"/>
  <c r="D306" i="11"/>
  <c r="E306" i="11"/>
  <c r="F306" i="11"/>
  <c r="G306" i="11"/>
  <c r="H306" i="11"/>
  <c r="J306" i="11"/>
  <c r="K306" i="11"/>
  <c r="L306" i="11"/>
  <c r="M306" i="11"/>
  <c r="N306" i="11"/>
  <c r="O306" i="11"/>
  <c r="P306" i="11"/>
  <c r="Q306" i="11"/>
  <c r="R306" i="11"/>
  <c r="S306" i="11"/>
  <c r="T306" i="11"/>
  <c r="U306" i="11"/>
  <c r="V306" i="11"/>
  <c r="W306" i="11"/>
  <c r="X306" i="11"/>
  <c r="Y306" i="11"/>
  <c r="Z306" i="11"/>
  <c r="AA306" i="11"/>
  <c r="AB306" i="11"/>
  <c r="A307" i="11"/>
  <c r="B307" i="11"/>
  <c r="C307" i="11"/>
  <c r="D307" i="11"/>
  <c r="E307" i="11"/>
  <c r="F307" i="11"/>
  <c r="G307" i="11"/>
  <c r="H307" i="11"/>
  <c r="J307" i="11"/>
  <c r="K307" i="11"/>
  <c r="M307" i="11"/>
  <c r="N307" i="11"/>
  <c r="P307" i="11"/>
  <c r="R307" i="11"/>
  <c r="V307" i="11"/>
  <c r="W307" i="11"/>
  <c r="Y307" i="11"/>
  <c r="AA307" i="11"/>
  <c r="AB307" i="11"/>
  <c r="A308" i="11"/>
  <c r="B308" i="11"/>
  <c r="C308" i="11"/>
  <c r="D308" i="11"/>
  <c r="E308" i="11"/>
  <c r="F308" i="11"/>
  <c r="G308" i="11"/>
  <c r="K308" i="11" s="1"/>
  <c r="H308" i="11"/>
  <c r="O308" i="11"/>
  <c r="W308" i="11"/>
  <c r="AB308" i="11"/>
  <c r="A309" i="11"/>
  <c r="B309" i="11"/>
  <c r="C309" i="11"/>
  <c r="D309" i="11"/>
  <c r="E309" i="11"/>
  <c r="F309" i="11"/>
  <c r="G309" i="11"/>
  <c r="Q309" i="11" s="1"/>
  <c r="H309" i="11"/>
  <c r="L309" i="11"/>
  <c r="N309" i="11"/>
  <c r="AA309" i="11"/>
  <c r="AB309" i="11"/>
  <c r="A310" i="11"/>
  <c r="B310" i="11"/>
  <c r="C310" i="11"/>
  <c r="D310" i="11"/>
  <c r="E310" i="11"/>
  <c r="F310" i="11"/>
  <c r="G310" i="11"/>
  <c r="K310" i="11" s="1"/>
  <c r="H310" i="11"/>
  <c r="J310" i="11"/>
  <c r="L310" i="11"/>
  <c r="M310" i="11"/>
  <c r="N310" i="11"/>
  <c r="O310" i="11"/>
  <c r="P310" i="11"/>
  <c r="Q310" i="11"/>
  <c r="R310" i="11"/>
  <c r="S310" i="11"/>
  <c r="T310" i="11"/>
  <c r="U310" i="11"/>
  <c r="V310" i="11"/>
  <c r="W310" i="11"/>
  <c r="X310" i="11"/>
  <c r="Y310" i="11"/>
  <c r="Z310" i="11"/>
  <c r="AB310" i="11"/>
  <c r="A311" i="11"/>
  <c r="B311" i="11"/>
  <c r="C311" i="11"/>
  <c r="D311" i="11"/>
  <c r="E311" i="11"/>
  <c r="F311" i="11"/>
  <c r="G311" i="11"/>
  <c r="S311" i="11" s="1"/>
  <c r="H311" i="11"/>
  <c r="J311" i="11"/>
  <c r="K311" i="11"/>
  <c r="M311" i="11"/>
  <c r="N311" i="11"/>
  <c r="O311" i="11"/>
  <c r="P311" i="11"/>
  <c r="Q311" i="11"/>
  <c r="R311" i="11"/>
  <c r="T311" i="11"/>
  <c r="U311" i="11"/>
  <c r="W311" i="11"/>
  <c r="Z311" i="11"/>
  <c r="A312" i="11"/>
  <c r="B312" i="11"/>
  <c r="C312" i="11"/>
  <c r="D312" i="11"/>
  <c r="E312" i="11"/>
  <c r="F312" i="11"/>
  <c r="G312" i="11"/>
  <c r="P312" i="11" s="1"/>
  <c r="H312" i="11"/>
  <c r="J312" i="11"/>
  <c r="N312" i="11"/>
  <c r="U312" i="11"/>
  <c r="W312" i="11"/>
  <c r="X312" i="11"/>
  <c r="A313" i="11"/>
  <c r="B313" i="11"/>
  <c r="C313" i="11"/>
  <c r="D313" i="11"/>
  <c r="E313" i="11"/>
  <c r="F313" i="11"/>
  <c r="G313" i="11"/>
  <c r="H313" i="11"/>
  <c r="K313" i="11"/>
  <c r="M313" i="11"/>
  <c r="O313" i="11"/>
  <c r="P313" i="11"/>
  <c r="Q313" i="11"/>
  <c r="R313" i="11"/>
  <c r="S313" i="11"/>
  <c r="U313" i="11"/>
  <c r="V313" i="11"/>
  <c r="W313" i="11"/>
  <c r="Y313" i="11"/>
  <c r="AA313" i="11"/>
  <c r="AB313" i="11"/>
  <c r="A314" i="11"/>
  <c r="B314" i="11"/>
  <c r="C314" i="11"/>
  <c r="D314" i="11"/>
  <c r="E314" i="11"/>
  <c r="F314" i="11"/>
  <c r="G314" i="11"/>
  <c r="H314" i="11"/>
  <c r="Q314" i="11"/>
  <c r="R314" i="11"/>
  <c r="U314" i="11"/>
  <c r="X314" i="11"/>
  <c r="A315" i="11"/>
  <c r="B315" i="11"/>
  <c r="C315" i="11"/>
  <c r="D315" i="11"/>
  <c r="E315" i="11"/>
  <c r="F315" i="11"/>
  <c r="G315" i="11"/>
  <c r="H315" i="11"/>
  <c r="J315" i="11"/>
  <c r="M315" i="11"/>
  <c r="N315" i="11"/>
  <c r="Q315" i="11"/>
  <c r="S315" i="11"/>
  <c r="T315" i="11"/>
  <c r="W315" i="11"/>
  <c r="Y315" i="11"/>
  <c r="Z315" i="11"/>
  <c r="AA315" i="11"/>
  <c r="A316" i="11"/>
  <c r="B316" i="11"/>
  <c r="C316" i="11"/>
  <c r="D316" i="11"/>
  <c r="E316" i="11"/>
  <c r="F316" i="11"/>
  <c r="G316" i="11"/>
  <c r="H316" i="11"/>
  <c r="A317" i="11"/>
  <c r="B317" i="11"/>
  <c r="C317" i="11"/>
  <c r="D317" i="11"/>
  <c r="E317" i="11"/>
  <c r="F317" i="11"/>
  <c r="G317" i="11"/>
  <c r="H317" i="11"/>
  <c r="J317" i="11"/>
  <c r="K317" i="11"/>
  <c r="M317" i="11"/>
  <c r="O317" i="11"/>
  <c r="P317" i="11"/>
  <c r="S317" i="11"/>
  <c r="T317" i="11"/>
  <c r="U317" i="11"/>
  <c r="V317" i="11"/>
  <c r="W317" i="11"/>
  <c r="X317" i="11"/>
  <c r="Y317" i="11"/>
  <c r="Z317" i="11"/>
  <c r="AA317" i="11"/>
  <c r="AB317" i="11"/>
  <c r="A318" i="11"/>
  <c r="B318" i="11"/>
  <c r="C318" i="11"/>
  <c r="D318" i="11"/>
  <c r="E318" i="11"/>
  <c r="F318" i="11"/>
  <c r="G318" i="11"/>
  <c r="M318" i="11" s="1"/>
  <c r="H318" i="11"/>
  <c r="J318" i="11"/>
  <c r="K318" i="11"/>
  <c r="L318" i="11"/>
  <c r="N318" i="11"/>
  <c r="P318" i="11"/>
  <c r="Q318" i="11"/>
  <c r="U318" i="11"/>
  <c r="W318" i="11"/>
  <c r="Y318" i="11"/>
  <c r="Z318" i="11"/>
  <c r="AA318" i="11"/>
  <c r="AB318" i="11"/>
  <c r="A319" i="11"/>
  <c r="B319" i="11"/>
  <c r="C319" i="11"/>
  <c r="D319" i="11"/>
  <c r="E319" i="11"/>
  <c r="F319" i="11"/>
  <c r="G319" i="11"/>
  <c r="H319" i="11"/>
  <c r="J319" i="11"/>
  <c r="M319" i="11"/>
  <c r="N319" i="11"/>
  <c r="O319" i="11"/>
  <c r="Q319" i="11"/>
  <c r="R319" i="11"/>
  <c r="S319" i="11"/>
  <c r="U319" i="11"/>
  <c r="V319" i="11"/>
  <c r="W319" i="11"/>
  <c r="X319" i="11"/>
  <c r="Y319" i="11"/>
  <c r="AA319" i="11"/>
  <c r="AB319" i="11"/>
  <c r="A320" i="11"/>
  <c r="B320" i="11"/>
  <c r="C320" i="11"/>
  <c r="D320" i="11"/>
  <c r="E320" i="11"/>
  <c r="F320" i="11"/>
  <c r="G320" i="11"/>
  <c r="O320" i="11" s="1"/>
  <c r="H320" i="11"/>
  <c r="L320" i="11"/>
  <c r="P320" i="11"/>
  <c r="W320" i="11"/>
  <c r="Y320" i="11"/>
  <c r="AB320" i="11"/>
  <c r="A321" i="11"/>
  <c r="B321" i="11"/>
  <c r="C321" i="11"/>
  <c r="D321" i="11"/>
  <c r="E321" i="11"/>
  <c r="F321" i="11"/>
  <c r="G321" i="11"/>
  <c r="H321" i="11"/>
  <c r="J321" i="11"/>
  <c r="K321" i="11"/>
  <c r="N321" i="11"/>
  <c r="P321" i="11"/>
  <c r="Q321" i="11"/>
  <c r="T321" i="11"/>
  <c r="W321" i="11"/>
  <c r="Y321" i="11"/>
  <c r="Z321" i="11"/>
  <c r="AA321" i="11"/>
  <c r="AB321" i="11"/>
  <c r="A322" i="11"/>
  <c r="B322" i="11"/>
  <c r="C322" i="11"/>
  <c r="D322" i="11"/>
  <c r="E322" i="11"/>
  <c r="F322" i="11"/>
  <c r="G322" i="11"/>
  <c r="H322" i="11"/>
  <c r="J322" i="11"/>
  <c r="K322" i="11"/>
  <c r="L322" i="11"/>
  <c r="M322" i="11"/>
  <c r="N322" i="11"/>
  <c r="O322" i="11"/>
  <c r="P322" i="11"/>
  <c r="Q322" i="11"/>
  <c r="R322" i="11"/>
  <c r="S322" i="11"/>
  <c r="T322" i="11"/>
  <c r="U322" i="11"/>
  <c r="V322" i="11"/>
  <c r="W322" i="11"/>
  <c r="X322" i="11"/>
  <c r="Y322" i="11"/>
  <c r="Z322" i="11"/>
  <c r="AA322" i="11"/>
  <c r="AB322" i="11"/>
  <c r="A323" i="11"/>
  <c r="B323" i="11"/>
  <c r="C323" i="11"/>
  <c r="D323" i="11"/>
  <c r="E323" i="11"/>
  <c r="F323" i="11"/>
  <c r="G323" i="11"/>
  <c r="H323" i="11"/>
  <c r="K323" i="11"/>
  <c r="M323" i="11"/>
  <c r="O323" i="11"/>
  <c r="P323" i="11"/>
  <c r="Q323" i="11"/>
  <c r="R323" i="11"/>
  <c r="S323" i="11"/>
  <c r="U323" i="11"/>
  <c r="V323" i="11"/>
  <c r="W323" i="11"/>
  <c r="Y323" i="11"/>
  <c r="Z323" i="11"/>
  <c r="AA323" i="11"/>
  <c r="A324" i="11"/>
  <c r="B324" i="11"/>
  <c r="C324" i="11"/>
  <c r="D324" i="11"/>
  <c r="E324" i="11"/>
  <c r="F324" i="11"/>
  <c r="G324" i="11"/>
  <c r="S324" i="11" s="1"/>
  <c r="H324" i="11"/>
  <c r="J324" i="11"/>
  <c r="K324" i="11"/>
  <c r="L324" i="11"/>
  <c r="M324" i="11"/>
  <c r="N324" i="11"/>
  <c r="O324" i="11"/>
  <c r="Q324" i="11"/>
  <c r="R324" i="11"/>
  <c r="V324" i="11"/>
  <c r="W324" i="11"/>
  <c r="X324" i="11"/>
  <c r="AA324" i="11"/>
  <c r="AB324" i="11"/>
  <c r="A325" i="11"/>
  <c r="B325" i="11"/>
  <c r="C325" i="11"/>
  <c r="D325" i="11"/>
  <c r="E325" i="11"/>
  <c r="F325" i="11"/>
  <c r="G325" i="11"/>
  <c r="P325" i="11" s="1"/>
  <c r="H325" i="11"/>
  <c r="K325" i="11"/>
  <c r="L325" i="11"/>
  <c r="N325" i="11"/>
  <c r="O325" i="11"/>
  <c r="R325" i="11"/>
  <c r="T325" i="11"/>
  <c r="U325" i="11"/>
  <c r="AA325" i="11"/>
  <c r="A326" i="11"/>
  <c r="B326" i="11"/>
  <c r="C326" i="11"/>
  <c r="D326" i="11"/>
  <c r="E326" i="11"/>
  <c r="F326" i="11"/>
  <c r="G326" i="11"/>
  <c r="K326" i="11" s="1"/>
  <c r="H326" i="11"/>
  <c r="J326" i="11"/>
  <c r="L326" i="11"/>
  <c r="M326" i="11"/>
  <c r="N326" i="11"/>
  <c r="O326" i="11"/>
  <c r="P326" i="11"/>
  <c r="Q326" i="11"/>
  <c r="R326" i="11"/>
  <c r="S326" i="11"/>
  <c r="T326" i="11"/>
  <c r="U326" i="11"/>
  <c r="V326" i="11"/>
  <c r="W326" i="11"/>
  <c r="X326" i="11"/>
  <c r="Y326" i="11"/>
  <c r="Z326" i="11"/>
  <c r="AB326" i="11"/>
  <c r="A327" i="11"/>
  <c r="B327" i="11"/>
  <c r="C327" i="11"/>
  <c r="D327" i="11"/>
  <c r="E327" i="11"/>
  <c r="F327" i="11"/>
  <c r="G327" i="11"/>
  <c r="H327" i="11"/>
  <c r="M327" i="11"/>
  <c r="N327" i="11"/>
  <c r="A328" i="11"/>
  <c r="B328" i="11"/>
  <c r="C328" i="11"/>
  <c r="D328" i="11"/>
  <c r="E328" i="11"/>
  <c r="F328" i="11"/>
  <c r="G328" i="11"/>
  <c r="L328" i="11" s="1"/>
  <c r="H328" i="11"/>
  <c r="K328" i="11"/>
  <c r="Q328" i="11"/>
  <c r="S328" i="11"/>
  <c r="U328" i="11"/>
  <c r="X328" i="11"/>
  <c r="Z328" i="11"/>
  <c r="A329" i="11"/>
  <c r="B329" i="11"/>
  <c r="C329" i="11"/>
  <c r="D329" i="11"/>
  <c r="E329" i="11"/>
  <c r="F329" i="11"/>
  <c r="G329" i="11"/>
  <c r="T329" i="11" s="1"/>
  <c r="H329" i="11"/>
  <c r="K329" i="11"/>
  <c r="L329" i="11"/>
  <c r="M329" i="11"/>
  <c r="P329" i="11"/>
  <c r="Q329" i="11"/>
  <c r="R329" i="11"/>
  <c r="S329" i="11"/>
  <c r="U329" i="11"/>
  <c r="V329" i="11"/>
  <c r="W329" i="11"/>
  <c r="Y329" i="11"/>
  <c r="Z329" i="11"/>
  <c r="AB329" i="11"/>
  <c r="A330" i="11"/>
  <c r="B330" i="11"/>
  <c r="C330" i="11"/>
  <c r="D330" i="11"/>
  <c r="E330" i="11"/>
  <c r="F330" i="11"/>
  <c r="G330" i="11"/>
  <c r="H330" i="11"/>
  <c r="K330" i="11"/>
  <c r="L330" i="11"/>
  <c r="Q330" i="11"/>
  <c r="U330" i="11"/>
  <c r="V330" i="11"/>
  <c r="W330" i="11"/>
  <c r="Y330" i="11"/>
  <c r="Z330" i="11"/>
  <c r="AA330" i="11"/>
  <c r="AB330" i="11"/>
  <c r="A331" i="11"/>
  <c r="B331" i="11"/>
  <c r="C331" i="11"/>
  <c r="D331" i="11"/>
  <c r="E331" i="11"/>
  <c r="F331" i="11"/>
  <c r="G331" i="11"/>
  <c r="H331" i="11"/>
  <c r="A332" i="11"/>
  <c r="B332" i="11"/>
  <c r="C332" i="11"/>
  <c r="D332" i="11"/>
  <c r="E332" i="11"/>
  <c r="F332" i="11"/>
  <c r="G332" i="11"/>
  <c r="H332" i="11"/>
  <c r="K332" i="11"/>
  <c r="L332" i="11"/>
  <c r="M332" i="11"/>
  <c r="O332" i="11"/>
  <c r="R332" i="11"/>
  <c r="S332" i="11"/>
  <c r="T332" i="11"/>
  <c r="U332" i="11"/>
  <c r="W332" i="11"/>
  <c r="X332" i="11"/>
  <c r="Y332" i="11"/>
  <c r="AA332" i="11"/>
  <c r="AB332" i="11"/>
  <c r="A333" i="11"/>
  <c r="B333" i="11"/>
  <c r="C333" i="11"/>
  <c r="D333" i="11"/>
  <c r="E333" i="11"/>
  <c r="F333" i="11"/>
  <c r="G333" i="11"/>
  <c r="S333" i="11" s="1"/>
  <c r="H333" i="11"/>
  <c r="J333" i="11"/>
  <c r="K333" i="11"/>
  <c r="M333" i="11"/>
  <c r="N333" i="11"/>
  <c r="O333" i="11"/>
  <c r="P333" i="11"/>
  <c r="Q333" i="11"/>
  <c r="T333" i="11"/>
  <c r="U333" i="11"/>
  <c r="V333" i="11"/>
  <c r="X333" i="11"/>
  <c r="Z333" i="11"/>
  <c r="AA333" i="11"/>
  <c r="AB333" i="11"/>
  <c r="A334" i="11"/>
  <c r="B334" i="11"/>
  <c r="C334" i="11"/>
  <c r="D334" i="11"/>
  <c r="E334" i="11"/>
  <c r="F334" i="11"/>
  <c r="G334" i="11"/>
  <c r="H334" i="11"/>
  <c r="J334" i="11"/>
  <c r="M334" i="11"/>
  <c r="U334" i="11"/>
  <c r="V334" i="11"/>
  <c r="Y334" i="11"/>
  <c r="AA334" i="11"/>
  <c r="A335" i="11"/>
  <c r="B335" i="11"/>
  <c r="C335" i="11"/>
  <c r="D335" i="11"/>
  <c r="E335" i="11"/>
  <c r="F335" i="11"/>
  <c r="G335" i="11"/>
  <c r="S335" i="11" s="1"/>
  <c r="H335" i="11"/>
  <c r="J335" i="11"/>
  <c r="K335" i="11"/>
  <c r="L335" i="11"/>
  <c r="M335" i="11"/>
  <c r="O335" i="11"/>
  <c r="P335" i="11"/>
  <c r="Q335" i="11"/>
  <c r="U335" i="11"/>
  <c r="V335" i="11"/>
  <c r="W335" i="11"/>
  <c r="Y335" i="11"/>
  <c r="Z335" i="11"/>
  <c r="AA335" i="11"/>
  <c r="AB335" i="11"/>
  <c r="A336" i="11"/>
  <c r="B336" i="11"/>
  <c r="C336" i="11"/>
  <c r="D336" i="11"/>
  <c r="E336" i="11"/>
  <c r="F336" i="11"/>
  <c r="G336" i="11"/>
  <c r="AB336" i="11" s="1"/>
  <c r="H336" i="11"/>
  <c r="J336" i="11"/>
  <c r="K336" i="11"/>
  <c r="O336" i="11"/>
  <c r="R336" i="11"/>
  <c r="S336" i="11"/>
  <c r="T336" i="11"/>
  <c r="X336" i="11"/>
  <c r="Y336" i="11"/>
  <c r="Z336" i="11"/>
  <c r="A337" i="11"/>
  <c r="B337" i="11"/>
  <c r="C337" i="11"/>
  <c r="D337" i="11"/>
  <c r="E337" i="11"/>
  <c r="F337" i="11"/>
  <c r="G337" i="11"/>
  <c r="H337" i="11"/>
  <c r="J337" i="11"/>
  <c r="L337" i="11"/>
  <c r="M337" i="11"/>
  <c r="N337" i="11"/>
  <c r="Q337" i="11"/>
  <c r="R337" i="11"/>
  <c r="U337" i="11"/>
  <c r="X337" i="11"/>
  <c r="Z337" i="11"/>
  <c r="AB337" i="11"/>
  <c r="A338" i="11"/>
  <c r="B338" i="11"/>
  <c r="C338" i="11"/>
  <c r="D338" i="11"/>
  <c r="E338" i="11"/>
  <c r="F338" i="11"/>
  <c r="G338" i="11"/>
  <c r="H338" i="11"/>
  <c r="J338" i="11"/>
  <c r="K338" i="11"/>
  <c r="L338" i="11"/>
  <c r="M338" i="11"/>
  <c r="N338" i="11"/>
  <c r="O338" i="11"/>
  <c r="P338" i="11"/>
  <c r="Q338" i="11"/>
  <c r="R338" i="11"/>
  <c r="S338" i="11"/>
  <c r="T338" i="11"/>
  <c r="U338" i="11"/>
  <c r="V338" i="11"/>
  <c r="W338" i="11"/>
  <c r="X338" i="11"/>
  <c r="Y338" i="11"/>
  <c r="Z338" i="11"/>
  <c r="AA338" i="11"/>
  <c r="AB338" i="11"/>
  <c r="A339" i="11"/>
  <c r="B339" i="11"/>
  <c r="C339" i="11"/>
  <c r="D339" i="11"/>
  <c r="E339" i="11"/>
  <c r="F339" i="11"/>
  <c r="G339" i="11"/>
  <c r="U339" i="11" s="1"/>
  <c r="H339" i="11"/>
  <c r="J339" i="11"/>
  <c r="N339" i="11"/>
  <c r="Q339" i="11"/>
  <c r="S339" i="11"/>
  <c r="Y339" i="11"/>
  <c r="AA339" i="11"/>
  <c r="AB339" i="11"/>
  <c r="A340" i="11"/>
  <c r="B340" i="11"/>
  <c r="C340" i="11"/>
  <c r="D340" i="11"/>
  <c r="E340" i="11"/>
  <c r="F340" i="11"/>
  <c r="G340" i="11"/>
  <c r="H340" i="11"/>
  <c r="J340" i="11"/>
  <c r="K340" i="11"/>
  <c r="L340" i="11"/>
  <c r="N340" i="11"/>
  <c r="O340" i="11"/>
  <c r="P340" i="11"/>
  <c r="R340" i="11"/>
  <c r="S340" i="11"/>
  <c r="T340" i="11"/>
  <c r="U340" i="11"/>
  <c r="V340" i="11"/>
  <c r="W340" i="11"/>
  <c r="X340" i="11"/>
  <c r="Z340" i="11"/>
  <c r="AA340" i="11"/>
  <c r="AB340" i="11"/>
  <c r="A341" i="11"/>
  <c r="B341" i="11"/>
  <c r="C341" i="11"/>
  <c r="D341" i="11"/>
  <c r="E341" i="11"/>
  <c r="F341" i="11"/>
  <c r="G341" i="11"/>
  <c r="H341" i="11"/>
  <c r="L341" i="11"/>
  <c r="N341" i="11"/>
  <c r="O341" i="11"/>
  <c r="P341" i="11"/>
  <c r="S341" i="11"/>
  <c r="V341" i="11"/>
  <c r="W341" i="11"/>
  <c r="X341" i="11"/>
  <c r="AA341" i="11"/>
  <c r="A342" i="11"/>
  <c r="B342" i="11"/>
  <c r="C342" i="11"/>
  <c r="D342" i="11"/>
  <c r="E342" i="11"/>
  <c r="F342" i="11"/>
  <c r="G342" i="11"/>
  <c r="S342" i="11" s="1"/>
  <c r="H342" i="11"/>
  <c r="J342" i="11"/>
  <c r="K342" i="11"/>
  <c r="L342" i="11"/>
  <c r="M342" i="11"/>
  <c r="N342" i="11"/>
  <c r="O342" i="11"/>
  <c r="P342" i="11"/>
  <c r="Q342" i="11"/>
  <c r="R342" i="11"/>
  <c r="T342" i="11"/>
  <c r="U342" i="11"/>
  <c r="V342" i="11"/>
  <c r="W342" i="11"/>
  <c r="X342" i="11"/>
  <c r="Y342" i="11"/>
  <c r="Z342" i="11"/>
  <c r="AA342" i="11"/>
  <c r="AB342" i="11"/>
  <c r="A343" i="11"/>
  <c r="B343" i="11"/>
  <c r="C343" i="11"/>
  <c r="D343" i="11"/>
  <c r="E343" i="11"/>
  <c r="F343" i="11"/>
  <c r="G343" i="11"/>
  <c r="H343" i="11"/>
  <c r="J343" i="11"/>
  <c r="L343" i="11"/>
  <c r="M343" i="11"/>
  <c r="N343" i="11"/>
  <c r="O343" i="11"/>
  <c r="P343" i="11"/>
  <c r="Q343" i="11"/>
  <c r="R343" i="11"/>
  <c r="S343" i="11"/>
  <c r="U343" i="11"/>
  <c r="V343" i="11"/>
  <c r="W343" i="11"/>
  <c r="Y343" i="11"/>
  <c r="Z343" i="11"/>
  <c r="AA343" i="11"/>
  <c r="AB343" i="11"/>
  <c r="A344" i="11"/>
  <c r="B344" i="11"/>
  <c r="C344" i="11"/>
  <c r="D344" i="11"/>
  <c r="E344" i="11"/>
  <c r="F344" i="11"/>
  <c r="G344" i="11"/>
  <c r="H344" i="11"/>
  <c r="L344" i="11"/>
  <c r="R344" i="11"/>
  <c r="W344" i="11"/>
  <c r="Z344" i="11"/>
  <c r="AA344" i="11"/>
  <c r="A345" i="11"/>
  <c r="B345" i="11"/>
  <c r="C345" i="11"/>
  <c r="D345" i="11"/>
  <c r="E345" i="11"/>
  <c r="F345" i="11"/>
  <c r="G345" i="11"/>
  <c r="L345" i="11" s="1"/>
  <c r="H345" i="11"/>
  <c r="AB345" i="11"/>
  <c r="A346" i="11"/>
  <c r="B346" i="11"/>
  <c r="C346" i="11"/>
  <c r="D346" i="11"/>
  <c r="E346" i="11"/>
  <c r="F346" i="11"/>
  <c r="G346" i="11"/>
  <c r="H346" i="11"/>
  <c r="J346" i="11"/>
  <c r="K346" i="11"/>
  <c r="L346" i="11"/>
  <c r="M346" i="11"/>
  <c r="N346" i="11"/>
  <c r="O346" i="11"/>
  <c r="P346" i="11"/>
  <c r="Q346" i="11"/>
  <c r="R346" i="11"/>
  <c r="S346" i="11"/>
  <c r="T346" i="11"/>
  <c r="U346" i="11"/>
  <c r="V346" i="11"/>
  <c r="W346" i="11"/>
  <c r="X346" i="11"/>
  <c r="Y346" i="11"/>
  <c r="Z346" i="11"/>
  <c r="AA346" i="11"/>
  <c r="AB346" i="11"/>
  <c r="A347" i="11"/>
  <c r="B347" i="11"/>
  <c r="C347" i="11"/>
  <c r="D347" i="11"/>
  <c r="E347" i="11"/>
  <c r="F347" i="11"/>
  <c r="G347" i="11"/>
  <c r="H347" i="11"/>
  <c r="J347" i="11"/>
  <c r="M347" i="11"/>
  <c r="N347" i="11"/>
  <c r="O347" i="11"/>
  <c r="Q347" i="11"/>
  <c r="R347" i="11"/>
  <c r="S347" i="11"/>
  <c r="T347" i="11"/>
  <c r="U347" i="11"/>
  <c r="V347" i="11"/>
  <c r="W347" i="11"/>
  <c r="Y347" i="11"/>
  <c r="Z347" i="11"/>
  <c r="AA347" i="11"/>
  <c r="A348" i="11"/>
  <c r="B348" i="11"/>
  <c r="C348" i="11"/>
  <c r="D348" i="11"/>
  <c r="E348" i="11"/>
  <c r="F348" i="11"/>
  <c r="G348" i="11"/>
  <c r="O348" i="11" s="1"/>
  <c r="H348" i="11"/>
  <c r="J348" i="11"/>
  <c r="K348" i="11"/>
  <c r="L348" i="11"/>
  <c r="N348" i="11"/>
  <c r="P348" i="11"/>
  <c r="Q348" i="11"/>
  <c r="R348" i="11"/>
  <c r="U348" i="11"/>
  <c r="X348" i="11"/>
  <c r="Z348" i="11"/>
  <c r="AA348" i="11"/>
  <c r="AB348" i="11"/>
  <c r="A349" i="11"/>
  <c r="B349" i="11"/>
  <c r="C349" i="11"/>
  <c r="D349" i="11"/>
  <c r="E349" i="11"/>
  <c r="F349" i="11"/>
  <c r="G349" i="11"/>
  <c r="H349" i="11"/>
  <c r="A350" i="11"/>
  <c r="B350" i="11"/>
  <c r="C350" i="11"/>
  <c r="D350" i="11"/>
  <c r="E350" i="11"/>
  <c r="F350" i="11"/>
  <c r="G350" i="11"/>
  <c r="H350" i="11"/>
  <c r="J350" i="11"/>
  <c r="L350" i="11"/>
  <c r="M350" i="11"/>
  <c r="N350" i="11"/>
  <c r="P350" i="11"/>
  <c r="R350" i="11"/>
  <c r="S350" i="11"/>
  <c r="T350" i="11"/>
  <c r="V350" i="11"/>
  <c r="W350" i="11"/>
  <c r="X350" i="11"/>
  <c r="Y350" i="11"/>
  <c r="Z350" i="11"/>
  <c r="AB350" i="11"/>
  <c r="A351" i="11"/>
  <c r="B351" i="11"/>
  <c r="C351" i="11"/>
  <c r="D351" i="11"/>
  <c r="E351" i="11"/>
  <c r="F351" i="11"/>
  <c r="G351" i="11"/>
  <c r="M351" i="11" s="1"/>
  <c r="H351" i="11"/>
  <c r="K351" i="11"/>
  <c r="N351" i="11"/>
  <c r="O351" i="11"/>
  <c r="R351" i="11"/>
  <c r="T351" i="11"/>
  <c r="V351" i="11"/>
  <c r="Y351" i="11"/>
  <c r="Z351" i="11"/>
  <c r="AA351" i="11"/>
  <c r="A352" i="11"/>
  <c r="B352" i="11"/>
  <c r="C352" i="11"/>
  <c r="D352" i="11"/>
  <c r="E352" i="11"/>
  <c r="F352" i="11"/>
  <c r="G352" i="11"/>
  <c r="T352" i="11" s="1"/>
  <c r="H352" i="11"/>
  <c r="J352" i="11"/>
  <c r="K352" i="11"/>
  <c r="N352" i="11"/>
  <c r="P352" i="11"/>
  <c r="U352" i="11"/>
  <c r="V352" i="11"/>
  <c r="X352" i="11"/>
  <c r="Z352" i="11"/>
  <c r="AA352" i="11"/>
  <c r="AB352" i="11"/>
  <c r="A353" i="11"/>
  <c r="B353" i="11"/>
  <c r="C353" i="11"/>
  <c r="D353" i="11"/>
  <c r="E353" i="11"/>
  <c r="F353" i="11"/>
  <c r="G353" i="11"/>
  <c r="H353" i="11"/>
  <c r="J353" i="11"/>
  <c r="K353" i="11"/>
  <c r="L353" i="11"/>
  <c r="M353" i="11"/>
  <c r="O353" i="11"/>
  <c r="P353" i="11"/>
  <c r="Q353" i="11"/>
  <c r="S353" i="11"/>
  <c r="U353" i="11"/>
  <c r="V353" i="11"/>
  <c r="W353" i="11"/>
  <c r="Y353" i="11"/>
  <c r="Z353" i="11"/>
  <c r="AA353" i="11"/>
  <c r="AB353" i="11"/>
  <c r="A354" i="11"/>
  <c r="B354" i="11"/>
  <c r="C354" i="11"/>
  <c r="D354" i="11"/>
  <c r="E354" i="11"/>
  <c r="F354" i="11"/>
  <c r="G354" i="11"/>
  <c r="N354" i="11" s="1"/>
  <c r="H354" i="11"/>
  <c r="J354" i="11"/>
  <c r="K354" i="11"/>
  <c r="M354" i="11"/>
  <c r="P354" i="11"/>
  <c r="Q354" i="11"/>
  <c r="R354" i="11"/>
  <c r="U354" i="11"/>
  <c r="W354" i="11"/>
  <c r="X354" i="11"/>
  <c r="Y354" i="11"/>
  <c r="AA354" i="11"/>
  <c r="AB354" i="11"/>
  <c r="A355" i="11"/>
  <c r="B355" i="11"/>
  <c r="C355" i="11"/>
  <c r="D355" i="11"/>
  <c r="E355" i="11"/>
  <c r="F355" i="11"/>
  <c r="G355" i="11"/>
  <c r="H355" i="11"/>
  <c r="J355" i="11"/>
  <c r="L355" i="11"/>
  <c r="M355" i="11"/>
  <c r="O355" i="11"/>
  <c r="Q355" i="11"/>
  <c r="R355" i="11"/>
  <c r="U355" i="11"/>
  <c r="V355" i="11"/>
  <c r="W355" i="11"/>
  <c r="X355" i="11"/>
  <c r="Y355" i="11"/>
  <c r="Z355" i="11"/>
  <c r="AA355" i="11"/>
  <c r="AB355" i="11"/>
  <c r="A356" i="11"/>
  <c r="B356" i="11"/>
  <c r="C356" i="11"/>
  <c r="D356" i="11"/>
  <c r="E356" i="11"/>
  <c r="F356" i="11"/>
  <c r="G356" i="11"/>
  <c r="H356" i="11"/>
  <c r="J356" i="11"/>
  <c r="K356" i="11"/>
  <c r="L356" i="11"/>
  <c r="M356" i="11"/>
  <c r="N356" i="11"/>
  <c r="O356" i="11"/>
  <c r="P356" i="11"/>
  <c r="R356" i="11"/>
  <c r="S356" i="11"/>
  <c r="T356" i="11"/>
  <c r="V356" i="11"/>
  <c r="W356" i="11"/>
  <c r="X356" i="11"/>
  <c r="Y356" i="11"/>
  <c r="Z356" i="11"/>
  <c r="AA356" i="11"/>
  <c r="AB356" i="11"/>
  <c r="A357" i="11"/>
  <c r="B357" i="11"/>
  <c r="C357" i="11"/>
  <c r="D357" i="11"/>
  <c r="E357" i="11"/>
  <c r="F357" i="11"/>
  <c r="G357" i="11"/>
  <c r="H357" i="11"/>
  <c r="J357" i="11"/>
  <c r="M357" i="11"/>
  <c r="N357" i="11"/>
  <c r="O357" i="11"/>
  <c r="P357" i="11"/>
  <c r="Q357" i="11"/>
  <c r="S357" i="11"/>
  <c r="T357" i="11"/>
  <c r="U357" i="11"/>
  <c r="W357" i="11"/>
  <c r="X357" i="11"/>
  <c r="Y357" i="11"/>
  <c r="AA357" i="11"/>
  <c r="AB357" i="11"/>
  <c r="A358" i="11"/>
  <c r="B358" i="11"/>
  <c r="C358" i="11"/>
  <c r="D358" i="11"/>
  <c r="E358" i="11"/>
  <c r="F358" i="11"/>
  <c r="G358" i="11"/>
  <c r="S358" i="11" s="1"/>
  <c r="H358" i="11"/>
  <c r="J358" i="11"/>
  <c r="K358" i="11"/>
  <c r="L358" i="11"/>
  <c r="M358" i="11"/>
  <c r="N358" i="11"/>
  <c r="O358" i="11"/>
  <c r="P358" i="11"/>
  <c r="Q358" i="11"/>
  <c r="R358" i="11"/>
  <c r="T358" i="11"/>
  <c r="U358" i="11"/>
  <c r="V358" i="11"/>
  <c r="W358" i="11"/>
  <c r="X358" i="11"/>
  <c r="Y358" i="11"/>
  <c r="Z358" i="11"/>
  <c r="AA358" i="11"/>
  <c r="AB358" i="11"/>
  <c r="A359" i="11"/>
  <c r="B359" i="11"/>
  <c r="C359" i="11"/>
  <c r="D359" i="11"/>
  <c r="E359" i="11"/>
  <c r="F359" i="11"/>
  <c r="G359" i="11"/>
  <c r="O359" i="11" s="1"/>
  <c r="H359" i="11"/>
  <c r="K359" i="11"/>
  <c r="M359" i="11"/>
  <c r="N359" i="11"/>
  <c r="R359" i="11"/>
  <c r="S359" i="11"/>
  <c r="U359" i="11"/>
  <c r="Y359" i="11"/>
  <c r="AA359" i="11"/>
  <c r="AB359" i="11"/>
  <c r="A360" i="11"/>
  <c r="B360" i="11"/>
  <c r="C360" i="11"/>
  <c r="D360" i="11"/>
  <c r="E360" i="11"/>
  <c r="F360" i="11"/>
  <c r="G360" i="11"/>
  <c r="H360" i="11"/>
  <c r="A361" i="11"/>
  <c r="B361" i="11"/>
  <c r="C361" i="11"/>
  <c r="D361" i="11"/>
  <c r="E361" i="11"/>
  <c r="F361" i="11"/>
  <c r="G361" i="11"/>
  <c r="H361" i="11"/>
  <c r="L361" i="11"/>
  <c r="N361" i="11"/>
  <c r="O361" i="11"/>
  <c r="R361" i="11"/>
  <c r="T361" i="11"/>
  <c r="U361" i="11"/>
  <c r="W361" i="11"/>
  <c r="AA361" i="11"/>
  <c r="AB361" i="11"/>
  <c r="A362" i="11"/>
  <c r="B362" i="11"/>
  <c r="C362" i="11"/>
  <c r="D362" i="11"/>
  <c r="E362" i="11"/>
  <c r="F362" i="11"/>
  <c r="G362" i="11"/>
  <c r="H362" i="11"/>
  <c r="J362" i="11"/>
  <c r="K362" i="11"/>
  <c r="L362" i="11"/>
  <c r="M362" i="11"/>
  <c r="N362" i="11"/>
  <c r="O362" i="11"/>
  <c r="P362" i="11"/>
  <c r="Q362" i="11"/>
  <c r="R362" i="11"/>
  <c r="S362" i="11"/>
  <c r="T362" i="11"/>
  <c r="U362" i="11"/>
  <c r="V362" i="11"/>
  <c r="W362" i="11"/>
  <c r="X362" i="11"/>
  <c r="Y362" i="11"/>
  <c r="Z362" i="11"/>
  <c r="AA362" i="11"/>
  <c r="AB362" i="11"/>
  <c r="A363" i="11"/>
  <c r="B363" i="11"/>
  <c r="C363" i="11"/>
  <c r="D363" i="11"/>
  <c r="E363" i="11"/>
  <c r="F363" i="11"/>
  <c r="G363" i="11"/>
  <c r="H363" i="11"/>
  <c r="A364" i="11"/>
  <c r="B364" i="11"/>
  <c r="C364" i="11"/>
  <c r="D364" i="11"/>
  <c r="E364" i="11"/>
  <c r="F364" i="11"/>
  <c r="G364" i="11"/>
  <c r="J364" i="11" s="1"/>
  <c r="H364" i="11"/>
  <c r="A365" i="11"/>
  <c r="B365" i="11"/>
  <c r="C365" i="11"/>
  <c r="D365" i="11"/>
  <c r="E365" i="11"/>
  <c r="F365" i="11"/>
  <c r="G365" i="11"/>
  <c r="K365" i="11" s="1"/>
  <c r="H365" i="11"/>
  <c r="M365" i="11"/>
  <c r="P365" i="11"/>
  <c r="R365" i="11"/>
  <c r="AA365" i="11"/>
  <c r="A366" i="11"/>
  <c r="B366" i="11"/>
  <c r="C366" i="11"/>
  <c r="D366" i="11"/>
  <c r="E366" i="11"/>
  <c r="F366" i="11"/>
  <c r="G366" i="11"/>
  <c r="S366" i="11" s="1"/>
  <c r="H366" i="11"/>
  <c r="J366" i="11"/>
  <c r="M366" i="11"/>
  <c r="P366" i="11"/>
  <c r="Q366" i="11"/>
  <c r="U366" i="11"/>
  <c r="V366" i="11"/>
  <c r="W366" i="11"/>
  <c r="Z366" i="11"/>
  <c r="A367" i="11"/>
  <c r="B367" i="11"/>
  <c r="C367" i="11"/>
  <c r="D367" i="11"/>
  <c r="E367" i="11"/>
  <c r="F367" i="11"/>
  <c r="G367" i="11"/>
  <c r="H367" i="11"/>
  <c r="K367" i="11"/>
  <c r="Q367" i="11"/>
  <c r="T367" i="11"/>
  <c r="U367" i="11"/>
  <c r="W367" i="11"/>
  <c r="X367" i="11"/>
  <c r="Y367" i="11"/>
  <c r="AA367" i="11"/>
  <c r="A368" i="11"/>
  <c r="B368" i="11"/>
  <c r="C368" i="11"/>
  <c r="D368" i="11"/>
  <c r="E368" i="11"/>
  <c r="F368" i="11"/>
  <c r="G368" i="11"/>
  <c r="H368" i="11"/>
  <c r="N368" i="11"/>
  <c r="T368" i="11"/>
  <c r="U368" i="11"/>
  <c r="V368" i="11"/>
  <c r="AA368" i="11"/>
  <c r="A369" i="11"/>
  <c r="B369" i="11"/>
  <c r="C369" i="11"/>
  <c r="D369" i="11"/>
  <c r="E369" i="11"/>
  <c r="F369" i="11"/>
  <c r="G369" i="11"/>
  <c r="J369" i="11" s="1"/>
  <c r="H369" i="11"/>
  <c r="A370" i="11"/>
  <c r="B370" i="11"/>
  <c r="C370" i="11"/>
  <c r="D370" i="11"/>
  <c r="E370" i="11"/>
  <c r="F370" i="11"/>
  <c r="G370" i="11"/>
  <c r="H370" i="11"/>
  <c r="J370" i="11"/>
  <c r="L370" i="11"/>
  <c r="N370" i="11"/>
  <c r="Q370" i="11"/>
  <c r="U370" i="11"/>
  <c r="V370" i="11"/>
  <c r="W370" i="11"/>
  <c r="AA370" i="11"/>
  <c r="AB370" i="11"/>
  <c r="A371" i="11"/>
  <c r="B371" i="11"/>
  <c r="C371" i="11"/>
  <c r="D371" i="11"/>
  <c r="E371" i="11"/>
  <c r="F371" i="11"/>
  <c r="G371" i="11"/>
  <c r="H371" i="11"/>
  <c r="A372" i="11"/>
  <c r="B372" i="11"/>
  <c r="C372" i="11"/>
  <c r="D372" i="11"/>
  <c r="E372" i="11"/>
  <c r="F372" i="11"/>
  <c r="G372" i="11"/>
  <c r="J372" i="11" s="1"/>
  <c r="H372" i="11"/>
  <c r="Z372" i="11"/>
  <c r="A373" i="11"/>
  <c r="B373" i="11"/>
  <c r="C373" i="11"/>
  <c r="D373" i="11"/>
  <c r="E373" i="11"/>
  <c r="F373" i="11"/>
  <c r="G373" i="11"/>
  <c r="Q373" i="11" s="1"/>
  <c r="H373" i="11"/>
  <c r="J373" i="11"/>
  <c r="K373" i="11"/>
  <c r="L373" i="11"/>
  <c r="M373" i="11"/>
  <c r="N373" i="11"/>
  <c r="O373" i="11"/>
  <c r="P373" i="11"/>
  <c r="T373" i="11"/>
  <c r="U373" i="11"/>
  <c r="V373" i="11"/>
  <c r="Y373" i="11"/>
  <c r="Z373" i="11"/>
  <c r="AA373" i="11"/>
  <c r="AB373" i="11"/>
  <c r="A374" i="11"/>
  <c r="B374" i="11"/>
  <c r="C374" i="11"/>
  <c r="D374" i="11"/>
  <c r="E374" i="11"/>
  <c r="F374" i="11"/>
  <c r="G374" i="11"/>
  <c r="H374" i="11"/>
  <c r="K374" i="11"/>
  <c r="N374" i="11"/>
  <c r="P374" i="11"/>
  <c r="W374" i="11"/>
  <c r="AA374" i="11"/>
  <c r="A375" i="11"/>
  <c r="B375" i="11"/>
  <c r="C375" i="11"/>
  <c r="D375" i="11"/>
  <c r="E375" i="11"/>
  <c r="F375" i="11"/>
  <c r="G375" i="11"/>
  <c r="H375" i="11"/>
  <c r="A376" i="11"/>
  <c r="B376" i="11"/>
  <c r="C376" i="11"/>
  <c r="D376" i="11"/>
  <c r="E376" i="11"/>
  <c r="F376" i="11"/>
  <c r="G376" i="11"/>
  <c r="Q376" i="11" s="1"/>
  <c r="H376" i="11"/>
  <c r="J376" i="11"/>
  <c r="N376" i="11"/>
  <c r="S376" i="11"/>
  <c r="W376" i="11"/>
  <c r="Z376" i="11"/>
  <c r="A377" i="11"/>
  <c r="B377" i="11"/>
  <c r="C377" i="11"/>
  <c r="D377" i="11"/>
  <c r="E377" i="11"/>
  <c r="F377" i="11"/>
  <c r="G377" i="11"/>
  <c r="H377" i="11"/>
  <c r="K377" i="11"/>
  <c r="A378" i="11"/>
  <c r="B378" i="11"/>
  <c r="C378" i="11"/>
  <c r="D378" i="11"/>
  <c r="E378" i="11"/>
  <c r="F378" i="11"/>
  <c r="G378" i="11"/>
  <c r="H378" i="11"/>
  <c r="J378" i="11"/>
  <c r="K378" i="11"/>
  <c r="L378" i="11"/>
  <c r="M378" i="11"/>
  <c r="N378" i="11"/>
  <c r="O378" i="11"/>
  <c r="P378" i="11"/>
  <c r="Q378" i="11"/>
  <c r="R378" i="11"/>
  <c r="S378" i="11"/>
  <c r="T378" i="11"/>
  <c r="U378" i="11"/>
  <c r="V378" i="11"/>
  <c r="W378" i="11"/>
  <c r="X378" i="11"/>
  <c r="Y378" i="11"/>
  <c r="Z378" i="11"/>
  <c r="AA378" i="11"/>
  <c r="AB378" i="11"/>
  <c r="A379" i="11"/>
  <c r="B379" i="11"/>
  <c r="C379" i="11"/>
  <c r="D379" i="11"/>
  <c r="E379" i="11"/>
  <c r="F379" i="11"/>
  <c r="G379" i="11"/>
  <c r="H379" i="11"/>
  <c r="J379" i="11"/>
  <c r="K379" i="11"/>
  <c r="L379" i="11"/>
  <c r="M379" i="11"/>
  <c r="N379" i="11"/>
  <c r="O379" i="11"/>
  <c r="P379" i="11"/>
  <c r="Q379" i="11"/>
  <c r="R379" i="11"/>
  <c r="S379" i="11"/>
  <c r="T379" i="11"/>
  <c r="U379" i="11"/>
  <c r="V379" i="11"/>
  <c r="W379" i="11"/>
  <c r="Y379" i="11"/>
  <c r="Z379" i="11"/>
  <c r="AA379" i="11"/>
  <c r="AB379" i="11"/>
  <c r="A380" i="11"/>
  <c r="B380" i="11"/>
  <c r="C380" i="11"/>
  <c r="D380" i="11"/>
  <c r="E380" i="11"/>
  <c r="F380" i="11"/>
  <c r="G380" i="11"/>
  <c r="M380" i="11" s="1"/>
  <c r="H380" i="11"/>
  <c r="P380" i="11"/>
  <c r="S380" i="11"/>
  <c r="U380" i="11"/>
  <c r="A381" i="11"/>
  <c r="B381" i="11"/>
  <c r="C381" i="11"/>
  <c r="D381" i="11"/>
  <c r="E381" i="11"/>
  <c r="F381" i="11"/>
  <c r="G381" i="11"/>
  <c r="H381" i="11"/>
  <c r="L381" i="11"/>
  <c r="M381" i="11"/>
  <c r="N381" i="11"/>
  <c r="Q381" i="11"/>
  <c r="S381" i="11"/>
  <c r="T381" i="11"/>
  <c r="W381" i="11"/>
  <c r="X381" i="11"/>
  <c r="Y381" i="11"/>
  <c r="A382" i="11"/>
  <c r="B382" i="11"/>
  <c r="C382" i="11"/>
  <c r="D382" i="11"/>
  <c r="E382" i="11"/>
  <c r="F382" i="11"/>
  <c r="G382" i="11"/>
  <c r="H382" i="11"/>
  <c r="J382" i="11"/>
  <c r="N382" i="11"/>
  <c r="P382" i="11"/>
  <c r="Q382" i="11"/>
  <c r="R382" i="11"/>
  <c r="V382" i="11"/>
  <c r="W382" i="11"/>
  <c r="X382" i="11"/>
  <c r="A383" i="11"/>
  <c r="B383" i="11"/>
  <c r="C383" i="11"/>
  <c r="D383" i="11"/>
  <c r="E383" i="11"/>
  <c r="F383" i="11"/>
  <c r="G383" i="11"/>
  <c r="N383" i="11" s="1"/>
  <c r="H383" i="11"/>
  <c r="A384" i="11"/>
  <c r="B384" i="11"/>
  <c r="C384" i="11"/>
  <c r="D384" i="11"/>
  <c r="E384" i="11"/>
  <c r="F384" i="11"/>
  <c r="G384" i="11"/>
  <c r="H384" i="11"/>
  <c r="K384" i="11"/>
  <c r="L384" i="11"/>
  <c r="O384" i="11"/>
  <c r="Q384" i="11"/>
  <c r="R384" i="11"/>
  <c r="U384" i="11"/>
  <c r="X384" i="11"/>
  <c r="A385" i="11"/>
  <c r="B385" i="11"/>
  <c r="C385" i="11"/>
  <c r="D385" i="11"/>
  <c r="E385" i="11"/>
  <c r="F385" i="11"/>
  <c r="G385" i="11"/>
  <c r="H385" i="11"/>
  <c r="M385" i="11"/>
  <c r="S385" i="11"/>
  <c r="U385" i="11"/>
  <c r="Y385" i="11"/>
  <c r="Z385" i="11"/>
  <c r="A386" i="11"/>
  <c r="B386" i="11"/>
  <c r="C386" i="11"/>
  <c r="D386" i="11"/>
  <c r="E386" i="11"/>
  <c r="F386" i="11"/>
  <c r="G386" i="11"/>
  <c r="H386" i="11"/>
  <c r="K386" i="11"/>
  <c r="L386" i="11"/>
  <c r="M386" i="11"/>
  <c r="Q386" i="11"/>
  <c r="R386" i="11"/>
  <c r="T386" i="11"/>
  <c r="U386" i="11"/>
  <c r="X386" i="11"/>
  <c r="Y386" i="11"/>
  <c r="Z386" i="11"/>
  <c r="A387" i="11"/>
  <c r="B387" i="11"/>
  <c r="C387" i="11"/>
  <c r="D387" i="11"/>
  <c r="E387" i="11"/>
  <c r="F387" i="11"/>
  <c r="G387" i="11"/>
  <c r="H387" i="11"/>
  <c r="J387" i="11"/>
  <c r="N387" i="11"/>
  <c r="A388" i="11"/>
  <c r="B388" i="11"/>
  <c r="C388" i="11"/>
  <c r="D388" i="11"/>
  <c r="E388" i="11"/>
  <c r="F388" i="11"/>
  <c r="G388" i="11"/>
  <c r="H388" i="11"/>
  <c r="J388" i="11"/>
  <c r="K388" i="11"/>
  <c r="L388" i="11"/>
  <c r="M388" i="11"/>
  <c r="N388" i="11"/>
  <c r="O388" i="11"/>
  <c r="P388" i="11"/>
  <c r="R388" i="11"/>
  <c r="S388" i="11"/>
  <c r="T388" i="11"/>
  <c r="U388" i="11"/>
  <c r="W388" i="11"/>
  <c r="X388" i="11"/>
  <c r="Y388" i="11"/>
  <c r="AA388" i="11"/>
  <c r="AB388" i="11"/>
  <c r="A389" i="11"/>
  <c r="B389" i="11"/>
  <c r="C389" i="11"/>
  <c r="D389" i="11"/>
  <c r="E389" i="11"/>
  <c r="F389" i="11"/>
  <c r="G389" i="11"/>
  <c r="AA389" i="11" s="1"/>
  <c r="H389" i="11"/>
  <c r="A390" i="11"/>
  <c r="B390" i="11"/>
  <c r="C390" i="11"/>
  <c r="D390" i="11"/>
  <c r="E390" i="11"/>
  <c r="F390" i="11"/>
  <c r="G390" i="11"/>
  <c r="H390" i="11"/>
  <c r="J390" i="11"/>
  <c r="L390" i="11"/>
  <c r="M390" i="11"/>
  <c r="N390" i="11"/>
  <c r="P390" i="11"/>
  <c r="Q390" i="11"/>
  <c r="R390" i="11"/>
  <c r="T390" i="11"/>
  <c r="U390" i="11"/>
  <c r="V390" i="11"/>
  <c r="W390" i="11"/>
  <c r="X390" i="11"/>
  <c r="Y390" i="11"/>
  <c r="Z390" i="11"/>
  <c r="AA390" i="11"/>
  <c r="A391" i="11"/>
  <c r="B391" i="11"/>
  <c r="C391" i="11"/>
  <c r="D391" i="11"/>
  <c r="E391" i="11"/>
  <c r="F391" i="11"/>
  <c r="G391" i="11"/>
  <c r="H391" i="11"/>
  <c r="N391" i="11"/>
  <c r="T391" i="11"/>
  <c r="U391" i="11"/>
  <c r="X391" i="11"/>
  <c r="Z391" i="11"/>
  <c r="AA391" i="11"/>
  <c r="A392" i="11"/>
  <c r="B392" i="11"/>
  <c r="C392" i="11"/>
  <c r="D392" i="11"/>
  <c r="E392" i="11"/>
  <c r="F392" i="11"/>
  <c r="G392" i="11"/>
  <c r="L392" i="11" s="1"/>
  <c r="H392" i="11"/>
  <c r="K392" i="11"/>
  <c r="O392" i="11"/>
  <c r="P392" i="11"/>
  <c r="S392" i="11"/>
  <c r="U392" i="11"/>
  <c r="W392" i="11"/>
  <c r="Y392" i="11"/>
  <c r="Z392" i="11"/>
  <c r="AA392" i="11"/>
  <c r="A393" i="11"/>
  <c r="B393" i="11"/>
  <c r="C393" i="11"/>
  <c r="D393" i="11"/>
  <c r="E393" i="11"/>
  <c r="F393" i="11"/>
  <c r="G393" i="11"/>
  <c r="H393" i="11"/>
  <c r="K393" i="11"/>
  <c r="M393" i="11"/>
  <c r="N393" i="11"/>
  <c r="P393" i="11"/>
  <c r="R393" i="11"/>
  <c r="T393" i="11"/>
  <c r="U393" i="11"/>
  <c r="V393" i="11"/>
  <c r="W393" i="11"/>
  <c r="Y393" i="11"/>
  <c r="Z393" i="11"/>
  <c r="AA393" i="11"/>
  <c r="A394" i="11"/>
  <c r="B394" i="11"/>
  <c r="C394" i="11"/>
  <c r="D394" i="11"/>
  <c r="E394" i="11"/>
  <c r="F394" i="11"/>
  <c r="G394" i="11"/>
  <c r="N394" i="11" s="1"/>
  <c r="H394" i="11"/>
  <c r="M394" i="11"/>
  <c r="O394" i="11"/>
  <c r="U394" i="11"/>
  <c r="V394" i="11"/>
  <c r="Z394" i="11"/>
  <c r="A395" i="11"/>
  <c r="B395" i="11"/>
  <c r="C395" i="11"/>
  <c r="D395" i="11"/>
  <c r="E395" i="11"/>
  <c r="F395" i="11"/>
  <c r="G395" i="11"/>
  <c r="R395" i="11" s="1"/>
  <c r="H395" i="11"/>
  <c r="J395" i="11"/>
  <c r="K395" i="11"/>
  <c r="L395" i="11"/>
  <c r="M395" i="11"/>
  <c r="N395" i="11"/>
  <c r="O395" i="11"/>
  <c r="P395" i="11"/>
  <c r="S395" i="11"/>
  <c r="T395" i="11"/>
  <c r="V395" i="11"/>
  <c r="X395" i="11"/>
  <c r="Y395" i="11"/>
  <c r="Z395" i="11"/>
  <c r="AA395" i="11"/>
  <c r="AB395" i="11"/>
  <c r="A396" i="11"/>
  <c r="B396" i="11"/>
  <c r="C396" i="11"/>
  <c r="D396" i="11"/>
  <c r="E396" i="11"/>
  <c r="F396" i="11"/>
  <c r="G396" i="11"/>
  <c r="M396" i="11" s="1"/>
  <c r="H396" i="11"/>
  <c r="K396" i="11"/>
  <c r="N396" i="11"/>
  <c r="O396" i="11"/>
  <c r="Q396" i="11"/>
  <c r="U396" i="11"/>
  <c r="W396" i="11"/>
  <c r="Z396" i="11"/>
  <c r="AA396" i="11"/>
  <c r="A397" i="11"/>
  <c r="B397" i="11"/>
  <c r="C397" i="11"/>
  <c r="D397" i="11"/>
  <c r="E397" i="11"/>
  <c r="F397" i="11"/>
  <c r="G397" i="11"/>
  <c r="H397" i="11"/>
  <c r="J397" i="11"/>
  <c r="K397" i="11"/>
  <c r="L397" i="11"/>
  <c r="M397" i="11"/>
  <c r="N397" i="11"/>
  <c r="O397" i="11"/>
  <c r="P397" i="11"/>
  <c r="Q397" i="11"/>
  <c r="R397" i="11"/>
  <c r="S397" i="11"/>
  <c r="T397" i="11"/>
  <c r="U397" i="11"/>
  <c r="V397" i="11"/>
  <c r="W397" i="11"/>
  <c r="X397" i="11"/>
  <c r="Y397" i="11"/>
  <c r="Z397" i="11"/>
  <c r="AA397" i="11"/>
  <c r="AB397" i="11"/>
  <c r="A398" i="11"/>
  <c r="B398" i="11"/>
  <c r="C398" i="11"/>
  <c r="D398" i="11"/>
  <c r="E398" i="11"/>
  <c r="F398" i="11"/>
  <c r="G398" i="11"/>
  <c r="O398" i="11" s="1"/>
  <c r="H398" i="11"/>
  <c r="J398" i="11"/>
  <c r="W398" i="11"/>
  <c r="AA398" i="11"/>
  <c r="A399" i="11"/>
  <c r="B399" i="11"/>
  <c r="C399" i="11"/>
  <c r="D399" i="11"/>
  <c r="E399" i="11"/>
  <c r="F399" i="11"/>
  <c r="G399" i="11"/>
  <c r="H399" i="11"/>
  <c r="J399" i="11"/>
  <c r="K399" i="11"/>
  <c r="L399" i="11"/>
  <c r="M399" i="11"/>
  <c r="N399" i="11"/>
  <c r="O399" i="11"/>
  <c r="P399" i="11"/>
  <c r="Q399" i="11"/>
  <c r="R399" i="11"/>
  <c r="S399" i="11"/>
  <c r="T399" i="11"/>
  <c r="V399" i="11"/>
  <c r="W399" i="11"/>
  <c r="X399" i="11"/>
  <c r="Z399" i="11"/>
  <c r="AA399" i="11"/>
  <c r="AB399" i="11"/>
  <c r="A400" i="11"/>
  <c r="B400" i="11"/>
  <c r="C400" i="11"/>
  <c r="D400" i="11"/>
  <c r="E400" i="11"/>
  <c r="F400" i="11"/>
  <c r="G400" i="11"/>
  <c r="AA400" i="11" s="1"/>
  <c r="H400" i="11"/>
  <c r="K400" i="11"/>
  <c r="R400" i="11"/>
  <c r="A401" i="11"/>
  <c r="B401" i="11"/>
  <c r="C401" i="11"/>
  <c r="D401" i="11"/>
  <c r="E401" i="11"/>
  <c r="F401" i="11"/>
  <c r="G401" i="11"/>
  <c r="K401" i="11" s="1"/>
  <c r="H401" i="11"/>
  <c r="J401" i="11"/>
  <c r="L401" i="11"/>
  <c r="M401" i="11"/>
  <c r="N401" i="11"/>
  <c r="O401" i="11"/>
  <c r="P401" i="11"/>
  <c r="Q401" i="11"/>
  <c r="R401" i="11"/>
  <c r="S401" i="11"/>
  <c r="T401" i="11"/>
  <c r="U401" i="11"/>
  <c r="V401" i="11"/>
  <c r="W401" i="11"/>
  <c r="X401" i="11"/>
  <c r="Y401" i="11"/>
  <c r="Z401" i="11"/>
  <c r="AB401" i="11"/>
  <c r="A402" i="11"/>
  <c r="B402" i="11"/>
  <c r="C402" i="11"/>
  <c r="D402" i="11"/>
  <c r="E402" i="11"/>
  <c r="F402" i="11"/>
  <c r="G402" i="11"/>
  <c r="V402" i="11" s="1"/>
  <c r="H402" i="11"/>
  <c r="K402" i="11"/>
  <c r="M402" i="11"/>
  <c r="N402" i="11"/>
  <c r="O402" i="11"/>
  <c r="P402" i="11"/>
  <c r="Q402" i="11"/>
  <c r="R402" i="11"/>
  <c r="S402" i="11"/>
  <c r="T402" i="11"/>
  <c r="W402" i="11"/>
  <c r="Y402" i="11"/>
  <c r="AA402" i="11"/>
  <c r="A403" i="11"/>
  <c r="B403" i="11"/>
  <c r="C403" i="11"/>
  <c r="D403" i="11"/>
  <c r="E403" i="11"/>
  <c r="F403" i="11"/>
  <c r="G403" i="11"/>
  <c r="J403" i="11" s="1"/>
  <c r="H403" i="11"/>
  <c r="V403" i="11"/>
  <c r="A404" i="11"/>
  <c r="B404" i="11"/>
  <c r="C404" i="11"/>
  <c r="D404" i="11"/>
  <c r="E404" i="11"/>
  <c r="F404" i="11"/>
  <c r="G404" i="11"/>
  <c r="S404" i="11" s="1"/>
  <c r="H404" i="11"/>
  <c r="K404" i="11"/>
  <c r="L404" i="11"/>
  <c r="M404" i="11"/>
  <c r="O404" i="11"/>
  <c r="P404" i="11"/>
  <c r="Q404" i="11"/>
  <c r="R404" i="11"/>
  <c r="T404" i="11"/>
  <c r="U404" i="11"/>
  <c r="V404" i="11"/>
  <c r="X404" i="11"/>
  <c r="Y404" i="11"/>
  <c r="AA404" i="11"/>
  <c r="AB404" i="11"/>
  <c r="A405" i="11"/>
  <c r="B405" i="11"/>
  <c r="C405" i="11"/>
  <c r="D405" i="11"/>
  <c r="E405" i="11"/>
  <c r="F405" i="11"/>
  <c r="G405" i="11"/>
  <c r="P405" i="11" s="1"/>
  <c r="H405" i="11"/>
  <c r="R405" i="11"/>
  <c r="W405" i="11"/>
  <c r="A406" i="11"/>
  <c r="B406" i="11"/>
  <c r="C406" i="11"/>
  <c r="D406" i="11"/>
  <c r="E406" i="11"/>
  <c r="F406" i="11"/>
  <c r="G406" i="11"/>
  <c r="W406" i="11" s="1"/>
  <c r="H406" i="11"/>
  <c r="J406" i="11"/>
  <c r="K406" i="11"/>
  <c r="M406" i="11"/>
  <c r="N406" i="11"/>
  <c r="O406" i="11"/>
  <c r="R406" i="11"/>
  <c r="S406" i="11"/>
  <c r="T406" i="11"/>
  <c r="V406" i="11"/>
  <c r="X406" i="11"/>
  <c r="Y406" i="11"/>
  <c r="Z406" i="11"/>
  <c r="AA406" i="11"/>
  <c r="A407" i="11"/>
  <c r="B407" i="11"/>
  <c r="C407" i="11"/>
  <c r="D407" i="11"/>
  <c r="E407" i="11"/>
  <c r="F407" i="11"/>
  <c r="G407" i="11"/>
  <c r="P407" i="11" s="1"/>
  <c r="H407" i="11"/>
  <c r="L407" i="11"/>
  <c r="R407" i="11"/>
  <c r="V407" i="11"/>
  <c r="Y407" i="11"/>
  <c r="A408" i="11"/>
  <c r="B408" i="11"/>
  <c r="C408" i="11"/>
  <c r="D408" i="11"/>
  <c r="E408" i="11"/>
  <c r="F408" i="11"/>
  <c r="G408" i="11"/>
  <c r="H408" i="11"/>
  <c r="J408" i="11"/>
  <c r="O408" i="11"/>
  <c r="Q408" i="11"/>
  <c r="S408" i="11"/>
  <c r="T408" i="11"/>
  <c r="U408" i="11"/>
  <c r="V408" i="11"/>
  <c r="W408" i="11"/>
  <c r="X408" i="11"/>
  <c r="Z408" i="11"/>
  <c r="AA408" i="11"/>
  <c r="A409" i="11"/>
  <c r="B409" i="11"/>
  <c r="C409" i="11"/>
  <c r="D409" i="11"/>
  <c r="E409" i="11"/>
  <c r="F409" i="11"/>
  <c r="G409" i="11"/>
  <c r="K409" i="11" s="1"/>
  <c r="H409" i="11"/>
  <c r="M409" i="11"/>
  <c r="N409" i="11"/>
  <c r="P409" i="11"/>
  <c r="A410" i="11"/>
  <c r="B410" i="11"/>
  <c r="C410" i="11"/>
  <c r="D410" i="11"/>
  <c r="E410" i="11"/>
  <c r="F410" i="11"/>
  <c r="G410" i="11"/>
  <c r="H410" i="11"/>
  <c r="J410" i="11"/>
  <c r="L410" i="11"/>
  <c r="M410" i="11"/>
  <c r="N410" i="11"/>
  <c r="O410" i="11"/>
  <c r="Q410" i="11"/>
  <c r="R410" i="11"/>
  <c r="S410" i="11"/>
  <c r="U410" i="11"/>
  <c r="V410" i="11"/>
  <c r="W410" i="11"/>
  <c r="X410" i="11"/>
  <c r="Y410" i="11"/>
  <c r="Z410" i="11"/>
  <c r="AA410" i="11"/>
  <c r="AB410" i="11"/>
  <c r="A411" i="11"/>
  <c r="B411" i="11"/>
  <c r="C411" i="11"/>
  <c r="D411" i="11"/>
  <c r="E411" i="11"/>
  <c r="F411" i="11"/>
  <c r="G411" i="11"/>
  <c r="H411" i="11"/>
  <c r="A412" i="11"/>
  <c r="B412" i="11"/>
  <c r="C412" i="11"/>
  <c r="D412" i="11"/>
  <c r="E412" i="11"/>
  <c r="F412" i="11"/>
  <c r="G412" i="11"/>
  <c r="H412" i="11"/>
  <c r="J412" i="11"/>
  <c r="L412" i="11"/>
  <c r="M412" i="11"/>
  <c r="O412" i="11"/>
  <c r="P412" i="11"/>
  <c r="S412" i="11"/>
  <c r="U412" i="11"/>
  <c r="X412" i="11"/>
  <c r="Y412" i="11"/>
  <c r="Z412" i="11"/>
  <c r="AA412" i="11"/>
  <c r="AB412" i="11"/>
  <c r="A413" i="11"/>
  <c r="B413" i="11"/>
  <c r="C413" i="11"/>
  <c r="D413" i="11"/>
  <c r="E413" i="11"/>
  <c r="F413" i="11"/>
  <c r="G413" i="11"/>
  <c r="H413" i="11"/>
  <c r="J413" i="11"/>
  <c r="K413" i="11"/>
  <c r="L413" i="11"/>
  <c r="M413" i="11"/>
  <c r="N413" i="11"/>
  <c r="O413" i="11"/>
  <c r="P413" i="11"/>
  <c r="Q413" i="11"/>
  <c r="R413" i="11"/>
  <c r="S413" i="11"/>
  <c r="T413" i="11"/>
  <c r="U413" i="11"/>
  <c r="V413" i="11"/>
  <c r="W413" i="11"/>
  <c r="X413" i="11"/>
  <c r="Y413" i="11"/>
  <c r="Z413" i="11"/>
  <c r="AA413" i="11"/>
  <c r="AB413" i="11"/>
  <c r="A414" i="11"/>
  <c r="B414" i="11"/>
  <c r="C414" i="11"/>
  <c r="D414" i="11"/>
  <c r="E414" i="11"/>
  <c r="F414" i="11"/>
  <c r="G414" i="11"/>
  <c r="O414" i="11" s="1"/>
  <c r="H414" i="11"/>
  <c r="J414" i="11"/>
  <c r="P414" i="11"/>
  <c r="V414" i="11"/>
  <c r="Y414" i="11"/>
  <c r="AB414" i="11"/>
  <c r="A415" i="11"/>
  <c r="B415" i="11"/>
  <c r="C415" i="11"/>
  <c r="D415" i="11"/>
  <c r="E415" i="11"/>
  <c r="F415" i="11"/>
  <c r="G415" i="11"/>
  <c r="H415" i="11"/>
  <c r="L415" i="11"/>
  <c r="N415" i="11"/>
  <c r="T415" i="11"/>
  <c r="V415" i="11"/>
  <c r="X415" i="11"/>
  <c r="Z415" i="11"/>
  <c r="AB415" i="11"/>
  <c r="A416" i="11"/>
  <c r="B416" i="11"/>
  <c r="C416" i="11"/>
  <c r="D416" i="11"/>
  <c r="E416" i="11"/>
  <c r="F416" i="11"/>
  <c r="G416" i="11"/>
  <c r="H416" i="11"/>
  <c r="K416" i="11"/>
  <c r="M416" i="11"/>
  <c r="N416" i="11"/>
  <c r="O416" i="11"/>
  <c r="P416" i="11"/>
  <c r="R416" i="11"/>
  <c r="S416" i="11"/>
  <c r="T416" i="11"/>
  <c r="X416" i="11"/>
  <c r="Y416" i="11"/>
  <c r="AB416" i="11"/>
  <c r="A417" i="11"/>
  <c r="B417" i="11"/>
  <c r="C417" i="11"/>
  <c r="D417" i="11"/>
  <c r="E417" i="11"/>
  <c r="F417" i="11"/>
  <c r="G417" i="11"/>
  <c r="K417" i="11" s="1"/>
  <c r="H417" i="11"/>
  <c r="J417" i="11"/>
  <c r="L417" i="11"/>
  <c r="M417" i="11"/>
  <c r="N417" i="11"/>
  <c r="O417" i="11"/>
  <c r="P417" i="11"/>
  <c r="Q417" i="11"/>
  <c r="R417" i="11"/>
  <c r="S417" i="11"/>
  <c r="T417" i="11"/>
  <c r="U417" i="11"/>
  <c r="V417" i="11"/>
  <c r="W417" i="11"/>
  <c r="X417" i="11"/>
  <c r="Y417" i="11"/>
  <c r="Z417" i="11"/>
  <c r="AB417" i="11"/>
  <c r="A418" i="11"/>
  <c r="B418" i="11"/>
  <c r="C418" i="11"/>
  <c r="D418" i="11"/>
  <c r="E418" i="11"/>
  <c r="F418" i="11"/>
  <c r="G418" i="11"/>
  <c r="P418" i="11" s="1"/>
  <c r="H418" i="11"/>
  <c r="J418" i="11"/>
  <c r="K418" i="11"/>
  <c r="M418" i="11"/>
  <c r="Q418" i="11"/>
  <c r="T418" i="11"/>
  <c r="V418" i="11"/>
  <c r="Y418" i="11"/>
  <c r="AA418" i="11"/>
  <c r="A419" i="11"/>
  <c r="B419" i="11"/>
  <c r="C419" i="11"/>
  <c r="D419" i="11"/>
  <c r="E419" i="11"/>
  <c r="F419" i="11"/>
  <c r="G419" i="11"/>
  <c r="Q419" i="11" s="1"/>
  <c r="H419" i="11"/>
  <c r="J419" i="11"/>
  <c r="K419" i="11"/>
  <c r="N419" i="11"/>
  <c r="P419" i="11"/>
  <c r="R419" i="11"/>
  <c r="T419" i="11"/>
  <c r="U419" i="11"/>
  <c r="X419" i="11"/>
  <c r="Z419" i="11"/>
  <c r="AB419" i="11"/>
  <c r="A420" i="11"/>
  <c r="B420" i="11"/>
  <c r="C420" i="11"/>
  <c r="D420" i="11"/>
  <c r="E420" i="11"/>
  <c r="F420" i="11"/>
  <c r="G420" i="11"/>
  <c r="P420" i="11" s="1"/>
  <c r="H420" i="11"/>
  <c r="K420" i="11"/>
  <c r="L420" i="11"/>
  <c r="M420" i="11"/>
  <c r="O420" i="11"/>
  <c r="Q420" i="11"/>
  <c r="S420" i="11"/>
  <c r="T420" i="11"/>
  <c r="V420" i="11"/>
  <c r="Z420" i="11"/>
  <c r="AB420" i="11"/>
  <c r="A421" i="11"/>
  <c r="B421" i="11"/>
  <c r="C421" i="11"/>
  <c r="D421" i="11"/>
  <c r="E421" i="11"/>
  <c r="F421" i="11"/>
  <c r="G421" i="11"/>
  <c r="H421" i="11"/>
  <c r="A422" i="11"/>
  <c r="B422" i="11"/>
  <c r="C422" i="11"/>
  <c r="D422" i="11"/>
  <c r="E422" i="11"/>
  <c r="F422" i="11"/>
  <c r="G422" i="11"/>
  <c r="L422" i="11" s="1"/>
  <c r="H422" i="11"/>
  <c r="J422" i="11"/>
  <c r="M422" i="11"/>
  <c r="O422" i="11"/>
  <c r="R422" i="11"/>
  <c r="V422" i="11"/>
  <c r="X422" i="11"/>
  <c r="Y422" i="11"/>
  <c r="Z422" i="11"/>
  <c r="AB422" i="11"/>
  <c r="A423" i="11"/>
  <c r="B423" i="11"/>
  <c r="C423" i="11"/>
  <c r="D423" i="11"/>
  <c r="E423" i="11"/>
  <c r="F423" i="11"/>
  <c r="G423" i="11"/>
  <c r="H423" i="11"/>
  <c r="P423" i="11"/>
  <c r="T423" i="11"/>
  <c r="Z423" i="11"/>
  <c r="AA423" i="11"/>
  <c r="A424" i="11"/>
  <c r="B424" i="11"/>
  <c r="C424" i="11"/>
  <c r="D424" i="11"/>
  <c r="E424" i="11"/>
  <c r="F424" i="11"/>
  <c r="G424" i="11"/>
  <c r="H424" i="11"/>
  <c r="A425" i="11"/>
  <c r="B425" i="11"/>
  <c r="C425" i="11"/>
  <c r="D425" i="11"/>
  <c r="E425" i="11"/>
  <c r="F425" i="11"/>
  <c r="G425" i="11"/>
  <c r="H425" i="11"/>
  <c r="J425" i="11"/>
  <c r="L425" i="11"/>
  <c r="M425" i="11"/>
  <c r="N425" i="11"/>
  <c r="O425" i="11"/>
  <c r="P425" i="11"/>
  <c r="Q425" i="11"/>
  <c r="R425" i="11"/>
  <c r="T425" i="11"/>
  <c r="U425" i="11"/>
  <c r="V425" i="11"/>
  <c r="W425" i="11"/>
  <c r="X425" i="11"/>
  <c r="Y425" i="11"/>
  <c r="Z425" i="11"/>
  <c r="AA425" i="11"/>
  <c r="A426" i="11"/>
  <c r="B426" i="11"/>
  <c r="C426" i="11"/>
  <c r="D426" i="11"/>
  <c r="E426" i="11"/>
  <c r="F426" i="11"/>
  <c r="G426" i="11"/>
  <c r="H426" i="11"/>
  <c r="K426" i="11"/>
  <c r="L426" i="11"/>
  <c r="O426" i="11"/>
  <c r="S426" i="11"/>
  <c r="Y426" i="11"/>
  <c r="Z426" i="11"/>
  <c r="AB426" i="11"/>
  <c r="A427" i="11"/>
  <c r="B427" i="11"/>
  <c r="C427" i="11"/>
  <c r="D427" i="11"/>
  <c r="E427" i="11"/>
  <c r="F427" i="11"/>
  <c r="G427" i="11"/>
  <c r="H427" i="11"/>
  <c r="P427" i="11"/>
  <c r="U427" i="11"/>
  <c r="W427" i="11"/>
  <c r="Z427" i="11"/>
  <c r="A428" i="11"/>
  <c r="B428" i="11"/>
  <c r="C428" i="11"/>
  <c r="D428" i="11"/>
  <c r="E428" i="11"/>
  <c r="F428" i="11"/>
  <c r="G428" i="11"/>
  <c r="H428" i="11"/>
  <c r="A429" i="11"/>
  <c r="B429" i="11"/>
  <c r="C429" i="11"/>
  <c r="D429" i="11"/>
  <c r="E429" i="11"/>
  <c r="F429" i="11"/>
  <c r="G429" i="11"/>
  <c r="J429" i="11" s="1"/>
  <c r="H429" i="11"/>
  <c r="K429" i="11"/>
  <c r="L429" i="11"/>
  <c r="P429" i="11"/>
  <c r="U429" i="11"/>
  <c r="X429" i="11"/>
  <c r="Y429" i="11"/>
  <c r="Z429" i="11"/>
  <c r="A430" i="11"/>
  <c r="B430" i="11"/>
  <c r="C430" i="11"/>
  <c r="D430" i="11"/>
  <c r="E430" i="11"/>
  <c r="F430" i="11"/>
  <c r="G430" i="11"/>
  <c r="O430" i="11" s="1"/>
  <c r="H430" i="11"/>
  <c r="K430" i="11"/>
  <c r="L430" i="11"/>
  <c r="M430" i="11"/>
  <c r="Q430" i="11"/>
  <c r="S430" i="11"/>
  <c r="V430" i="11"/>
  <c r="AA430" i="11"/>
  <c r="AB430" i="11"/>
  <c r="A431" i="11"/>
  <c r="B431" i="11"/>
  <c r="C431" i="11"/>
  <c r="D431" i="11"/>
  <c r="E431" i="11"/>
  <c r="F431" i="11"/>
  <c r="G431" i="11"/>
  <c r="N431" i="11" s="1"/>
  <c r="H431" i="11"/>
  <c r="J431" i="11"/>
  <c r="K431" i="11"/>
  <c r="P431" i="11"/>
  <c r="S431" i="11"/>
  <c r="T431" i="11"/>
  <c r="V431" i="11"/>
  <c r="X431" i="11"/>
  <c r="AB431" i="11"/>
  <c r="A432" i="11"/>
  <c r="B432" i="11"/>
  <c r="C432" i="11"/>
  <c r="D432" i="11"/>
  <c r="E432" i="11"/>
  <c r="F432" i="11"/>
  <c r="G432" i="11"/>
  <c r="H432" i="11"/>
  <c r="A433" i="11"/>
  <c r="B433" i="11"/>
  <c r="C433" i="11"/>
  <c r="D433" i="11"/>
  <c r="E433" i="11"/>
  <c r="F433" i="11"/>
  <c r="G433" i="11"/>
  <c r="H433" i="11"/>
  <c r="J433" i="11"/>
  <c r="K433" i="11"/>
  <c r="L433" i="11"/>
  <c r="M433" i="11"/>
  <c r="N433" i="11"/>
  <c r="O433" i="11"/>
  <c r="P433" i="11"/>
  <c r="Q433" i="11"/>
  <c r="R433" i="11"/>
  <c r="S433" i="11"/>
  <c r="T433" i="11"/>
  <c r="U433" i="11"/>
  <c r="V433" i="11"/>
  <c r="W433" i="11"/>
  <c r="X433" i="11"/>
  <c r="Y433" i="11"/>
  <c r="Z433" i="11"/>
  <c r="AA433" i="11"/>
  <c r="AB433" i="11"/>
  <c r="A434" i="11"/>
  <c r="B434" i="11"/>
  <c r="C434" i="11"/>
  <c r="D434" i="11"/>
  <c r="E434" i="11"/>
  <c r="F434" i="11"/>
  <c r="G434" i="11"/>
  <c r="H434" i="11"/>
  <c r="A435" i="11"/>
  <c r="B435" i="11"/>
  <c r="C435" i="11"/>
  <c r="D435" i="11"/>
  <c r="E435" i="11"/>
  <c r="F435" i="11"/>
  <c r="G435" i="11"/>
  <c r="H435" i="11"/>
  <c r="J435" i="11"/>
  <c r="L435" i="11"/>
  <c r="M435" i="11"/>
  <c r="A436" i="11"/>
  <c r="B436" i="11"/>
  <c r="C436" i="11"/>
  <c r="D436" i="11"/>
  <c r="E436" i="11"/>
  <c r="F436" i="11"/>
  <c r="G436" i="11"/>
  <c r="L436" i="11" s="1"/>
  <c r="H436" i="11"/>
  <c r="K436" i="11"/>
  <c r="N436" i="11"/>
  <c r="Q436" i="11"/>
  <c r="R436" i="11"/>
  <c r="U436" i="11"/>
  <c r="AA436" i="11"/>
  <c r="AB436" i="11"/>
  <c r="A437" i="11"/>
  <c r="B437" i="11"/>
  <c r="C437" i="11"/>
  <c r="D437" i="11"/>
  <c r="E437" i="11"/>
  <c r="F437" i="11"/>
  <c r="G437" i="11"/>
  <c r="K437" i="11" s="1"/>
  <c r="H437" i="11"/>
  <c r="J437" i="11"/>
  <c r="L437" i="11"/>
  <c r="M437" i="11"/>
  <c r="N437" i="11"/>
  <c r="O437" i="11"/>
  <c r="P437" i="11"/>
  <c r="Q437" i="11"/>
  <c r="R437" i="11"/>
  <c r="S437" i="11"/>
  <c r="T437" i="11"/>
  <c r="U437" i="11"/>
  <c r="V437" i="11"/>
  <c r="W437" i="11"/>
  <c r="X437" i="11"/>
  <c r="Y437" i="11"/>
  <c r="Z437" i="11"/>
  <c r="AA437" i="11"/>
  <c r="AB437" i="11"/>
  <c r="A438" i="11"/>
  <c r="B438" i="11"/>
  <c r="C438" i="11"/>
  <c r="D438" i="11"/>
  <c r="E438" i="11"/>
  <c r="F438" i="11"/>
  <c r="G438" i="11"/>
  <c r="H438" i="11"/>
  <c r="J438" i="11"/>
  <c r="M438" i="11"/>
  <c r="O438" i="11"/>
  <c r="S438" i="11"/>
  <c r="V438" i="11"/>
  <c r="Y438" i="11"/>
  <c r="Z438" i="11"/>
  <c r="A439" i="11"/>
  <c r="B439" i="11"/>
  <c r="C439" i="11"/>
  <c r="D439" i="11"/>
  <c r="E439" i="11"/>
  <c r="F439" i="11"/>
  <c r="G439" i="11"/>
  <c r="H439" i="11"/>
  <c r="J439" i="11"/>
  <c r="L439" i="11"/>
  <c r="Q439" i="11"/>
  <c r="R439" i="11"/>
  <c r="S439" i="11"/>
  <c r="AB439" i="11"/>
  <c r="A440" i="11"/>
  <c r="B440" i="11"/>
  <c r="C440" i="11"/>
  <c r="D440" i="11"/>
  <c r="E440" i="11"/>
  <c r="F440" i="11"/>
  <c r="G440" i="11"/>
  <c r="Q440" i="11" s="1"/>
  <c r="H440" i="11"/>
  <c r="K440" i="11"/>
  <c r="L440" i="11"/>
  <c r="P440" i="11"/>
  <c r="R440" i="11"/>
  <c r="S440" i="11"/>
  <c r="T440" i="11"/>
  <c r="V440" i="11"/>
  <c r="X440" i="11"/>
  <c r="Y440" i="11"/>
  <c r="AA440" i="11"/>
  <c r="AB440" i="11"/>
  <c r="A441" i="11"/>
  <c r="B441" i="11"/>
  <c r="C441" i="11"/>
  <c r="D441" i="11"/>
  <c r="E441" i="11"/>
  <c r="F441" i="11"/>
  <c r="G441" i="11"/>
  <c r="H441" i="11"/>
  <c r="J441" i="11"/>
  <c r="Q441" i="11"/>
  <c r="S441" i="11"/>
  <c r="Y441" i="11"/>
  <c r="AB441" i="11"/>
  <c r="A442" i="11"/>
  <c r="B442" i="11"/>
  <c r="C442" i="11"/>
  <c r="D442" i="11"/>
  <c r="E442" i="11"/>
  <c r="F442" i="11"/>
  <c r="G442" i="11"/>
  <c r="H442" i="11"/>
  <c r="K442" i="11"/>
  <c r="M442" i="11"/>
  <c r="N442" i="11"/>
  <c r="O442" i="11"/>
  <c r="R442" i="11"/>
  <c r="S442" i="11"/>
  <c r="T442" i="11"/>
  <c r="U442" i="11"/>
  <c r="V442" i="11"/>
  <c r="W442" i="11"/>
  <c r="X442" i="11"/>
  <c r="Y442" i="11"/>
  <c r="Z442" i="11"/>
  <c r="AA442" i="11"/>
  <c r="A443" i="11"/>
  <c r="B443" i="11"/>
  <c r="C443" i="11"/>
  <c r="D443" i="11"/>
  <c r="E443" i="11"/>
  <c r="F443" i="11"/>
  <c r="G443" i="11"/>
  <c r="H443" i="11"/>
  <c r="J443" i="11"/>
  <c r="K443" i="11"/>
  <c r="L443" i="11"/>
  <c r="N443" i="11"/>
  <c r="O443" i="11"/>
  <c r="P443" i="11"/>
  <c r="S443" i="11"/>
  <c r="T443" i="11"/>
  <c r="U443" i="11"/>
  <c r="V443" i="11"/>
  <c r="W443" i="11"/>
  <c r="X443" i="11"/>
  <c r="Y443" i="11"/>
  <c r="Z443" i="11"/>
  <c r="AA443" i="11"/>
  <c r="AB443" i="11"/>
  <c r="A444" i="11"/>
  <c r="B444" i="11"/>
  <c r="C444" i="11"/>
  <c r="D444" i="11"/>
  <c r="E444" i="11"/>
  <c r="F444" i="11"/>
  <c r="G444" i="11"/>
  <c r="H444" i="11"/>
  <c r="J444" i="11"/>
  <c r="L444" i="11"/>
  <c r="M444" i="11"/>
  <c r="O444" i="11"/>
  <c r="Q444" i="11"/>
  <c r="S444" i="11"/>
  <c r="T444" i="11"/>
  <c r="U444" i="11"/>
  <c r="V444" i="11"/>
  <c r="W444" i="11"/>
  <c r="Y444" i="11"/>
  <c r="Z444" i="11"/>
  <c r="AA444" i="11"/>
  <c r="AB444" i="11"/>
  <c r="A445" i="11"/>
  <c r="B445" i="11"/>
  <c r="C445" i="11"/>
  <c r="D445" i="11"/>
  <c r="E445" i="11"/>
  <c r="F445" i="11"/>
  <c r="G445" i="11"/>
  <c r="H445" i="11"/>
  <c r="J445" i="11"/>
  <c r="K445" i="11"/>
  <c r="M445" i="11"/>
  <c r="N445" i="11"/>
  <c r="P445" i="11"/>
  <c r="Q445" i="11"/>
  <c r="R445" i="11"/>
  <c r="T445" i="11"/>
  <c r="U445" i="11"/>
  <c r="V445" i="11"/>
  <c r="W445" i="11"/>
  <c r="X445" i="11"/>
  <c r="Y445" i="11"/>
  <c r="Z445" i="11"/>
  <c r="AA445" i="11"/>
  <c r="AB445" i="11"/>
  <c r="A446" i="11"/>
  <c r="B446" i="11"/>
  <c r="C446" i="11"/>
  <c r="D446" i="11"/>
  <c r="E446" i="11"/>
  <c r="F446" i="11"/>
  <c r="G446" i="11"/>
  <c r="V446" i="11" s="1"/>
  <c r="H446" i="11"/>
  <c r="Q446" i="11"/>
  <c r="Y446" i="11"/>
  <c r="AA446" i="11"/>
  <c r="AB446" i="11"/>
  <c r="A447" i="11"/>
  <c r="B447" i="11"/>
  <c r="C447" i="11"/>
  <c r="D447" i="11"/>
  <c r="E447" i="11"/>
  <c r="F447" i="11"/>
  <c r="G447" i="11"/>
  <c r="H447" i="11"/>
  <c r="J447" i="11"/>
  <c r="K447" i="11"/>
  <c r="L447" i="11"/>
  <c r="M447" i="11"/>
  <c r="N447" i="11"/>
  <c r="O447" i="11"/>
  <c r="P447" i="11"/>
  <c r="R447" i="11"/>
  <c r="S447" i="11"/>
  <c r="T447" i="11"/>
  <c r="V447" i="11"/>
  <c r="W447" i="11"/>
  <c r="X447" i="11"/>
  <c r="Y447" i="11"/>
  <c r="Z447" i="11"/>
  <c r="AA447" i="11"/>
  <c r="AB447" i="11"/>
  <c r="A448" i="11"/>
  <c r="B448" i="11"/>
  <c r="C448" i="11"/>
  <c r="D448" i="11"/>
  <c r="E448" i="11"/>
  <c r="F448" i="11"/>
  <c r="G448" i="11"/>
  <c r="H448" i="11"/>
  <c r="Q448" i="11"/>
  <c r="U448" i="11"/>
  <c r="Y448" i="11"/>
  <c r="AA448" i="11"/>
  <c r="AB448" i="11"/>
  <c r="A449" i="11"/>
  <c r="B449" i="11"/>
  <c r="C449" i="11"/>
  <c r="D449" i="11"/>
  <c r="E449" i="11"/>
  <c r="F449" i="11"/>
  <c r="G449" i="11"/>
  <c r="H449" i="11"/>
  <c r="J449" i="11"/>
  <c r="K449" i="11"/>
  <c r="L449" i="11"/>
  <c r="M449" i="11"/>
  <c r="N449" i="11"/>
  <c r="O449" i="11"/>
  <c r="P449" i="11"/>
  <c r="Q449" i="11"/>
  <c r="R449" i="11"/>
  <c r="S449" i="11"/>
  <c r="T449" i="11"/>
  <c r="U449" i="11"/>
  <c r="V449" i="11"/>
  <c r="W449" i="11"/>
  <c r="X449" i="11"/>
  <c r="Y449" i="11"/>
  <c r="Z449" i="11"/>
  <c r="AA449" i="11"/>
  <c r="AB449" i="11"/>
  <c r="A450" i="11"/>
  <c r="B450" i="11"/>
  <c r="C450" i="11"/>
  <c r="D450" i="11"/>
  <c r="E450" i="11"/>
  <c r="F450" i="11"/>
  <c r="G450" i="11"/>
  <c r="H450" i="11"/>
  <c r="J450" i="11"/>
  <c r="K450" i="11"/>
  <c r="L450" i="11"/>
  <c r="M450" i="11"/>
  <c r="N450" i="11"/>
  <c r="O450" i="11"/>
  <c r="P450" i="11"/>
  <c r="Q450" i="11"/>
  <c r="R450" i="11"/>
  <c r="S450" i="11"/>
  <c r="V450" i="11"/>
  <c r="W450" i="11"/>
  <c r="Y450" i="11"/>
  <c r="Z450" i="11"/>
  <c r="AA450" i="11"/>
  <c r="AB450" i="11"/>
  <c r="A451" i="11"/>
  <c r="B451" i="11"/>
  <c r="C451" i="11"/>
  <c r="D451" i="11"/>
  <c r="E451" i="11"/>
  <c r="F451" i="11"/>
  <c r="G451" i="11"/>
  <c r="O451" i="11" s="1"/>
  <c r="H451" i="11"/>
  <c r="K451" i="11"/>
  <c r="M451" i="11"/>
  <c r="Q451" i="11"/>
  <c r="R451" i="11"/>
  <c r="T451" i="11"/>
  <c r="W451" i="11"/>
  <c r="A452" i="11"/>
  <c r="B452" i="11"/>
  <c r="C452" i="11"/>
  <c r="D452" i="11"/>
  <c r="E452" i="11"/>
  <c r="F452" i="11"/>
  <c r="G452" i="11"/>
  <c r="H452" i="11"/>
  <c r="K452" i="11"/>
  <c r="L452" i="11"/>
  <c r="M452" i="11"/>
  <c r="N452" i="11"/>
  <c r="O452" i="11"/>
  <c r="Q452" i="11"/>
  <c r="R452" i="11"/>
  <c r="S452" i="11"/>
  <c r="T452" i="11"/>
  <c r="U452" i="11"/>
  <c r="W452" i="11"/>
  <c r="X452" i="11"/>
  <c r="Y452" i="11"/>
  <c r="AA452" i="11"/>
  <c r="AB452" i="11"/>
  <c r="A453" i="11"/>
  <c r="B453" i="11"/>
  <c r="C453" i="11"/>
  <c r="D453" i="11"/>
  <c r="E453" i="11"/>
  <c r="F453" i="11"/>
  <c r="G453" i="11"/>
  <c r="K453" i="11" s="1"/>
  <c r="H453" i="11"/>
  <c r="J453" i="11"/>
  <c r="L453" i="11"/>
  <c r="M453" i="11"/>
  <c r="N453" i="11"/>
  <c r="O453" i="11"/>
  <c r="P453" i="11"/>
  <c r="Q453" i="11"/>
  <c r="R453" i="11"/>
  <c r="S453" i="11"/>
  <c r="T453" i="11"/>
  <c r="U453" i="11"/>
  <c r="V453" i="11"/>
  <c r="W453" i="11"/>
  <c r="X453" i="11"/>
  <c r="Y453" i="11"/>
  <c r="Z453" i="11"/>
  <c r="AA453" i="11"/>
  <c r="AB453" i="11"/>
  <c r="A454" i="11"/>
  <c r="B454" i="11"/>
  <c r="C454" i="11"/>
  <c r="D454" i="11"/>
  <c r="E454" i="11"/>
  <c r="F454" i="11"/>
  <c r="G454" i="11"/>
  <c r="H454" i="11"/>
  <c r="J454" i="11"/>
  <c r="M454" i="11"/>
  <c r="N454" i="11"/>
  <c r="A455" i="11"/>
  <c r="B455" i="11"/>
  <c r="C455" i="11"/>
  <c r="D455" i="11"/>
  <c r="E455" i="11"/>
  <c r="F455" i="11"/>
  <c r="G455" i="11"/>
  <c r="H455" i="11"/>
  <c r="K455" i="11"/>
  <c r="P455" i="11"/>
  <c r="T455" i="11"/>
  <c r="V455" i="11"/>
  <c r="W455" i="11"/>
  <c r="A456" i="11"/>
  <c r="B456" i="11"/>
  <c r="C456" i="11"/>
  <c r="D456" i="11"/>
  <c r="E456" i="11"/>
  <c r="F456" i="11"/>
  <c r="G456" i="11"/>
  <c r="O456" i="11" s="1"/>
  <c r="H456" i="11"/>
  <c r="L456" i="11"/>
  <c r="P456" i="11"/>
  <c r="S456" i="11"/>
  <c r="T456" i="11"/>
  <c r="U456" i="11"/>
  <c r="AB456" i="11"/>
  <c r="A457" i="11"/>
  <c r="B457" i="11"/>
  <c r="C457" i="11"/>
  <c r="D457" i="11"/>
  <c r="E457" i="11"/>
  <c r="F457" i="11"/>
  <c r="G457" i="11"/>
  <c r="L457" i="11" s="1"/>
  <c r="H457" i="11"/>
  <c r="J457" i="11"/>
  <c r="M457" i="11"/>
  <c r="P457" i="11"/>
  <c r="Q457" i="11"/>
  <c r="T457" i="11"/>
  <c r="V457" i="11"/>
  <c r="W457" i="11"/>
  <c r="X457" i="11"/>
  <c r="Z457" i="11"/>
  <c r="AB457" i="11"/>
  <c r="A458" i="11"/>
  <c r="B458" i="11"/>
  <c r="C458" i="11"/>
  <c r="D458" i="11"/>
  <c r="E458" i="11"/>
  <c r="F458" i="11"/>
  <c r="G458" i="11"/>
  <c r="K458" i="11" s="1"/>
  <c r="H458" i="11"/>
  <c r="N458" i="11"/>
  <c r="U458" i="11"/>
  <c r="W458" i="11"/>
  <c r="A459" i="11"/>
  <c r="B459" i="11"/>
  <c r="C459" i="11"/>
  <c r="D459" i="11"/>
  <c r="E459" i="11"/>
  <c r="F459" i="11"/>
  <c r="G459" i="11"/>
  <c r="H459" i="11"/>
  <c r="O459" i="11"/>
  <c r="R459" i="11"/>
  <c r="U459" i="11"/>
  <c r="V459" i="11"/>
  <c r="A460" i="11"/>
  <c r="B460" i="11"/>
  <c r="C460" i="11"/>
  <c r="D460" i="11"/>
  <c r="E460" i="11"/>
  <c r="F460" i="11"/>
  <c r="G460" i="11"/>
  <c r="L460" i="11" s="1"/>
  <c r="H460" i="11"/>
  <c r="J460" i="11"/>
  <c r="K460" i="11"/>
  <c r="M460" i="11"/>
  <c r="O460" i="11"/>
  <c r="P460" i="11"/>
  <c r="T460" i="11"/>
  <c r="V460" i="11"/>
  <c r="W460" i="11"/>
  <c r="X460" i="11"/>
  <c r="Z460" i="11"/>
  <c r="AA460" i="11"/>
  <c r="AB460" i="11"/>
  <c r="A461" i="11"/>
  <c r="B461" i="11"/>
  <c r="C461" i="11"/>
  <c r="D461" i="11"/>
  <c r="E461" i="11"/>
  <c r="F461" i="11"/>
  <c r="G461" i="11"/>
  <c r="H461" i="11"/>
  <c r="K461" i="11"/>
  <c r="P461" i="11"/>
  <c r="T461" i="11"/>
  <c r="W461" i="11"/>
  <c r="Z461" i="11"/>
  <c r="AB461" i="11"/>
  <c r="A462" i="11"/>
  <c r="B462" i="11"/>
  <c r="C462" i="11"/>
  <c r="D462" i="11"/>
  <c r="E462" i="11"/>
  <c r="F462" i="11"/>
  <c r="G462" i="11"/>
  <c r="K462" i="11" s="1"/>
  <c r="H462" i="11"/>
  <c r="N462" i="11"/>
  <c r="S462" i="11"/>
  <c r="W462" i="11"/>
  <c r="A463" i="11"/>
  <c r="B463" i="11"/>
  <c r="C463" i="11"/>
  <c r="D463" i="11"/>
  <c r="E463" i="11"/>
  <c r="F463" i="11"/>
  <c r="G463" i="11"/>
  <c r="H463" i="11"/>
  <c r="J463" i="11"/>
  <c r="K463" i="11"/>
  <c r="L463" i="11"/>
  <c r="M463" i="11"/>
  <c r="N463" i="11"/>
  <c r="O463" i="11"/>
  <c r="P463" i="11"/>
  <c r="S463" i="11"/>
  <c r="T463" i="11"/>
  <c r="V463" i="11"/>
  <c r="W463" i="11"/>
  <c r="X463" i="11"/>
  <c r="Y463" i="11"/>
  <c r="Z463" i="11"/>
  <c r="AA463" i="11"/>
  <c r="AB463" i="11"/>
  <c r="A464" i="11"/>
  <c r="B464" i="11"/>
  <c r="C464" i="11"/>
  <c r="D464" i="11"/>
  <c r="E464" i="11"/>
  <c r="F464" i="11"/>
  <c r="G464" i="11"/>
  <c r="H464" i="11"/>
  <c r="K464" i="11"/>
  <c r="O464" i="11"/>
  <c r="S464" i="11"/>
  <c r="W464" i="11"/>
  <c r="AA464" i="11"/>
  <c r="AB464" i="11"/>
  <c r="A465" i="11"/>
  <c r="B465" i="11"/>
  <c r="C465" i="11"/>
  <c r="D465" i="11"/>
  <c r="E465" i="11"/>
  <c r="F465" i="11"/>
  <c r="G465" i="11"/>
  <c r="H465" i="11"/>
  <c r="J465" i="11"/>
  <c r="K465" i="11"/>
  <c r="L465" i="11"/>
  <c r="M465" i="11"/>
  <c r="N465" i="11"/>
  <c r="O465" i="11"/>
  <c r="P465" i="11"/>
  <c r="Q465" i="11"/>
  <c r="R465" i="11"/>
  <c r="S465" i="11"/>
  <c r="T465" i="11"/>
  <c r="U465" i="11"/>
  <c r="V465" i="11"/>
  <c r="W465" i="11"/>
  <c r="X465" i="11"/>
  <c r="Y465" i="11"/>
  <c r="Z465" i="11"/>
  <c r="AA465" i="11"/>
  <c r="AB465" i="11"/>
  <c r="A466" i="11"/>
  <c r="B466" i="11"/>
  <c r="C466" i="11"/>
  <c r="D466" i="11"/>
  <c r="E466" i="11"/>
  <c r="F466" i="11"/>
  <c r="G466" i="11"/>
  <c r="H466" i="11"/>
  <c r="J466" i="11"/>
  <c r="M466" i="11"/>
  <c r="Q466" i="11"/>
  <c r="A467" i="11"/>
  <c r="B467" i="11"/>
  <c r="C467" i="11"/>
  <c r="D467" i="11"/>
  <c r="E467" i="11"/>
  <c r="F467" i="11"/>
  <c r="G467" i="11"/>
  <c r="H467" i="11"/>
  <c r="J467" i="11"/>
  <c r="L467" i="11"/>
  <c r="O467" i="11"/>
  <c r="R467" i="11"/>
  <c r="V467" i="11"/>
  <c r="W467" i="11"/>
  <c r="AA467" i="11"/>
  <c r="A468" i="11"/>
  <c r="B468" i="11"/>
  <c r="C468" i="11"/>
  <c r="D468" i="11"/>
  <c r="E468" i="11"/>
  <c r="F468" i="11"/>
  <c r="G468" i="11"/>
  <c r="N468" i="11" s="1"/>
  <c r="H468" i="11"/>
  <c r="Q468" i="11"/>
  <c r="X468" i="11"/>
  <c r="Y468" i="11"/>
  <c r="AA468" i="11"/>
  <c r="A469" i="11"/>
  <c r="B469" i="11"/>
  <c r="C469" i="11"/>
  <c r="D469" i="11"/>
  <c r="E469" i="11"/>
  <c r="F469" i="11"/>
  <c r="G469" i="11"/>
  <c r="K469" i="11" s="1"/>
  <c r="H469" i="11"/>
  <c r="J469" i="11"/>
  <c r="L469" i="11"/>
  <c r="M469" i="11"/>
  <c r="N469" i="11"/>
  <c r="O469" i="11"/>
  <c r="P469" i="11"/>
  <c r="Q469" i="11"/>
  <c r="R469" i="11"/>
  <c r="S469" i="11"/>
  <c r="T469" i="11"/>
  <c r="U469" i="11"/>
  <c r="V469" i="11"/>
  <c r="W469" i="11"/>
  <c r="X469" i="11"/>
  <c r="Y469" i="11"/>
  <c r="Z469" i="11"/>
  <c r="AA469" i="11"/>
  <c r="AB469" i="11"/>
  <c r="A470" i="11"/>
  <c r="B470" i="11"/>
  <c r="C470" i="11"/>
  <c r="D470" i="11"/>
  <c r="E470" i="11"/>
  <c r="F470" i="11"/>
  <c r="G470" i="11"/>
  <c r="P470" i="11" s="1"/>
  <c r="H470" i="11"/>
  <c r="J470" i="11"/>
  <c r="K470" i="11"/>
  <c r="N470" i="11"/>
  <c r="Q470" i="11"/>
  <c r="R470" i="11"/>
  <c r="U470" i="11"/>
  <c r="W470" i="11"/>
  <c r="Z470" i="11"/>
  <c r="A471" i="11"/>
  <c r="B471" i="11"/>
  <c r="C471" i="11"/>
  <c r="D471" i="11"/>
  <c r="E471" i="11"/>
  <c r="F471" i="11"/>
  <c r="G471" i="11"/>
  <c r="N471" i="11" s="1"/>
  <c r="H471" i="11"/>
  <c r="A472" i="11"/>
  <c r="B472" i="11"/>
  <c r="C472" i="11"/>
  <c r="D472" i="11"/>
  <c r="E472" i="11"/>
  <c r="F472" i="11"/>
  <c r="G472" i="11"/>
  <c r="H472" i="11"/>
  <c r="L472" i="11"/>
  <c r="M472" i="11"/>
  <c r="O472" i="11"/>
  <c r="Q472" i="11"/>
  <c r="T472" i="11"/>
  <c r="U472" i="11"/>
  <c r="V472" i="11"/>
  <c r="X472" i="11"/>
  <c r="Y472" i="11"/>
  <c r="AA472" i="11"/>
  <c r="A473" i="11"/>
  <c r="B473" i="11"/>
  <c r="C473" i="11"/>
  <c r="D473" i="11"/>
  <c r="E473" i="11"/>
  <c r="F473" i="11"/>
  <c r="G473" i="11"/>
  <c r="H473" i="11"/>
  <c r="J473" i="11"/>
  <c r="L473" i="11"/>
  <c r="M473" i="11"/>
  <c r="N473" i="11"/>
  <c r="P473" i="11"/>
  <c r="Q473" i="11"/>
  <c r="R473" i="11"/>
  <c r="S473" i="11"/>
  <c r="T473" i="11"/>
  <c r="U473" i="11"/>
  <c r="V473" i="11"/>
  <c r="W473" i="11"/>
  <c r="X473" i="11"/>
  <c r="Y473" i="11"/>
  <c r="Z473" i="11"/>
  <c r="AB473" i="11"/>
  <c r="A474" i="11"/>
  <c r="B474" i="11"/>
  <c r="C474" i="11"/>
  <c r="D474" i="11"/>
  <c r="E474" i="11"/>
  <c r="F474" i="11"/>
  <c r="G474" i="11"/>
  <c r="S474" i="11" s="1"/>
  <c r="H474" i="11"/>
  <c r="J474" i="11"/>
  <c r="M474" i="11"/>
  <c r="N474" i="11"/>
  <c r="V474" i="11"/>
  <c r="Y474" i="11"/>
  <c r="AA474" i="11"/>
  <c r="A475" i="11"/>
  <c r="B475" i="11"/>
  <c r="C475" i="11"/>
  <c r="D475" i="11"/>
  <c r="E475" i="11"/>
  <c r="F475" i="11"/>
  <c r="G475" i="11"/>
  <c r="N475" i="11" s="1"/>
  <c r="H475" i="11"/>
  <c r="J475" i="11"/>
  <c r="K475" i="11"/>
  <c r="L475" i="11"/>
  <c r="O475" i="11"/>
  <c r="P475" i="11"/>
  <c r="R475" i="11"/>
  <c r="T475" i="11"/>
  <c r="W475" i="11"/>
  <c r="X475" i="11"/>
  <c r="Y475" i="11"/>
  <c r="Z475" i="11"/>
  <c r="AA475" i="11"/>
  <c r="AB475" i="11"/>
  <c r="A476" i="11"/>
  <c r="B476" i="11"/>
  <c r="C476" i="11"/>
  <c r="D476" i="11"/>
  <c r="E476" i="11"/>
  <c r="F476" i="11"/>
  <c r="G476" i="11"/>
  <c r="K476" i="11" s="1"/>
  <c r="H476" i="11"/>
  <c r="P476" i="11"/>
  <c r="S476" i="11"/>
  <c r="V476" i="11"/>
  <c r="A477" i="11"/>
  <c r="B477" i="11"/>
  <c r="C477" i="11"/>
  <c r="D477" i="11"/>
  <c r="E477" i="11"/>
  <c r="F477" i="11"/>
  <c r="G477" i="11"/>
  <c r="H477" i="11"/>
  <c r="K477" i="11"/>
  <c r="M477" i="11"/>
  <c r="P477" i="11"/>
  <c r="R477" i="11"/>
  <c r="T477" i="11"/>
  <c r="V477" i="11"/>
  <c r="X477" i="11"/>
  <c r="Y477" i="11"/>
  <c r="Z477" i="11"/>
  <c r="AB477" i="11"/>
  <c r="A478" i="11"/>
  <c r="B478" i="11"/>
  <c r="C478" i="11"/>
  <c r="D478" i="11"/>
  <c r="E478" i="11"/>
  <c r="F478" i="11"/>
  <c r="G478" i="11"/>
  <c r="H478" i="11"/>
  <c r="K478" i="11"/>
  <c r="M478" i="11"/>
  <c r="N478" i="11"/>
  <c r="R478" i="11"/>
  <c r="V478" i="11"/>
  <c r="W478" i="11"/>
  <c r="Z478" i="11"/>
  <c r="AB478" i="11"/>
  <c r="A479" i="11"/>
  <c r="B479" i="11"/>
  <c r="C479" i="11"/>
  <c r="D479" i="11"/>
  <c r="E479" i="11"/>
  <c r="F479" i="11"/>
  <c r="G479" i="11"/>
  <c r="N479" i="11" s="1"/>
  <c r="H479" i="11"/>
  <c r="J479" i="11"/>
  <c r="L479" i="11"/>
  <c r="M479" i="11"/>
  <c r="O479" i="11"/>
  <c r="P479" i="11"/>
  <c r="R479" i="11"/>
  <c r="T479" i="11"/>
  <c r="W479" i="11"/>
  <c r="X479" i="11"/>
  <c r="Y479" i="11"/>
  <c r="Z479" i="11"/>
  <c r="AA479" i="11"/>
  <c r="AB479" i="11"/>
  <c r="A480" i="11"/>
  <c r="B480" i="11"/>
  <c r="C480" i="11"/>
  <c r="D480" i="11"/>
  <c r="E480" i="11"/>
  <c r="F480" i="11"/>
  <c r="G480" i="11"/>
  <c r="J480" i="11" s="1"/>
  <c r="H480" i="11"/>
  <c r="N480" i="11"/>
  <c r="Q480" i="11"/>
  <c r="U480" i="11"/>
  <c r="A481" i="11"/>
  <c r="B481" i="11"/>
  <c r="C481" i="11"/>
  <c r="D481" i="11"/>
  <c r="E481" i="11"/>
  <c r="F481" i="11"/>
  <c r="G481" i="11"/>
  <c r="H481" i="11"/>
  <c r="J481" i="11"/>
  <c r="K481" i="11"/>
  <c r="L481" i="11"/>
  <c r="M481" i="11"/>
  <c r="N481" i="11"/>
  <c r="O481" i="11"/>
  <c r="P481" i="11"/>
  <c r="Q481" i="11"/>
  <c r="R481" i="11"/>
  <c r="S481" i="11"/>
  <c r="T481" i="11"/>
  <c r="U481" i="11"/>
  <c r="V481" i="11"/>
  <c r="W481" i="11"/>
  <c r="X481" i="11"/>
  <c r="Y481" i="11"/>
  <c r="Z481" i="11"/>
  <c r="AA481" i="11"/>
  <c r="AB481" i="11"/>
  <c r="A482" i="11"/>
  <c r="B482" i="11"/>
  <c r="C482" i="11"/>
  <c r="D482" i="11"/>
  <c r="E482" i="11"/>
  <c r="F482" i="11"/>
  <c r="G482" i="11"/>
  <c r="K482" i="11" s="1"/>
  <c r="H482" i="11"/>
  <c r="S482" i="11"/>
  <c r="Y482" i="11"/>
  <c r="AB482" i="11"/>
  <c r="A483" i="11"/>
  <c r="B483" i="11"/>
  <c r="C483" i="11"/>
  <c r="D483" i="11"/>
  <c r="E483" i="11"/>
  <c r="F483" i="11"/>
  <c r="G483" i="11"/>
  <c r="H483" i="11"/>
  <c r="J483" i="11"/>
  <c r="K483" i="11"/>
  <c r="M483" i="11"/>
  <c r="O483" i="11"/>
  <c r="P483" i="11"/>
  <c r="Q483" i="11"/>
  <c r="R483" i="11"/>
  <c r="S483" i="11"/>
  <c r="T483" i="11"/>
  <c r="V483" i="11"/>
  <c r="W483" i="11"/>
  <c r="X483" i="11"/>
  <c r="Z483" i="11"/>
  <c r="AA483" i="11"/>
  <c r="AB483" i="11"/>
  <c r="A484" i="11"/>
  <c r="B484" i="11"/>
  <c r="C484" i="11"/>
  <c r="D484" i="11"/>
  <c r="E484" i="11"/>
  <c r="F484" i="11"/>
  <c r="G484" i="11"/>
  <c r="Q484" i="11" s="1"/>
  <c r="H484" i="11"/>
  <c r="K484" i="11"/>
  <c r="N484" i="11"/>
  <c r="O484" i="11"/>
  <c r="S484" i="11"/>
  <c r="Y484" i="11"/>
  <c r="AB484" i="11"/>
  <c r="A485" i="11"/>
  <c r="B485" i="11"/>
  <c r="C485" i="11"/>
  <c r="D485" i="11"/>
  <c r="E485" i="11"/>
  <c r="F485" i="11"/>
  <c r="G485" i="11"/>
  <c r="K485" i="11" s="1"/>
  <c r="H485" i="11"/>
  <c r="J485" i="11"/>
  <c r="L485" i="11"/>
  <c r="M485" i="11"/>
  <c r="N485" i="11"/>
  <c r="O485" i="11"/>
  <c r="P485" i="11"/>
  <c r="Q485" i="11"/>
  <c r="R485" i="11"/>
  <c r="S485" i="11"/>
  <c r="T485" i="11"/>
  <c r="U485" i="11"/>
  <c r="V485" i="11"/>
  <c r="W485" i="11"/>
  <c r="X485" i="11"/>
  <c r="Y485" i="11"/>
  <c r="Z485" i="11"/>
  <c r="AA485" i="11"/>
  <c r="AB485" i="11"/>
  <c r="A486" i="11"/>
  <c r="B486" i="11"/>
  <c r="C486" i="11"/>
  <c r="D486" i="11"/>
  <c r="E486" i="11"/>
  <c r="F486" i="11"/>
  <c r="G486" i="11"/>
  <c r="O486" i="11" s="1"/>
  <c r="H486" i="11"/>
  <c r="J486" i="11"/>
  <c r="K486" i="11"/>
  <c r="M486" i="11"/>
  <c r="P486" i="11"/>
  <c r="Q486" i="11"/>
  <c r="R486" i="11"/>
  <c r="T486" i="11"/>
  <c r="V486" i="11"/>
  <c r="W486" i="11"/>
  <c r="Y486" i="11"/>
  <c r="Z486" i="11"/>
  <c r="AA486" i="11"/>
  <c r="A487" i="11"/>
  <c r="B487" i="11"/>
  <c r="C487" i="11"/>
  <c r="D487" i="11"/>
  <c r="E487" i="11"/>
  <c r="F487" i="11"/>
  <c r="G487" i="11"/>
  <c r="O487" i="11" s="1"/>
  <c r="H487" i="11"/>
  <c r="K487" i="11"/>
  <c r="N487" i="11"/>
  <c r="P487" i="11"/>
  <c r="S487" i="11"/>
  <c r="T487" i="11"/>
  <c r="V487" i="11"/>
  <c r="Z487" i="11"/>
  <c r="AA487" i="11"/>
  <c r="AB487" i="11"/>
  <c r="A488" i="11"/>
  <c r="B488" i="11"/>
  <c r="C488" i="11"/>
  <c r="D488" i="11"/>
  <c r="E488" i="11"/>
  <c r="F488" i="11"/>
  <c r="G488" i="11"/>
  <c r="H488" i="11"/>
  <c r="L488" i="11"/>
  <c r="M488" i="11"/>
  <c r="P488" i="11"/>
  <c r="S488" i="11"/>
  <c r="V488" i="11"/>
  <c r="Y488" i="11"/>
  <c r="AA488" i="11"/>
  <c r="A489" i="11"/>
  <c r="B489" i="11"/>
  <c r="C489" i="11"/>
  <c r="D489" i="11"/>
  <c r="E489" i="11"/>
  <c r="F489" i="11"/>
  <c r="G489" i="11"/>
  <c r="H489" i="11"/>
  <c r="J489" i="11"/>
  <c r="M489" i="11"/>
  <c r="N489" i="11"/>
  <c r="P489" i="11"/>
  <c r="Q489" i="11"/>
  <c r="R489" i="11"/>
  <c r="T489" i="11"/>
  <c r="U489" i="11"/>
  <c r="V489" i="11"/>
  <c r="W489" i="11"/>
  <c r="X489" i="11"/>
  <c r="Y489" i="11"/>
  <c r="Z489" i="11"/>
  <c r="AB489" i="11"/>
  <c r="A490" i="11"/>
  <c r="B490" i="11"/>
  <c r="C490" i="11"/>
  <c r="D490" i="11"/>
  <c r="E490" i="11"/>
  <c r="F490" i="11"/>
  <c r="G490" i="11"/>
  <c r="H490" i="11"/>
  <c r="J490" i="11"/>
  <c r="O490" i="11"/>
  <c r="S490" i="11"/>
  <c r="T490" i="11"/>
  <c r="Y490" i="11"/>
  <c r="A491" i="11"/>
  <c r="B491" i="11"/>
  <c r="C491" i="11"/>
  <c r="D491" i="11"/>
  <c r="E491" i="11"/>
  <c r="F491" i="11"/>
  <c r="G491" i="11"/>
  <c r="R491" i="11" s="1"/>
  <c r="H491" i="11"/>
  <c r="J491" i="11"/>
  <c r="K491" i="11"/>
  <c r="N491" i="11"/>
  <c r="S491" i="11"/>
  <c r="T491" i="11"/>
  <c r="U491" i="11"/>
  <c r="W491" i="11"/>
  <c r="X491" i="11"/>
  <c r="Y491" i="11"/>
  <c r="Z491" i="11"/>
  <c r="AB491" i="11"/>
  <c r="A492" i="11"/>
  <c r="B492" i="11"/>
  <c r="C492" i="11"/>
  <c r="D492" i="11"/>
  <c r="E492" i="11"/>
  <c r="F492" i="11"/>
  <c r="G492" i="11"/>
  <c r="K492" i="11" s="1"/>
  <c r="H492" i="11"/>
  <c r="J492" i="11"/>
  <c r="L492" i="11"/>
  <c r="M492" i="11"/>
  <c r="O492" i="11"/>
  <c r="S492" i="11"/>
  <c r="T492" i="11"/>
  <c r="U492" i="11"/>
  <c r="X492" i="11"/>
  <c r="Z492" i="11"/>
  <c r="AB492" i="11"/>
  <c r="A493" i="11"/>
  <c r="B493" i="11"/>
  <c r="C493" i="11"/>
  <c r="D493" i="11"/>
  <c r="E493" i="11"/>
  <c r="F493" i="11"/>
  <c r="G493" i="11"/>
  <c r="H493" i="11"/>
  <c r="K493" i="11"/>
  <c r="L493" i="11"/>
  <c r="N493" i="11"/>
  <c r="R493" i="11"/>
  <c r="U493" i="11"/>
  <c r="V493" i="11"/>
  <c r="W493" i="11"/>
  <c r="Y493" i="11"/>
  <c r="A494" i="11"/>
  <c r="B494" i="11"/>
  <c r="C494" i="11"/>
  <c r="D494" i="11"/>
  <c r="E494" i="11"/>
  <c r="F494" i="11"/>
  <c r="G494" i="11"/>
  <c r="S494" i="11" s="1"/>
  <c r="H494" i="11"/>
  <c r="J494" i="11"/>
  <c r="K494" i="11"/>
  <c r="L494" i="11"/>
  <c r="M494" i="11"/>
  <c r="N494" i="11"/>
  <c r="O494" i="11"/>
  <c r="R494" i="11"/>
  <c r="U494" i="11"/>
  <c r="V494" i="11"/>
  <c r="W494" i="11"/>
  <c r="Y494" i="11"/>
  <c r="Z494" i="11"/>
  <c r="AA494" i="11"/>
  <c r="AB494" i="11"/>
  <c r="A495" i="11"/>
  <c r="B495" i="11"/>
  <c r="C495" i="11"/>
  <c r="D495" i="11"/>
  <c r="E495" i="11"/>
  <c r="F495" i="11"/>
  <c r="G495" i="11"/>
  <c r="H495" i="11"/>
  <c r="J495" i="11"/>
  <c r="K495" i="11"/>
  <c r="M495" i="11"/>
  <c r="O495" i="11"/>
  <c r="P495" i="11"/>
  <c r="R495" i="11"/>
  <c r="S495" i="11"/>
  <c r="T495" i="11"/>
  <c r="V495" i="11"/>
  <c r="X495" i="11"/>
  <c r="Y495" i="11"/>
  <c r="Z495" i="11"/>
  <c r="AB495" i="11"/>
  <c r="A496" i="11"/>
  <c r="B496" i="11"/>
  <c r="C496" i="11"/>
  <c r="D496" i="11"/>
  <c r="E496" i="11"/>
  <c r="F496" i="11"/>
  <c r="G496" i="11"/>
  <c r="H496" i="11"/>
  <c r="N496" i="11"/>
  <c r="Q496" i="11"/>
  <c r="S496" i="11"/>
  <c r="W496" i="11"/>
  <c r="Y496" i="11"/>
  <c r="AB496" i="11"/>
  <c r="A497" i="11"/>
  <c r="B497" i="11"/>
  <c r="C497" i="11"/>
  <c r="D497" i="11"/>
  <c r="E497" i="11"/>
  <c r="F497" i="11"/>
  <c r="G497" i="11"/>
  <c r="H497" i="11"/>
  <c r="J497" i="11"/>
  <c r="L497" i="11"/>
  <c r="M497" i="11"/>
  <c r="N497" i="11"/>
  <c r="O497" i="11"/>
  <c r="P497" i="11"/>
  <c r="Q497" i="11"/>
  <c r="R497" i="11"/>
  <c r="S497" i="11"/>
  <c r="T497" i="11"/>
  <c r="U497" i="11"/>
  <c r="V497" i="11"/>
  <c r="W497" i="11"/>
  <c r="X497" i="11"/>
  <c r="Y497" i="11"/>
  <c r="Z497" i="11"/>
  <c r="AB497" i="11"/>
  <c r="A498" i="11"/>
  <c r="B498" i="11"/>
  <c r="C498" i="11"/>
  <c r="D498" i="11"/>
  <c r="E498" i="11"/>
  <c r="F498" i="11"/>
  <c r="G498" i="11"/>
  <c r="H498" i="11"/>
  <c r="J498" i="11"/>
  <c r="M498" i="11"/>
  <c r="N498" i="11"/>
  <c r="O498" i="11"/>
  <c r="P498" i="11"/>
  <c r="Q498" i="11"/>
  <c r="R498" i="11"/>
  <c r="S498" i="11"/>
  <c r="T498" i="11"/>
  <c r="U498" i="11"/>
  <c r="V498" i="11"/>
  <c r="W498" i="11"/>
  <c r="X498" i="11"/>
  <c r="Y498" i="11"/>
  <c r="Z498" i="11"/>
  <c r="AA498" i="11"/>
  <c r="A499" i="11"/>
  <c r="B499" i="11"/>
  <c r="C499" i="11"/>
  <c r="D499" i="11"/>
  <c r="E499" i="11"/>
  <c r="F499" i="11"/>
  <c r="G499" i="11"/>
  <c r="L499" i="11" s="1"/>
  <c r="H499" i="11"/>
  <c r="J499" i="11"/>
  <c r="N499" i="11"/>
  <c r="O499" i="11"/>
  <c r="Q499" i="11"/>
  <c r="T499" i="11"/>
  <c r="U499" i="11"/>
  <c r="V499" i="11"/>
  <c r="W499" i="11"/>
  <c r="X499" i="11"/>
  <c r="Z499" i="11"/>
  <c r="AA499" i="11"/>
  <c r="A500" i="11"/>
  <c r="B500" i="11"/>
  <c r="C500" i="11"/>
  <c r="D500" i="11"/>
  <c r="E500" i="11"/>
  <c r="F500" i="11"/>
  <c r="G500" i="11"/>
  <c r="H500" i="11"/>
  <c r="A501" i="11"/>
  <c r="B501" i="11"/>
  <c r="C501" i="11"/>
  <c r="D501" i="11"/>
  <c r="E501" i="11"/>
  <c r="F501" i="11"/>
  <c r="G501" i="11"/>
  <c r="H501" i="11"/>
  <c r="J501" i="11"/>
  <c r="K501" i="11"/>
  <c r="L501" i="11"/>
  <c r="M501" i="11"/>
  <c r="N501" i="11"/>
  <c r="P501" i="11"/>
  <c r="Q501" i="11"/>
  <c r="R501" i="11"/>
  <c r="S501" i="11"/>
  <c r="T501" i="11"/>
  <c r="U501" i="11"/>
  <c r="V501" i="11"/>
  <c r="W501" i="11"/>
  <c r="X501" i="11"/>
  <c r="Y501" i="11"/>
  <c r="Z501" i="11"/>
  <c r="AA501" i="11"/>
  <c r="AB501" i="11"/>
  <c r="A502" i="11"/>
  <c r="B502" i="11"/>
  <c r="C502" i="11"/>
  <c r="D502" i="11"/>
  <c r="E502" i="11"/>
  <c r="F502" i="11"/>
  <c r="G502" i="11"/>
  <c r="H502" i="11"/>
  <c r="J502" i="11"/>
  <c r="L502" i="11"/>
  <c r="M502" i="11"/>
  <c r="N502" i="11"/>
  <c r="O502" i="11"/>
  <c r="Q502" i="11"/>
  <c r="R502" i="11"/>
  <c r="S502" i="11"/>
  <c r="T502" i="11"/>
  <c r="U502" i="11"/>
  <c r="V502" i="11"/>
  <c r="W502" i="11"/>
  <c r="X502" i="11"/>
  <c r="Y502" i="11"/>
  <c r="Z502" i="11"/>
  <c r="AA502" i="11"/>
  <c r="A503" i="11"/>
  <c r="B503" i="11"/>
  <c r="C503" i="11"/>
  <c r="D503" i="11"/>
  <c r="E503" i="11"/>
  <c r="F503" i="11"/>
  <c r="G503" i="11"/>
  <c r="L503" i="11" s="1"/>
  <c r="H503" i="11"/>
  <c r="K503" i="11"/>
  <c r="M503" i="11"/>
  <c r="R503" i="11"/>
  <c r="S503" i="11"/>
  <c r="T503" i="11"/>
  <c r="V503" i="11"/>
  <c r="W503" i="11"/>
  <c r="X503" i="11"/>
  <c r="Z503" i="11"/>
  <c r="AB503" i="11"/>
  <c r="A504" i="11"/>
  <c r="B504" i="11"/>
  <c r="C504" i="11"/>
  <c r="D504" i="11"/>
  <c r="E504" i="11"/>
  <c r="F504" i="11"/>
  <c r="G504" i="11"/>
  <c r="K504" i="11" s="1"/>
  <c r="H504" i="11"/>
  <c r="J504" i="11"/>
  <c r="L504" i="11"/>
  <c r="N504" i="11"/>
  <c r="O504" i="11"/>
  <c r="S504" i="11"/>
  <c r="U504" i="11"/>
  <c r="V504" i="11"/>
  <c r="W504" i="11"/>
  <c r="X504" i="11"/>
  <c r="Z504" i="11"/>
  <c r="AA504" i="11"/>
  <c r="AB504" i="11"/>
  <c r="A505" i="11"/>
  <c r="B505" i="11"/>
  <c r="C505" i="11"/>
  <c r="D505" i="11"/>
  <c r="E505" i="11"/>
  <c r="F505" i="11"/>
  <c r="G505" i="11"/>
  <c r="M505" i="11" s="1"/>
  <c r="H505" i="11"/>
  <c r="J505" i="11"/>
  <c r="L505" i="11"/>
  <c r="N505" i="11"/>
  <c r="Q505" i="11"/>
  <c r="T505" i="11"/>
  <c r="Z505" i="11"/>
  <c r="AA505" i="11"/>
  <c r="AB505" i="11"/>
  <c r="A506" i="11"/>
  <c r="B506" i="11"/>
  <c r="C506" i="11"/>
  <c r="D506" i="11"/>
  <c r="E506" i="11"/>
  <c r="F506" i="11"/>
  <c r="G506" i="11"/>
  <c r="H506" i="11"/>
  <c r="J506" i="11"/>
  <c r="K506" i="11"/>
  <c r="L506" i="11"/>
  <c r="M506" i="11"/>
  <c r="N506" i="11"/>
  <c r="O506" i="11"/>
  <c r="P506" i="11"/>
  <c r="Q506" i="11"/>
  <c r="R506" i="11"/>
  <c r="S506" i="11"/>
  <c r="U506" i="11"/>
  <c r="V506" i="11"/>
  <c r="W506" i="11"/>
  <c r="X506" i="11"/>
  <c r="Y506" i="11"/>
  <c r="Z506" i="11"/>
  <c r="AA506" i="11"/>
  <c r="AB506" i="11"/>
  <c r="A507" i="11"/>
  <c r="B507" i="11"/>
  <c r="C507" i="11"/>
  <c r="D507" i="11"/>
  <c r="E507" i="11"/>
  <c r="F507" i="11"/>
  <c r="G507" i="11"/>
  <c r="H507" i="11"/>
  <c r="K507" i="11"/>
  <c r="M507" i="11"/>
  <c r="N507" i="11"/>
  <c r="Q507" i="11"/>
  <c r="S507" i="11"/>
  <c r="V507" i="11"/>
  <c r="A508" i="11"/>
  <c r="B508" i="11"/>
  <c r="C508" i="11"/>
  <c r="D508" i="11"/>
  <c r="E508" i="11"/>
  <c r="F508" i="11"/>
  <c r="G508" i="11"/>
  <c r="O508" i="11" s="1"/>
  <c r="H508" i="11"/>
  <c r="J508" i="11"/>
  <c r="K508" i="11"/>
  <c r="L508" i="11"/>
  <c r="N508" i="11"/>
  <c r="P508" i="11"/>
  <c r="Q508" i="11"/>
  <c r="R508" i="11"/>
  <c r="T508" i="11"/>
  <c r="U508" i="11"/>
  <c r="W508" i="11"/>
  <c r="X508" i="11"/>
  <c r="Y508" i="11"/>
  <c r="AA508" i="11"/>
  <c r="AB508" i="11"/>
  <c r="A509" i="11"/>
  <c r="B509" i="11"/>
  <c r="C509" i="11"/>
  <c r="D509" i="11"/>
  <c r="E509" i="11"/>
  <c r="F509" i="11"/>
  <c r="G509" i="11"/>
  <c r="H509" i="11"/>
  <c r="J509" i="11"/>
  <c r="K509" i="11"/>
  <c r="L509" i="11"/>
  <c r="M509" i="11"/>
  <c r="N509" i="11"/>
  <c r="O509" i="11"/>
  <c r="P509" i="11"/>
  <c r="Q509" i="11"/>
  <c r="R509" i="11"/>
  <c r="S509" i="11"/>
  <c r="T509" i="11"/>
  <c r="U509" i="11"/>
  <c r="V509" i="11"/>
  <c r="W509" i="11"/>
  <c r="X509" i="11"/>
  <c r="Y509" i="11"/>
  <c r="Z509" i="11"/>
  <c r="AA509" i="11"/>
  <c r="AB509" i="11"/>
  <c r="A510" i="11"/>
  <c r="B510" i="11"/>
  <c r="C510" i="11"/>
  <c r="D510" i="11"/>
  <c r="E510" i="11"/>
  <c r="F510" i="11"/>
  <c r="G510" i="11"/>
  <c r="L510" i="11" s="1"/>
  <c r="H510" i="11"/>
  <c r="K510" i="11"/>
  <c r="M510" i="11"/>
  <c r="P510" i="11"/>
  <c r="S510" i="11"/>
  <c r="U510" i="11"/>
  <c r="W510" i="11"/>
  <c r="Z510" i="11"/>
  <c r="AB510" i="11"/>
  <c r="A511" i="11"/>
  <c r="B511" i="11"/>
  <c r="C511" i="11"/>
  <c r="D511" i="11"/>
  <c r="E511" i="11"/>
  <c r="F511" i="11"/>
  <c r="G511" i="11"/>
  <c r="L511" i="11" s="1"/>
  <c r="H511" i="11"/>
  <c r="J511" i="11"/>
  <c r="K511" i="11"/>
  <c r="M511" i="11"/>
  <c r="O511" i="11"/>
  <c r="P511" i="11"/>
  <c r="Q511" i="11"/>
  <c r="T511" i="11"/>
  <c r="U511" i="11"/>
  <c r="W511" i="11"/>
  <c r="Z511" i="11"/>
  <c r="AA511" i="11"/>
  <c r="AB511" i="11"/>
  <c r="A512" i="11"/>
  <c r="B512" i="11"/>
  <c r="C512" i="11"/>
  <c r="D512" i="11"/>
  <c r="E512" i="11"/>
  <c r="F512" i="11"/>
  <c r="G512" i="11"/>
  <c r="K512" i="11" s="1"/>
  <c r="H512" i="11"/>
  <c r="L512" i="11"/>
  <c r="M512" i="11"/>
  <c r="N512" i="11"/>
  <c r="P512" i="11"/>
  <c r="R512" i="11"/>
  <c r="S512" i="11"/>
  <c r="T512" i="11"/>
  <c r="W512" i="11"/>
  <c r="Y512" i="11"/>
  <c r="AB512" i="11"/>
  <c r="A513" i="11"/>
  <c r="B513" i="11"/>
  <c r="C513" i="11"/>
  <c r="D513" i="11"/>
  <c r="E513" i="11"/>
  <c r="F513" i="11"/>
  <c r="G513" i="11"/>
  <c r="H513" i="11"/>
  <c r="X513" i="11"/>
  <c r="AB513" i="11"/>
  <c r="A514" i="11"/>
  <c r="B514" i="11"/>
  <c r="C514" i="11"/>
  <c r="D514" i="11"/>
  <c r="E514" i="11"/>
  <c r="F514" i="11"/>
  <c r="G514" i="11"/>
  <c r="K514" i="11" s="1"/>
  <c r="H514" i="11"/>
  <c r="J514" i="11"/>
  <c r="M514" i="11"/>
  <c r="O514" i="11"/>
  <c r="P514" i="11"/>
  <c r="S514" i="11"/>
  <c r="T514" i="11"/>
  <c r="U514" i="11"/>
  <c r="V514" i="11"/>
  <c r="W514" i="11"/>
  <c r="Y514" i="11"/>
  <c r="Z514" i="11"/>
  <c r="AA514" i="11"/>
  <c r="A515" i="11"/>
  <c r="B515" i="11"/>
  <c r="C515" i="11"/>
  <c r="D515" i="11"/>
  <c r="E515" i="11"/>
  <c r="F515" i="11"/>
  <c r="G515" i="11"/>
  <c r="H515" i="11"/>
  <c r="J515" i="11"/>
  <c r="K515" i="11"/>
  <c r="L515" i="11"/>
  <c r="N515" i="11"/>
  <c r="O515" i="11"/>
  <c r="P515" i="11"/>
  <c r="Q515" i="11"/>
  <c r="S515" i="11"/>
  <c r="T515" i="11"/>
  <c r="U515" i="11"/>
  <c r="W515" i="11"/>
  <c r="X515" i="11"/>
  <c r="Y515" i="11"/>
  <c r="Z515" i="11"/>
  <c r="AA515" i="11"/>
  <c r="AB515" i="11"/>
  <c r="A516" i="11"/>
  <c r="B516" i="11"/>
  <c r="C516" i="11"/>
  <c r="D516" i="11"/>
  <c r="E516" i="11"/>
  <c r="F516" i="11"/>
  <c r="G516" i="11"/>
  <c r="L516" i="11" s="1"/>
  <c r="H516" i="11"/>
  <c r="J516" i="11"/>
  <c r="K516" i="11"/>
  <c r="M516" i="11"/>
  <c r="O516" i="11"/>
  <c r="P516" i="11"/>
  <c r="R516" i="11"/>
  <c r="S516" i="11"/>
  <c r="T516" i="11"/>
  <c r="U516" i="11"/>
  <c r="W516" i="11"/>
  <c r="Y516" i="11"/>
  <c r="AA516" i="11"/>
  <c r="AB516" i="11"/>
  <c r="A517" i="11"/>
  <c r="B517" i="11"/>
  <c r="C517" i="11"/>
  <c r="D517" i="11"/>
  <c r="E517" i="11"/>
  <c r="F517" i="11"/>
  <c r="G517" i="11"/>
  <c r="H517" i="11"/>
  <c r="J517" i="11"/>
  <c r="N517" i="11"/>
  <c r="P517" i="11"/>
  <c r="R517" i="11"/>
  <c r="A518" i="11"/>
  <c r="B518" i="11"/>
  <c r="C518" i="11"/>
  <c r="D518" i="11"/>
  <c r="E518" i="11"/>
  <c r="F518" i="11"/>
  <c r="G518" i="11"/>
  <c r="N518" i="11" s="1"/>
  <c r="H518" i="11"/>
  <c r="J518" i="11"/>
  <c r="K518" i="11"/>
  <c r="L518" i="11"/>
  <c r="O518" i="11"/>
  <c r="Q518" i="11"/>
  <c r="S518" i="11"/>
  <c r="U518" i="11"/>
  <c r="V518" i="11"/>
  <c r="W518" i="11"/>
  <c r="X518" i="11"/>
  <c r="Y518" i="11"/>
  <c r="Z518" i="11"/>
  <c r="AA518" i="11"/>
  <c r="AB518" i="11"/>
  <c r="A519" i="11"/>
  <c r="B519" i="11"/>
  <c r="C519" i="11"/>
  <c r="D519" i="11"/>
  <c r="E519" i="11"/>
  <c r="F519" i="11"/>
  <c r="G519" i="11"/>
  <c r="H519" i="11"/>
  <c r="J519" i="11"/>
  <c r="M519" i="11"/>
  <c r="N519" i="11"/>
  <c r="R519" i="11"/>
  <c r="W519" i="11"/>
  <c r="Y519" i="11"/>
  <c r="Z519" i="11"/>
  <c r="A520" i="11"/>
  <c r="B520" i="11"/>
  <c r="C520" i="11"/>
  <c r="D520" i="11"/>
  <c r="E520" i="11"/>
  <c r="F520" i="11"/>
  <c r="G520" i="11"/>
  <c r="H520" i="11"/>
  <c r="J520" i="11"/>
  <c r="K520" i="11"/>
  <c r="L520" i="11"/>
  <c r="M520" i="11"/>
  <c r="N520" i="11"/>
  <c r="O520" i="11"/>
  <c r="P520" i="11"/>
  <c r="Q520" i="11"/>
  <c r="S520" i="11"/>
  <c r="T520" i="11"/>
  <c r="U520" i="11"/>
  <c r="V520" i="11"/>
  <c r="W520" i="11"/>
  <c r="X520" i="11"/>
  <c r="Y520" i="11"/>
  <c r="Z520" i="11"/>
  <c r="AA520" i="11"/>
  <c r="AB520" i="11"/>
  <c r="A521" i="11"/>
  <c r="B521" i="11"/>
  <c r="C521" i="11"/>
  <c r="D521" i="11"/>
  <c r="E521" i="11"/>
  <c r="F521" i="11"/>
  <c r="G521" i="11"/>
  <c r="L521" i="11" s="1"/>
  <c r="H521" i="11"/>
  <c r="K521" i="11"/>
  <c r="M521" i="11"/>
  <c r="O521" i="11"/>
  <c r="P521" i="11"/>
  <c r="Q521" i="11"/>
  <c r="T521" i="11"/>
  <c r="U521" i="11"/>
  <c r="V521" i="11"/>
  <c r="Y521" i="11"/>
  <c r="Z521" i="11"/>
  <c r="AB521" i="11"/>
  <c r="A522" i="11"/>
  <c r="B522" i="11"/>
  <c r="C522" i="11"/>
  <c r="D522" i="11"/>
  <c r="E522" i="11"/>
  <c r="F522" i="11"/>
  <c r="G522" i="11"/>
  <c r="J522" i="11" s="1"/>
  <c r="H522" i="11"/>
  <c r="K522" i="11"/>
  <c r="L522" i="11"/>
  <c r="N522" i="11"/>
  <c r="P522" i="11"/>
  <c r="R522" i="11"/>
  <c r="S522" i="11"/>
  <c r="U522" i="11"/>
  <c r="W522" i="11"/>
  <c r="Y522" i="11"/>
  <c r="AA522" i="11"/>
  <c r="AB522" i="11"/>
  <c r="A523" i="11"/>
  <c r="B523" i="11"/>
  <c r="C523" i="11"/>
  <c r="D523" i="11"/>
  <c r="E523" i="11"/>
  <c r="F523" i="11"/>
  <c r="G523" i="11"/>
  <c r="H523" i="11"/>
  <c r="J523" i="11"/>
  <c r="K523" i="11"/>
  <c r="N523" i="11"/>
  <c r="Q523" i="11"/>
  <c r="S523" i="11"/>
  <c r="V523" i="11"/>
  <c r="W523" i="11"/>
  <c r="X523" i="11"/>
  <c r="Z523" i="11"/>
  <c r="AB523" i="11"/>
  <c r="A524" i="11"/>
  <c r="B524" i="11"/>
  <c r="C524" i="11"/>
  <c r="D524" i="11"/>
  <c r="E524" i="11"/>
  <c r="F524" i="11"/>
  <c r="G524" i="11"/>
  <c r="H524" i="11"/>
  <c r="K524" i="11"/>
  <c r="M524" i="11"/>
  <c r="P524" i="11"/>
  <c r="R524" i="11"/>
  <c r="T524" i="11"/>
  <c r="U524" i="11"/>
  <c r="X524" i="11"/>
  <c r="Z524" i="11"/>
  <c r="AB524" i="11"/>
  <c r="A525" i="11"/>
  <c r="B525" i="11"/>
  <c r="C525" i="11"/>
  <c r="D525" i="11"/>
  <c r="E525" i="11"/>
  <c r="F525" i="11"/>
  <c r="G525" i="11"/>
  <c r="H525" i="11"/>
  <c r="J525" i="11"/>
  <c r="K525" i="11"/>
  <c r="L525" i="11"/>
  <c r="M525" i="11"/>
  <c r="N525" i="11"/>
  <c r="O525" i="11"/>
  <c r="P525" i="11"/>
  <c r="Q525" i="11"/>
  <c r="R525" i="11"/>
  <c r="S525" i="11"/>
  <c r="T525" i="11"/>
  <c r="U525" i="11"/>
  <c r="V525" i="11"/>
  <c r="W525" i="11"/>
  <c r="X525" i="11"/>
  <c r="Y525" i="11"/>
  <c r="Z525" i="11"/>
  <c r="AA525" i="11"/>
  <c r="AB525" i="11"/>
  <c r="A526" i="11"/>
  <c r="B526" i="11"/>
  <c r="C526" i="11"/>
  <c r="D526" i="11"/>
  <c r="E526" i="11"/>
  <c r="F526" i="11"/>
  <c r="G526" i="11"/>
  <c r="M526" i="11" s="1"/>
  <c r="H526" i="11"/>
  <c r="AA526" i="11"/>
  <c r="A527" i="11"/>
  <c r="B527" i="11"/>
  <c r="C527" i="11"/>
  <c r="D527" i="11"/>
  <c r="E527" i="11"/>
  <c r="F527" i="11"/>
  <c r="G527" i="11"/>
  <c r="H527" i="11"/>
  <c r="J527" i="11"/>
  <c r="K527" i="11"/>
  <c r="M527" i="11"/>
  <c r="N527" i="11"/>
  <c r="O527" i="11"/>
  <c r="P527" i="11"/>
  <c r="Q527" i="11"/>
  <c r="R527" i="11"/>
  <c r="S527" i="11"/>
  <c r="T527" i="11"/>
  <c r="U527" i="11"/>
  <c r="V527" i="11"/>
  <c r="W527" i="11"/>
  <c r="X527" i="11"/>
  <c r="Z527" i="11"/>
  <c r="AA527" i="11"/>
  <c r="AB527" i="11"/>
  <c r="A528" i="11"/>
  <c r="B528" i="11"/>
  <c r="C528" i="11"/>
  <c r="D528" i="11"/>
  <c r="E528" i="11"/>
  <c r="F528" i="11"/>
  <c r="G528" i="11"/>
  <c r="H528" i="11"/>
  <c r="A529" i="11"/>
  <c r="B529" i="11"/>
  <c r="C529" i="11"/>
  <c r="D529" i="11"/>
  <c r="E529" i="11"/>
  <c r="F529" i="11"/>
  <c r="G529" i="11"/>
  <c r="N529" i="11" s="1"/>
  <c r="H529" i="11"/>
  <c r="J529" i="11"/>
  <c r="L529" i="11"/>
  <c r="M529" i="11"/>
  <c r="O529" i="11"/>
  <c r="Q529" i="11"/>
  <c r="R529" i="11"/>
  <c r="U529" i="11"/>
  <c r="V529" i="11"/>
  <c r="W529" i="11"/>
  <c r="X529" i="11"/>
  <c r="Y529" i="11"/>
  <c r="Z529" i="11"/>
  <c r="AB529" i="11"/>
  <c r="A530" i="11"/>
  <c r="B530" i="11"/>
  <c r="C530" i="11"/>
  <c r="D530" i="11"/>
  <c r="E530" i="11"/>
  <c r="F530" i="11"/>
  <c r="G530" i="11"/>
  <c r="H530" i="11"/>
  <c r="J530" i="11"/>
  <c r="K530" i="11"/>
  <c r="M530" i="11"/>
  <c r="N530" i="11"/>
  <c r="O530" i="11"/>
  <c r="P530" i="11"/>
  <c r="Q530" i="11"/>
  <c r="R530" i="11"/>
  <c r="S530" i="11"/>
  <c r="T530" i="11"/>
  <c r="U530" i="11"/>
  <c r="V530" i="11"/>
  <c r="W530" i="11"/>
  <c r="X530" i="11"/>
  <c r="Y530" i="11"/>
  <c r="Z530" i="11"/>
  <c r="AA530" i="11"/>
  <c r="A531" i="11"/>
  <c r="B531" i="11"/>
  <c r="C531" i="11"/>
  <c r="D531" i="11"/>
  <c r="E531" i="11"/>
  <c r="F531" i="11"/>
  <c r="G531" i="11"/>
  <c r="H531" i="11"/>
  <c r="J531" i="11"/>
  <c r="L531" i="11"/>
  <c r="N531" i="11"/>
  <c r="O531" i="11"/>
  <c r="P531" i="11"/>
  <c r="Q531" i="11"/>
  <c r="R531" i="11"/>
  <c r="S531" i="11"/>
  <c r="T531" i="11"/>
  <c r="U531" i="11"/>
  <c r="V531" i="11"/>
  <c r="W531" i="11"/>
  <c r="X531" i="11"/>
  <c r="Y531" i="11"/>
  <c r="Z531" i="11"/>
  <c r="AA531" i="11"/>
  <c r="A532" i="11"/>
  <c r="B532" i="11"/>
  <c r="C532" i="11"/>
  <c r="D532" i="11"/>
  <c r="E532" i="11"/>
  <c r="F532" i="11"/>
  <c r="G532" i="11"/>
  <c r="H532" i="11"/>
  <c r="J532" i="11"/>
  <c r="L532" i="11"/>
  <c r="M532" i="11"/>
  <c r="O532" i="11"/>
  <c r="Q532" i="11"/>
  <c r="R532" i="11"/>
  <c r="S532" i="11"/>
  <c r="T532" i="11"/>
  <c r="U532" i="11"/>
  <c r="V532" i="11"/>
  <c r="W532" i="11"/>
  <c r="X532" i="11"/>
  <c r="Y532" i="11"/>
  <c r="Z532" i="11"/>
  <c r="AA532" i="11"/>
  <c r="A533" i="11"/>
  <c r="B533" i="11"/>
  <c r="C533" i="11"/>
  <c r="D533" i="11"/>
  <c r="E533" i="11"/>
  <c r="F533" i="11"/>
  <c r="G533" i="11"/>
  <c r="H533" i="11"/>
  <c r="A534" i="11"/>
  <c r="B534" i="11"/>
  <c r="C534" i="11"/>
  <c r="D534" i="11"/>
  <c r="E534" i="11"/>
  <c r="F534" i="11"/>
  <c r="G534" i="11"/>
  <c r="H534" i="11"/>
  <c r="J534" i="11"/>
  <c r="K534" i="11"/>
  <c r="L534" i="11"/>
  <c r="M534" i="11"/>
  <c r="N534" i="11"/>
  <c r="O534" i="11"/>
  <c r="Q534" i="11"/>
  <c r="R534" i="11"/>
  <c r="S534" i="11"/>
  <c r="T534" i="11"/>
  <c r="U534" i="11"/>
  <c r="V534" i="11"/>
  <c r="W534" i="11"/>
  <c r="X534" i="11"/>
  <c r="Y534" i="11"/>
  <c r="Z534" i="11"/>
  <c r="AA534" i="11"/>
  <c r="AB534" i="11"/>
  <c r="A535" i="11"/>
  <c r="B535" i="11"/>
  <c r="C535" i="11"/>
  <c r="D535" i="11"/>
  <c r="E535" i="11"/>
  <c r="F535" i="11"/>
  <c r="G535" i="11"/>
  <c r="H535" i="11"/>
  <c r="K535" i="11"/>
  <c r="L535" i="11"/>
  <c r="M535" i="11"/>
  <c r="O535" i="11"/>
  <c r="R535" i="11"/>
  <c r="S535" i="11"/>
  <c r="T535" i="11"/>
  <c r="V535" i="11"/>
  <c r="Y535" i="11"/>
  <c r="Z535" i="11"/>
  <c r="AB535" i="11"/>
  <c r="A536" i="11"/>
  <c r="B536" i="11"/>
  <c r="C536" i="11"/>
  <c r="D536" i="11"/>
  <c r="E536" i="11"/>
  <c r="F536" i="11"/>
  <c r="G536" i="11"/>
  <c r="L536" i="11" s="1"/>
  <c r="H536" i="11"/>
  <c r="J536" i="11"/>
  <c r="K536" i="11"/>
  <c r="N536" i="11"/>
  <c r="P536" i="11"/>
  <c r="Q536" i="11"/>
  <c r="S536" i="11"/>
  <c r="U536" i="11"/>
  <c r="V536" i="11"/>
  <c r="W536" i="11"/>
  <c r="Y536" i="11"/>
  <c r="AA536" i="11"/>
  <c r="AB536" i="11"/>
  <c r="A537" i="11"/>
  <c r="B537" i="11"/>
  <c r="C537" i="11"/>
  <c r="D537" i="11"/>
  <c r="E537" i="11"/>
  <c r="F537" i="11"/>
  <c r="G537" i="11"/>
  <c r="M537" i="11" s="1"/>
  <c r="H537" i="11"/>
  <c r="K537" i="11"/>
  <c r="N537" i="11"/>
  <c r="Q537" i="11"/>
  <c r="T537" i="11"/>
  <c r="V537" i="11"/>
  <c r="X537" i="11"/>
  <c r="Z537" i="11"/>
  <c r="AB537" i="11"/>
  <c r="A538" i="11"/>
  <c r="B538" i="11"/>
  <c r="C538" i="11"/>
  <c r="D538" i="11"/>
  <c r="E538" i="11"/>
  <c r="F538" i="11"/>
  <c r="G538" i="11"/>
  <c r="H538" i="11"/>
  <c r="J538" i="11"/>
  <c r="M538" i="11"/>
  <c r="P538" i="11"/>
  <c r="R538" i="11"/>
  <c r="W538" i="11"/>
  <c r="X538" i="11"/>
  <c r="Z538" i="11"/>
  <c r="A539" i="11"/>
  <c r="B539" i="11"/>
  <c r="C539" i="11"/>
  <c r="D539" i="11"/>
  <c r="E539" i="11"/>
  <c r="F539" i="11"/>
  <c r="G539" i="11"/>
  <c r="AB539" i="11" s="1"/>
  <c r="H539" i="11"/>
  <c r="J539" i="11"/>
  <c r="K539" i="11"/>
  <c r="L539" i="11"/>
  <c r="N539" i="11"/>
  <c r="P539" i="11"/>
  <c r="Q539" i="11"/>
  <c r="S539" i="11"/>
  <c r="V539" i="11"/>
  <c r="Y539" i="11"/>
  <c r="Z539" i="11"/>
  <c r="AA539" i="11"/>
  <c r="A540" i="11"/>
  <c r="B540" i="11"/>
  <c r="C540" i="11"/>
  <c r="D540" i="11"/>
  <c r="E540" i="11"/>
  <c r="F540" i="11"/>
  <c r="G540" i="11"/>
  <c r="S540" i="11" s="1"/>
  <c r="H540" i="11"/>
  <c r="L540" i="11"/>
  <c r="P540" i="11"/>
  <c r="X540" i="11"/>
  <c r="A541" i="11"/>
  <c r="B541" i="11"/>
  <c r="C541" i="11"/>
  <c r="D541" i="11"/>
  <c r="E541" i="11"/>
  <c r="F541" i="11"/>
  <c r="G541" i="11"/>
  <c r="H541" i="11"/>
  <c r="J541" i="11"/>
  <c r="K541" i="11"/>
  <c r="L541" i="11"/>
  <c r="M541" i="11"/>
  <c r="N541" i="11"/>
  <c r="O541" i="11"/>
  <c r="P541" i="11"/>
  <c r="Q541" i="11"/>
  <c r="R541" i="11"/>
  <c r="S541" i="11"/>
  <c r="T541" i="11"/>
  <c r="U541" i="11"/>
  <c r="V541" i="11"/>
  <c r="W541" i="11"/>
  <c r="X541" i="11"/>
  <c r="Y541" i="11"/>
  <c r="Z541" i="11"/>
  <c r="AA541" i="11"/>
  <c r="AB541" i="11"/>
  <c r="A542" i="11"/>
  <c r="B542" i="11"/>
  <c r="C542" i="11"/>
  <c r="D542" i="11"/>
  <c r="E542" i="11"/>
  <c r="F542" i="11"/>
  <c r="G542" i="11"/>
  <c r="L542" i="11" s="1"/>
  <c r="H542" i="11"/>
  <c r="P542" i="11"/>
  <c r="Q542" i="11"/>
  <c r="S542" i="11"/>
  <c r="V542" i="11"/>
  <c r="A543" i="11"/>
  <c r="B543" i="11"/>
  <c r="C543" i="11"/>
  <c r="D543" i="11"/>
  <c r="E543" i="11"/>
  <c r="F543" i="11"/>
  <c r="G543" i="11"/>
  <c r="H543" i="11"/>
  <c r="J543" i="11"/>
  <c r="L543" i="11"/>
  <c r="O543" i="11"/>
  <c r="Q543" i="11"/>
  <c r="T543" i="11"/>
  <c r="V543" i="11"/>
  <c r="X543" i="11"/>
  <c r="Z543" i="11"/>
  <c r="A544" i="11"/>
  <c r="B544" i="11"/>
  <c r="C544" i="11"/>
  <c r="D544" i="11"/>
  <c r="E544" i="11"/>
  <c r="F544" i="11"/>
  <c r="G544" i="11"/>
  <c r="L544" i="11" s="1"/>
  <c r="H544" i="11"/>
  <c r="S544" i="11"/>
  <c r="U544" i="11"/>
  <c r="W544" i="11"/>
  <c r="A545" i="11"/>
  <c r="B545" i="11"/>
  <c r="C545" i="11"/>
  <c r="D545" i="11"/>
  <c r="E545" i="11"/>
  <c r="F545" i="11"/>
  <c r="G545" i="11"/>
  <c r="H545" i="11"/>
  <c r="A546" i="11"/>
  <c r="B546" i="11"/>
  <c r="C546" i="11"/>
  <c r="D546" i="11"/>
  <c r="E546" i="11"/>
  <c r="F546" i="11"/>
  <c r="G546" i="11"/>
  <c r="P546" i="11" s="1"/>
  <c r="H546" i="11"/>
  <c r="J546" i="11"/>
  <c r="K546" i="11"/>
  <c r="M546" i="11"/>
  <c r="O546" i="11"/>
  <c r="Q546" i="11"/>
  <c r="R546" i="11"/>
  <c r="S546" i="11"/>
  <c r="U546" i="11"/>
  <c r="V546" i="11"/>
  <c r="W546" i="11"/>
  <c r="X546" i="11"/>
  <c r="Y546" i="11"/>
  <c r="AA546" i="11"/>
  <c r="A547" i="11"/>
  <c r="B547" i="11"/>
  <c r="C547" i="11"/>
  <c r="D547" i="11"/>
  <c r="E547" i="11"/>
  <c r="F547" i="11"/>
  <c r="G547" i="11"/>
  <c r="O547" i="11" s="1"/>
  <c r="H547" i="11"/>
  <c r="L547" i="11"/>
  <c r="P547" i="11"/>
  <c r="U547" i="11"/>
  <c r="V547" i="11"/>
  <c r="X547" i="11"/>
  <c r="A548" i="11"/>
  <c r="B548" i="11"/>
  <c r="C548" i="11"/>
  <c r="D548" i="11"/>
  <c r="E548" i="11"/>
  <c r="F548" i="11"/>
  <c r="G548" i="11"/>
  <c r="H548" i="11"/>
  <c r="J548" i="11"/>
  <c r="K548" i="11"/>
  <c r="P548" i="11"/>
  <c r="U548" i="11"/>
  <c r="X548" i="11"/>
  <c r="Z548" i="11"/>
  <c r="A549" i="11"/>
  <c r="B549" i="11"/>
  <c r="C549" i="11"/>
  <c r="D549" i="11"/>
  <c r="E549" i="11"/>
  <c r="F549" i="11"/>
  <c r="G549" i="11"/>
  <c r="J549" i="11" s="1"/>
  <c r="H549" i="11"/>
  <c r="M549" i="11"/>
  <c r="AB549" i="11"/>
  <c r="A550" i="11"/>
  <c r="B550" i="11"/>
  <c r="C550" i="11"/>
  <c r="D550" i="11"/>
  <c r="E550" i="11"/>
  <c r="F550" i="11"/>
  <c r="G550" i="11"/>
  <c r="H550" i="11"/>
  <c r="L550" i="11"/>
  <c r="N550" i="11"/>
  <c r="S550" i="11"/>
  <c r="U550" i="11"/>
  <c r="X550" i="11"/>
  <c r="AA550" i="11"/>
  <c r="A551" i="11"/>
  <c r="B551" i="11"/>
  <c r="C551" i="11"/>
  <c r="D551" i="11"/>
  <c r="E551" i="11"/>
  <c r="F551" i="11"/>
  <c r="G551" i="11"/>
  <c r="H551" i="11"/>
  <c r="AB551" i="11"/>
  <c r="A552" i="11"/>
  <c r="B552" i="11"/>
  <c r="C552" i="11"/>
  <c r="D552" i="11"/>
  <c r="E552" i="11"/>
  <c r="F552" i="11"/>
  <c r="G552" i="11"/>
  <c r="H552" i="11"/>
  <c r="K552" i="11"/>
  <c r="M552" i="11"/>
  <c r="P552" i="11"/>
  <c r="X552" i="11"/>
  <c r="Y552" i="11"/>
  <c r="Z552" i="11"/>
  <c r="A553" i="11"/>
  <c r="B553" i="11"/>
  <c r="C553" i="11"/>
  <c r="D553" i="11"/>
  <c r="E553" i="11"/>
  <c r="F553" i="11"/>
  <c r="G553" i="11"/>
  <c r="H553" i="11"/>
  <c r="J553" i="11"/>
  <c r="L553" i="11"/>
  <c r="M553" i="11"/>
  <c r="N553" i="11"/>
  <c r="O553" i="11"/>
  <c r="P553" i="11"/>
  <c r="Q553" i="11"/>
  <c r="T553" i="11"/>
  <c r="U553" i="11"/>
  <c r="V553" i="11"/>
  <c r="X553" i="11"/>
  <c r="Y553" i="11"/>
  <c r="Z553" i="11"/>
  <c r="AA553" i="11"/>
  <c r="AB553" i="11"/>
  <c r="A554" i="11"/>
  <c r="B554" i="11"/>
  <c r="C554" i="11"/>
  <c r="D554" i="11"/>
  <c r="E554" i="11"/>
  <c r="F554" i="11"/>
  <c r="G554" i="11"/>
  <c r="L554" i="11" s="1"/>
  <c r="H554" i="11"/>
  <c r="J554" i="11"/>
  <c r="K554" i="11"/>
  <c r="M554" i="11"/>
  <c r="N554" i="11"/>
  <c r="P554" i="11"/>
  <c r="R554" i="11"/>
  <c r="U554" i="11"/>
  <c r="W554" i="11"/>
  <c r="X554" i="11"/>
  <c r="Y554" i="11"/>
  <c r="AA554" i="11"/>
  <c r="AB554" i="11"/>
  <c r="A555" i="11"/>
  <c r="B555" i="11"/>
  <c r="C555" i="11"/>
  <c r="D555" i="11"/>
  <c r="E555" i="11"/>
  <c r="F555" i="11"/>
  <c r="G555" i="11"/>
  <c r="H555" i="11"/>
  <c r="K555" i="11"/>
  <c r="N555" i="11"/>
  <c r="O555" i="11"/>
  <c r="P555" i="11"/>
  <c r="Q555" i="11"/>
  <c r="R555" i="11"/>
  <c r="S555" i="11"/>
  <c r="T555" i="11"/>
  <c r="V555" i="11"/>
  <c r="W555" i="11"/>
  <c r="Z555" i="11"/>
  <c r="AA555" i="11"/>
  <c r="AB555" i="11"/>
  <c r="A556" i="11"/>
  <c r="B556" i="11"/>
  <c r="C556" i="11"/>
  <c r="D556" i="11"/>
  <c r="E556" i="11"/>
  <c r="F556" i="11"/>
  <c r="G556" i="11"/>
  <c r="H556" i="11"/>
  <c r="J556" i="11"/>
  <c r="L556" i="11"/>
  <c r="M556" i="11"/>
  <c r="N556" i="11"/>
  <c r="Q556" i="11"/>
  <c r="R556" i="11"/>
  <c r="S556" i="11"/>
  <c r="U556" i="11"/>
  <c r="W556" i="11"/>
  <c r="X556" i="11"/>
  <c r="Y556" i="11"/>
  <c r="Z556" i="11"/>
  <c r="AA556" i="11"/>
  <c r="A557" i="11"/>
  <c r="B557" i="11"/>
  <c r="C557" i="11"/>
  <c r="D557" i="11"/>
  <c r="E557" i="11"/>
  <c r="F557" i="11"/>
  <c r="G557" i="11"/>
  <c r="H557" i="11"/>
  <c r="J557" i="11"/>
  <c r="K557" i="11"/>
  <c r="L557" i="11"/>
  <c r="M557" i="11"/>
  <c r="N557" i="11"/>
  <c r="O557" i="11"/>
  <c r="P557" i="11"/>
  <c r="Q557" i="11"/>
  <c r="R557" i="11"/>
  <c r="S557" i="11"/>
  <c r="T557" i="11"/>
  <c r="U557" i="11"/>
  <c r="V557" i="11"/>
  <c r="W557" i="11"/>
  <c r="X557" i="11"/>
  <c r="Y557" i="11"/>
  <c r="Z557" i="11"/>
  <c r="AA557" i="11"/>
  <c r="AB557" i="11"/>
  <c r="A558" i="11"/>
  <c r="B558" i="11"/>
  <c r="C558" i="11"/>
  <c r="D558" i="11"/>
  <c r="E558" i="11"/>
  <c r="F558" i="11"/>
  <c r="G558" i="11"/>
  <c r="N558" i="11" s="1"/>
  <c r="H558" i="11"/>
  <c r="L558" i="11"/>
  <c r="Q558" i="11"/>
  <c r="R558" i="11"/>
  <c r="U558" i="11"/>
  <c r="Y558" i="11"/>
  <c r="Z558" i="11"/>
  <c r="AB558" i="11"/>
  <c r="A559" i="11"/>
  <c r="B559" i="11"/>
  <c r="C559" i="11"/>
  <c r="D559" i="11"/>
  <c r="E559" i="11"/>
  <c r="F559" i="11"/>
  <c r="G559" i="11"/>
  <c r="H559" i="11"/>
  <c r="J559" i="11"/>
  <c r="K559" i="11"/>
  <c r="L559" i="11"/>
  <c r="M559" i="11"/>
  <c r="N559" i="11"/>
  <c r="O559" i="11"/>
  <c r="P559" i="11"/>
  <c r="Q559" i="11"/>
  <c r="R559" i="11"/>
  <c r="S559" i="11"/>
  <c r="T559" i="11"/>
  <c r="U559" i="11"/>
  <c r="V559" i="11"/>
  <c r="W559" i="11"/>
  <c r="X559" i="11"/>
  <c r="Z559" i="11"/>
  <c r="AA559" i="11"/>
  <c r="AB559" i="11"/>
  <c r="A560" i="11"/>
  <c r="B560" i="11"/>
  <c r="C560" i="11"/>
  <c r="D560" i="11"/>
  <c r="E560" i="11"/>
  <c r="F560" i="11"/>
  <c r="G560" i="11"/>
  <c r="H560" i="11"/>
  <c r="K560" i="11"/>
  <c r="M560" i="11"/>
  <c r="N560" i="11"/>
  <c r="O560" i="11"/>
  <c r="P560" i="11"/>
  <c r="Q560" i="11"/>
  <c r="R560" i="11"/>
  <c r="S560" i="11"/>
  <c r="T560" i="11"/>
  <c r="U560" i="11"/>
  <c r="V560" i="11"/>
  <c r="W560" i="11"/>
  <c r="X560" i="11"/>
  <c r="Y560" i="11"/>
  <c r="AA560" i="11"/>
  <c r="AB560" i="11"/>
  <c r="A561" i="11"/>
  <c r="B561" i="11"/>
  <c r="C561" i="11"/>
  <c r="D561" i="11"/>
  <c r="E561" i="11"/>
  <c r="F561" i="11"/>
  <c r="G561" i="11"/>
  <c r="H561" i="11"/>
  <c r="J561" i="11"/>
  <c r="M561" i="11"/>
  <c r="N561" i="11"/>
  <c r="O561" i="11"/>
  <c r="Q561" i="11"/>
  <c r="R561" i="11"/>
  <c r="T561" i="11"/>
  <c r="U561" i="11"/>
  <c r="V561" i="11"/>
  <c r="X561" i="11"/>
  <c r="Y561" i="11"/>
  <c r="Z561" i="11"/>
  <c r="AB561" i="11"/>
  <c r="A562" i="11"/>
  <c r="B562" i="11"/>
  <c r="C562" i="11"/>
  <c r="D562" i="11"/>
  <c r="E562" i="11"/>
  <c r="F562" i="11"/>
  <c r="G562" i="11"/>
  <c r="H562" i="11"/>
  <c r="J562" i="11"/>
  <c r="W562" i="11"/>
  <c r="X562" i="11"/>
  <c r="Z562" i="11"/>
  <c r="A563" i="11"/>
  <c r="B563" i="11"/>
  <c r="C563" i="11"/>
  <c r="D563" i="11"/>
  <c r="E563" i="11"/>
  <c r="F563" i="11"/>
  <c r="G563" i="11"/>
  <c r="H563" i="11"/>
  <c r="J563" i="11"/>
  <c r="K563" i="11"/>
  <c r="L563" i="11"/>
  <c r="N563" i="11"/>
  <c r="O563" i="11"/>
  <c r="P563" i="11"/>
  <c r="Q563" i="11"/>
  <c r="R563" i="11"/>
  <c r="S563" i="11"/>
  <c r="T563" i="11"/>
  <c r="U563" i="11"/>
  <c r="V563" i="11"/>
  <c r="W563" i="11"/>
  <c r="X563" i="11"/>
  <c r="Y563" i="11"/>
  <c r="Z563" i="11"/>
  <c r="AA563" i="11"/>
  <c r="AB563" i="11"/>
  <c r="A564" i="11"/>
  <c r="B564" i="11"/>
  <c r="C564" i="11"/>
  <c r="D564" i="11"/>
  <c r="E564" i="11"/>
  <c r="F564" i="11"/>
  <c r="G564" i="11"/>
  <c r="H564" i="11"/>
  <c r="J564" i="11"/>
  <c r="L564" i="11"/>
  <c r="M564" i="11"/>
  <c r="O564" i="11"/>
  <c r="P564" i="11"/>
  <c r="Q564" i="11"/>
  <c r="R564" i="11"/>
  <c r="S564" i="11"/>
  <c r="T564" i="11"/>
  <c r="U564" i="11"/>
  <c r="V564" i="11"/>
  <c r="W564" i="11"/>
  <c r="X564" i="11"/>
  <c r="Y564" i="11"/>
  <c r="Z564" i="11"/>
  <c r="AA564" i="11"/>
  <c r="A565" i="11"/>
  <c r="B565" i="11"/>
  <c r="C565" i="11"/>
  <c r="D565" i="11"/>
  <c r="E565" i="11"/>
  <c r="F565" i="11"/>
  <c r="G565" i="11"/>
  <c r="H565" i="11"/>
  <c r="U565" i="11"/>
  <c r="X565" i="11"/>
  <c r="Z565" i="11"/>
  <c r="A566" i="11"/>
  <c r="B566" i="11"/>
  <c r="C566" i="11"/>
  <c r="D566" i="11"/>
  <c r="E566" i="11"/>
  <c r="F566" i="11"/>
  <c r="G566" i="11"/>
  <c r="K566" i="11" s="1"/>
  <c r="H566" i="11"/>
  <c r="J566" i="11"/>
  <c r="M566" i="11"/>
  <c r="N566" i="11"/>
  <c r="Q566" i="11"/>
  <c r="S566" i="11"/>
  <c r="U566" i="11"/>
  <c r="V566" i="11"/>
  <c r="W566" i="11"/>
  <c r="X566" i="11"/>
  <c r="Y566" i="11"/>
  <c r="Z566" i="11"/>
  <c r="AB566" i="11"/>
  <c r="A567" i="11"/>
  <c r="B567" i="11"/>
  <c r="C567" i="11"/>
  <c r="D567" i="11"/>
  <c r="E567" i="11"/>
  <c r="F567" i="11"/>
  <c r="G567" i="11"/>
  <c r="H567" i="11"/>
  <c r="A568" i="11"/>
  <c r="B568" i="11"/>
  <c r="C568" i="11"/>
  <c r="D568" i="11"/>
  <c r="E568" i="11"/>
  <c r="F568" i="11"/>
  <c r="G568" i="11"/>
  <c r="O568" i="11" s="1"/>
  <c r="H568" i="11"/>
  <c r="J568" i="11"/>
  <c r="L568" i="11"/>
  <c r="M568" i="11"/>
  <c r="N568" i="11"/>
  <c r="P568" i="11"/>
  <c r="Q568" i="11"/>
  <c r="S568" i="11"/>
  <c r="U568" i="11"/>
  <c r="W568" i="11"/>
  <c r="X568" i="11"/>
  <c r="AB568" i="11"/>
  <c r="A569" i="11"/>
  <c r="B569" i="11"/>
  <c r="C569" i="11"/>
  <c r="D569" i="11"/>
  <c r="E569" i="11"/>
  <c r="F569" i="11"/>
  <c r="G569" i="11"/>
  <c r="H569" i="11"/>
  <c r="J569" i="11"/>
  <c r="K569" i="11"/>
  <c r="M569" i="11"/>
  <c r="P569" i="11"/>
  <c r="Q569" i="11"/>
  <c r="R569" i="11"/>
  <c r="V569" i="11"/>
  <c r="X569" i="11"/>
  <c r="Z569" i="11"/>
  <c r="AA569" i="11"/>
  <c r="AB569" i="11"/>
  <c r="A570" i="11"/>
  <c r="B570" i="11"/>
  <c r="C570" i="11"/>
  <c r="D570" i="11"/>
  <c r="E570" i="11"/>
  <c r="F570" i="11"/>
  <c r="G570" i="11"/>
  <c r="L570" i="11" s="1"/>
  <c r="H570" i="11"/>
  <c r="M570" i="11"/>
  <c r="X570" i="11"/>
  <c r="AA570" i="11"/>
  <c r="A571" i="11"/>
  <c r="B571" i="11"/>
  <c r="C571" i="11"/>
  <c r="D571" i="11"/>
  <c r="E571" i="11"/>
  <c r="F571" i="11"/>
  <c r="G571" i="11"/>
  <c r="H571" i="11"/>
  <c r="A572" i="11"/>
  <c r="B572" i="11"/>
  <c r="C572" i="11"/>
  <c r="D572" i="11"/>
  <c r="E572" i="11"/>
  <c r="F572" i="11"/>
  <c r="G572" i="11"/>
  <c r="J572" i="11" s="1"/>
  <c r="H572" i="11"/>
  <c r="L572" i="11"/>
  <c r="N572" i="11"/>
  <c r="O572" i="11"/>
  <c r="S572" i="11"/>
  <c r="W572" i="11"/>
  <c r="Z572" i="11"/>
  <c r="A573" i="11"/>
  <c r="B573" i="11"/>
  <c r="C573" i="11"/>
  <c r="D573" i="11"/>
  <c r="E573" i="11"/>
  <c r="F573" i="11"/>
  <c r="G573" i="11"/>
  <c r="H573" i="11"/>
  <c r="J573" i="11"/>
  <c r="K573" i="11"/>
  <c r="L573" i="11"/>
  <c r="M573" i="11"/>
  <c r="N573" i="11"/>
  <c r="O573" i="11"/>
  <c r="P573" i="11"/>
  <c r="Q573" i="11"/>
  <c r="R573" i="11"/>
  <c r="S573" i="11"/>
  <c r="T573" i="11"/>
  <c r="U573" i="11"/>
  <c r="V573" i="11"/>
  <c r="W573" i="11"/>
  <c r="X573" i="11"/>
  <c r="Y573" i="11"/>
  <c r="Z573" i="11"/>
  <c r="AA573" i="11"/>
  <c r="AB573" i="11"/>
  <c r="A574" i="11"/>
  <c r="B574" i="11"/>
  <c r="C574" i="11"/>
  <c r="D574" i="11"/>
  <c r="E574" i="11"/>
  <c r="F574" i="11"/>
  <c r="G574" i="11"/>
  <c r="H574" i="11"/>
  <c r="K574" i="11"/>
  <c r="L574" i="11"/>
  <c r="P574" i="11"/>
  <c r="S574" i="11"/>
  <c r="V574" i="11"/>
  <c r="W574" i="11"/>
  <c r="AB574" i="11"/>
  <c r="A575" i="11"/>
  <c r="B575" i="11"/>
  <c r="C575" i="11"/>
  <c r="D575" i="11"/>
  <c r="E575" i="11"/>
  <c r="F575" i="11"/>
  <c r="G575" i="11"/>
  <c r="M575" i="11" s="1"/>
  <c r="H575" i="11"/>
  <c r="J575" i="11"/>
  <c r="L575" i="11"/>
  <c r="P575" i="11"/>
  <c r="Q575" i="11"/>
  <c r="R575" i="11"/>
  <c r="V575" i="11"/>
  <c r="W575" i="11"/>
  <c r="Z575" i="11"/>
  <c r="AB575" i="11"/>
  <c r="A576" i="11"/>
  <c r="B576" i="11"/>
  <c r="C576" i="11"/>
  <c r="D576" i="11"/>
  <c r="E576" i="11"/>
  <c r="F576" i="11"/>
  <c r="G576" i="11"/>
  <c r="H576" i="11"/>
  <c r="K576" i="11"/>
  <c r="N576" i="11"/>
  <c r="O576" i="11"/>
  <c r="P576" i="11"/>
  <c r="S576" i="11"/>
  <c r="T576" i="11"/>
  <c r="U576" i="11"/>
  <c r="V576" i="11"/>
  <c r="W576" i="11"/>
  <c r="X576" i="11"/>
  <c r="Y576" i="11"/>
  <c r="AA576" i="11"/>
  <c r="AB576" i="11"/>
  <c r="A577" i="11"/>
  <c r="B577" i="11"/>
  <c r="C577" i="11"/>
  <c r="D577" i="11"/>
  <c r="E577" i="11"/>
  <c r="F577" i="11"/>
  <c r="G577" i="11"/>
  <c r="N577" i="11" s="1"/>
  <c r="H577" i="11"/>
  <c r="J577" i="11"/>
  <c r="L577" i="11"/>
  <c r="M577" i="11"/>
  <c r="O577" i="11"/>
  <c r="P577" i="11"/>
  <c r="Q577" i="11"/>
  <c r="T577" i="11"/>
  <c r="U577" i="11"/>
  <c r="W577" i="11"/>
  <c r="Z577" i="11"/>
  <c r="AB577" i="11"/>
  <c r="A578" i="11"/>
  <c r="B578" i="11"/>
  <c r="C578" i="11"/>
  <c r="D578" i="11"/>
  <c r="E578" i="11"/>
  <c r="F578" i="11"/>
  <c r="G578" i="11"/>
  <c r="M578" i="11" s="1"/>
  <c r="H578" i="11"/>
  <c r="J578" i="11"/>
  <c r="K578" i="11"/>
  <c r="O578" i="11"/>
  <c r="P578" i="11"/>
  <c r="Q578" i="11"/>
  <c r="S578" i="11"/>
  <c r="T578" i="11"/>
  <c r="U578" i="11"/>
  <c r="V578" i="11"/>
  <c r="W578" i="11"/>
  <c r="X578" i="11"/>
  <c r="Y578" i="11"/>
  <c r="A579" i="11"/>
  <c r="B579" i="11"/>
  <c r="C579" i="11"/>
  <c r="D579" i="11"/>
  <c r="E579" i="11"/>
  <c r="F579" i="11"/>
  <c r="G579" i="11"/>
  <c r="H579" i="11"/>
  <c r="K579" i="11"/>
  <c r="W579" i="11"/>
  <c r="X579" i="11"/>
  <c r="Y579" i="11"/>
  <c r="AB579" i="11"/>
  <c r="A580" i="11"/>
  <c r="B580" i="11"/>
  <c r="C580" i="11"/>
  <c r="D580" i="11"/>
  <c r="E580" i="11"/>
  <c r="F580" i="11"/>
  <c r="G580" i="11"/>
  <c r="L580" i="11" s="1"/>
  <c r="H580" i="11"/>
  <c r="J580" i="11"/>
  <c r="K580" i="11"/>
  <c r="O580" i="11"/>
  <c r="Q580" i="11"/>
  <c r="T580" i="11"/>
  <c r="U580" i="11"/>
  <c r="Y580" i="11"/>
  <c r="AB580" i="11"/>
  <c r="A581" i="11"/>
  <c r="B581" i="11"/>
  <c r="C581" i="11"/>
  <c r="D581" i="11"/>
  <c r="E581" i="11"/>
  <c r="F581" i="11"/>
  <c r="G581" i="11"/>
  <c r="L581" i="11" s="1"/>
  <c r="H581" i="11"/>
  <c r="J581" i="11"/>
  <c r="M581" i="11"/>
  <c r="N581" i="11"/>
  <c r="Q581" i="11"/>
  <c r="S581" i="11"/>
  <c r="T581" i="11"/>
  <c r="U581" i="11"/>
  <c r="W581" i="11"/>
  <c r="X581" i="11"/>
  <c r="Y581" i="11"/>
  <c r="Z581" i="11"/>
  <c r="AA581" i="11"/>
  <c r="AB581" i="11"/>
  <c r="A582" i="11"/>
  <c r="B582" i="11"/>
  <c r="C582" i="11"/>
  <c r="D582" i="11"/>
  <c r="E582" i="11"/>
  <c r="F582" i="11"/>
  <c r="G582" i="11"/>
  <c r="M582" i="11" s="1"/>
  <c r="H582" i="11"/>
  <c r="K582" i="11"/>
  <c r="L582" i="11"/>
  <c r="N582" i="11"/>
  <c r="Q582" i="11"/>
  <c r="R582" i="11"/>
  <c r="U582" i="11"/>
  <c r="X582" i="11"/>
  <c r="AA582" i="11"/>
  <c r="AB582" i="11"/>
  <c r="A583" i="11"/>
  <c r="B583" i="11"/>
  <c r="C583" i="11"/>
  <c r="D583" i="11"/>
  <c r="E583" i="11"/>
  <c r="F583" i="11"/>
  <c r="G583" i="11"/>
  <c r="H583" i="11"/>
  <c r="J583" i="11"/>
  <c r="M583" i="11"/>
  <c r="N583" i="11"/>
  <c r="O583" i="11"/>
  <c r="P583" i="11"/>
  <c r="R583" i="11"/>
  <c r="S583" i="11"/>
  <c r="T583" i="11"/>
  <c r="U583" i="11"/>
  <c r="V583" i="11"/>
  <c r="W583" i="11"/>
  <c r="X583" i="11"/>
  <c r="Y583" i="11"/>
  <c r="Z583" i="11"/>
  <c r="AA583" i="11"/>
  <c r="AB583" i="11"/>
  <c r="A584" i="11"/>
  <c r="B584" i="11"/>
  <c r="C584" i="11"/>
  <c r="D584" i="11"/>
  <c r="E584" i="11"/>
  <c r="F584" i="11"/>
  <c r="G584" i="11"/>
  <c r="H584" i="11"/>
  <c r="J584" i="11"/>
  <c r="K584" i="11"/>
  <c r="N584" i="11"/>
  <c r="Q584" i="11"/>
  <c r="T584" i="11"/>
  <c r="U584" i="11"/>
  <c r="W584" i="11"/>
  <c r="Y584" i="11"/>
  <c r="Z584" i="11"/>
  <c r="AA584" i="11"/>
  <c r="A585" i="11"/>
  <c r="B585" i="11"/>
  <c r="C585" i="11"/>
  <c r="D585" i="11"/>
  <c r="E585" i="11"/>
  <c r="F585" i="11"/>
  <c r="G585" i="11"/>
  <c r="K585" i="11" s="1"/>
  <c r="H585" i="11"/>
  <c r="J585" i="11"/>
  <c r="L585" i="11"/>
  <c r="M585" i="11"/>
  <c r="N585" i="11"/>
  <c r="P585" i="11"/>
  <c r="U585" i="11"/>
  <c r="V585" i="11"/>
  <c r="W585" i="11"/>
  <c r="Z585" i="11"/>
  <c r="AA585" i="11"/>
  <c r="AB585" i="11"/>
  <c r="A586" i="11"/>
  <c r="B586" i="11"/>
  <c r="C586" i="11"/>
  <c r="D586" i="11"/>
  <c r="E586" i="11"/>
  <c r="F586" i="11"/>
  <c r="G586" i="11"/>
  <c r="H586" i="11"/>
  <c r="J586" i="11"/>
  <c r="L586" i="11"/>
  <c r="M586" i="11"/>
  <c r="N586" i="11"/>
  <c r="O586" i="11"/>
  <c r="P586" i="11"/>
  <c r="Q586" i="11"/>
  <c r="R586" i="11"/>
  <c r="S586" i="11"/>
  <c r="U586" i="11"/>
  <c r="W586" i="11"/>
  <c r="X586" i="11"/>
  <c r="Y586" i="11"/>
  <c r="Z586" i="11"/>
  <c r="AA586" i="11"/>
  <c r="AB586" i="11"/>
  <c r="A587" i="11"/>
  <c r="B587" i="11"/>
  <c r="C587" i="11"/>
  <c r="D587" i="11"/>
  <c r="E587" i="11"/>
  <c r="F587" i="11"/>
  <c r="G587" i="11"/>
  <c r="H587" i="11"/>
  <c r="J587" i="11"/>
  <c r="K587" i="11"/>
  <c r="M587" i="11"/>
  <c r="N587" i="11"/>
  <c r="O587" i="11"/>
  <c r="Q587" i="11"/>
  <c r="R587" i="11"/>
  <c r="S587" i="11"/>
  <c r="T587" i="11"/>
  <c r="V587" i="11"/>
  <c r="W587" i="11"/>
  <c r="X587" i="11"/>
  <c r="Z587" i="11"/>
  <c r="AA587" i="11"/>
  <c r="AB587" i="11"/>
  <c r="A588" i="11"/>
  <c r="B588" i="11"/>
  <c r="C588" i="11"/>
  <c r="D588" i="11"/>
  <c r="E588" i="11"/>
  <c r="F588" i="11"/>
  <c r="G588" i="11"/>
  <c r="H588" i="11"/>
  <c r="A589" i="11"/>
  <c r="B589" i="11"/>
  <c r="C589" i="11"/>
  <c r="D589" i="11"/>
  <c r="E589" i="11"/>
  <c r="F589" i="11"/>
  <c r="G589" i="11"/>
  <c r="H589" i="11"/>
  <c r="J589" i="11"/>
  <c r="K589" i="11"/>
  <c r="L589" i="11"/>
  <c r="M589" i="11"/>
  <c r="N589" i="11"/>
  <c r="O589" i="11"/>
  <c r="P589" i="11"/>
  <c r="Q589" i="11"/>
  <c r="R589" i="11"/>
  <c r="S589" i="11"/>
  <c r="T589" i="11"/>
  <c r="U589" i="11"/>
  <c r="V589" i="11"/>
  <c r="W589" i="11"/>
  <c r="X589" i="11"/>
  <c r="Y589" i="11"/>
  <c r="Z589" i="11"/>
  <c r="AA589" i="11"/>
  <c r="AB589" i="11"/>
  <c r="A590" i="11"/>
  <c r="B590" i="11"/>
  <c r="C590" i="11"/>
  <c r="D590" i="11"/>
  <c r="E590" i="11"/>
  <c r="F590" i="11"/>
  <c r="G590" i="11"/>
  <c r="L590" i="11" s="1"/>
  <c r="H590" i="11"/>
  <c r="Q590" i="11"/>
  <c r="AA590" i="11"/>
  <c r="A591" i="11"/>
  <c r="B591" i="11"/>
  <c r="C591" i="11"/>
  <c r="D591" i="11"/>
  <c r="E591" i="11"/>
  <c r="F591" i="11"/>
  <c r="G591" i="11"/>
  <c r="J591" i="11" s="1"/>
  <c r="H591" i="11"/>
  <c r="A592" i="11"/>
  <c r="B592" i="11"/>
  <c r="C592" i="11"/>
  <c r="D592" i="11"/>
  <c r="E592" i="11"/>
  <c r="F592" i="11"/>
  <c r="G592" i="11"/>
  <c r="H592" i="11"/>
  <c r="K592" i="11"/>
  <c r="L592" i="11"/>
  <c r="M592" i="11"/>
  <c r="N592" i="11"/>
  <c r="O592" i="11"/>
  <c r="P592" i="11"/>
  <c r="Q592" i="11"/>
  <c r="R592" i="11"/>
  <c r="S592" i="11"/>
  <c r="T592" i="11"/>
  <c r="U592" i="11"/>
  <c r="V592" i="11"/>
  <c r="W592" i="11"/>
  <c r="X592" i="11"/>
  <c r="Y592" i="11"/>
  <c r="AA592" i="11"/>
  <c r="AB592" i="11"/>
  <c r="A593" i="11"/>
  <c r="B593" i="11"/>
  <c r="C593" i="11"/>
  <c r="D593" i="11"/>
  <c r="E593" i="11"/>
  <c r="F593" i="11"/>
  <c r="G593" i="11"/>
  <c r="H593" i="11"/>
  <c r="J593" i="11"/>
  <c r="O593" i="11"/>
  <c r="P593" i="11"/>
  <c r="R593" i="11"/>
  <c r="S593" i="11"/>
  <c r="T593" i="11"/>
  <c r="U593" i="11"/>
  <c r="V593" i="11"/>
  <c r="W593" i="11"/>
  <c r="X593" i="11"/>
  <c r="Y593" i="11"/>
  <c r="Z593" i="11"/>
  <c r="AB593" i="11"/>
  <c r="A594" i="11"/>
  <c r="B594" i="11"/>
  <c r="C594" i="11"/>
  <c r="D594" i="11"/>
  <c r="E594" i="11"/>
  <c r="F594" i="11"/>
  <c r="G594" i="11"/>
  <c r="N594" i="11" s="1"/>
  <c r="H594" i="11"/>
  <c r="A595" i="11"/>
  <c r="B595" i="11"/>
  <c r="C595" i="11"/>
  <c r="D595" i="11"/>
  <c r="E595" i="11"/>
  <c r="F595" i="11"/>
  <c r="G595" i="11"/>
  <c r="H595" i="11"/>
  <c r="A596" i="11"/>
  <c r="B596" i="11"/>
  <c r="C596" i="11"/>
  <c r="D596" i="11"/>
  <c r="E596" i="11"/>
  <c r="F596" i="11"/>
  <c r="G596" i="11"/>
  <c r="P596" i="11" s="1"/>
  <c r="H596" i="11"/>
  <c r="J596" i="11"/>
  <c r="K596" i="11"/>
  <c r="L596" i="11"/>
  <c r="O596" i="11"/>
  <c r="Q596" i="11"/>
  <c r="S596" i="11"/>
  <c r="T596" i="11"/>
  <c r="V596" i="11"/>
  <c r="W596" i="11"/>
  <c r="Y596" i="11"/>
  <c r="AA596" i="11"/>
  <c r="A597" i="11"/>
  <c r="B597" i="11"/>
  <c r="C597" i="11"/>
  <c r="D597" i="11"/>
  <c r="E597" i="11"/>
  <c r="F597" i="11"/>
  <c r="G597" i="11"/>
  <c r="H597" i="11"/>
  <c r="J597" i="11"/>
  <c r="K597" i="11"/>
  <c r="L597" i="11"/>
  <c r="P597" i="11"/>
  <c r="Q597" i="11"/>
  <c r="T597" i="11"/>
  <c r="W597" i="11"/>
  <c r="Y597" i="11"/>
  <c r="Z597" i="11"/>
  <c r="AA597" i="11"/>
  <c r="AB597" i="11"/>
  <c r="A598" i="11"/>
  <c r="B598" i="11"/>
  <c r="C598" i="11"/>
  <c r="D598" i="11"/>
  <c r="E598" i="11"/>
  <c r="F598" i="11"/>
  <c r="G598" i="11"/>
  <c r="K598" i="11" s="1"/>
  <c r="H598" i="11"/>
  <c r="L598" i="11"/>
  <c r="M598" i="11"/>
  <c r="N598" i="11"/>
  <c r="Q598" i="11"/>
  <c r="S598" i="11"/>
  <c r="T598" i="11"/>
  <c r="U598" i="11"/>
  <c r="Y598" i="11"/>
  <c r="AB598" i="11"/>
  <c r="A599" i="11"/>
  <c r="B599" i="11"/>
  <c r="C599" i="11"/>
  <c r="D599" i="11"/>
  <c r="E599" i="11"/>
  <c r="F599" i="11"/>
  <c r="G599" i="11"/>
  <c r="M599" i="11" s="1"/>
  <c r="H599" i="11"/>
  <c r="J599" i="11"/>
  <c r="T599" i="11"/>
  <c r="AA599" i="11"/>
  <c r="A600" i="11"/>
  <c r="B600" i="11"/>
  <c r="C600" i="11"/>
  <c r="D600" i="11"/>
  <c r="E600" i="11"/>
  <c r="F600" i="11"/>
  <c r="G600" i="11"/>
  <c r="P600" i="11" s="1"/>
  <c r="H600" i="11"/>
  <c r="J600" i="11"/>
  <c r="L600" i="11"/>
  <c r="M600" i="11"/>
  <c r="N600" i="11"/>
  <c r="Q600" i="11"/>
  <c r="S600" i="11"/>
  <c r="T600" i="11"/>
  <c r="V600" i="11"/>
  <c r="W600" i="11"/>
  <c r="Y600" i="11"/>
  <c r="AA600" i="11"/>
  <c r="A601" i="11"/>
  <c r="B601" i="11"/>
  <c r="C601" i="11"/>
  <c r="D601" i="11"/>
  <c r="E601" i="11"/>
  <c r="F601" i="11"/>
  <c r="G601" i="11"/>
  <c r="H601" i="11"/>
  <c r="J601" i="11"/>
  <c r="K601" i="11"/>
  <c r="L601" i="11"/>
  <c r="P601" i="11"/>
  <c r="Q601" i="11"/>
  <c r="U601" i="11"/>
  <c r="W601" i="11"/>
  <c r="Y601" i="11"/>
  <c r="Z601" i="11"/>
  <c r="AA601" i="11"/>
  <c r="AB601" i="11"/>
  <c r="A602" i="11"/>
  <c r="B602" i="11"/>
  <c r="C602" i="11"/>
  <c r="D602" i="11"/>
  <c r="E602" i="11"/>
  <c r="F602" i="11"/>
  <c r="G602" i="11"/>
  <c r="J602" i="11" s="1"/>
  <c r="H602" i="11"/>
  <c r="O602" i="11"/>
  <c r="R602" i="11"/>
  <c r="Y602" i="11"/>
  <c r="AB602" i="11"/>
  <c r="A603" i="11"/>
  <c r="B603" i="11"/>
  <c r="C603" i="11"/>
  <c r="D603" i="11"/>
  <c r="E603" i="11"/>
  <c r="F603" i="11"/>
  <c r="G603" i="11"/>
  <c r="H603" i="11"/>
  <c r="J603" i="11"/>
  <c r="L603" i="11"/>
  <c r="M603" i="11"/>
  <c r="N603" i="11"/>
  <c r="P603" i="11"/>
  <c r="Q603" i="11"/>
  <c r="R603" i="11"/>
  <c r="S603" i="11"/>
  <c r="V603" i="11"/>
  <c r="W603" i="11"/>
  <c r="X603" i="11"/>
  <c r="Z603" i="11"/>
  <c r="AA603" i="11"/>
  <c r="AB603" i="11"/>
  <c r="A604" i="11"/>
  <c r="B604" i="11"/>
  <c r="C604" i="11"/>
  <c r="D604" i="11"/>
  <c r="E604" i="11"/>
  <c r="F604" i="11"/>
  <c r="G604" i="11"/>
  <c r="H604" i="11"/>
  <c r="J604" i="11"/>
  <c r="L604" i="11"/>
  <c r="M604" i="11"/>
  <c r="N604" i="11"/>
  <c r="O604" i="11"/>
  <c r="P604" i="11"/>
  <c r="Q604" i="11"/>
  <c r="R604" i="11"/>
  <c r="S604" i="11"/>
  <c r="T604" i="11"/>
  <c r="U604" i="11"/>
  <c r="W604" i="11"/>
  <c r="X604" i="11"/>
  <c r="Y604" i="11"/>
  <c r="Z604" i="11"/>
  <c r="AA604" i="11"/>
  <c r="A605" i="11"/>
  <c r="B605" i="11"/>
  <c r="C605" i="11"/>
  <c r="D605" i="11"/>
  <c r="E605" i="11"/>
  <c r="F605" i="11"/>
  <c r="G605" i="11"/>
  <c r="H605" i="11"/>
  <c r="J605" i="11"/>
  <c r="K605" i="11"/>
  <c r="L605" i="11"/>
  <c r="M605" i="11"/>
  <c r="N605" i="11"/>
  <c r="O605" i="11"/>
  <c r="P605" i="11"/>
  <c r="Q605" i="11"/>
  <c r="R605" i="11"/>
  <c r="S605" i="11"/>
  <c r="T605" i="11"/>
  <c r="U605" i="11"/>
  <c r="V605" i="11"/>
  <c r="W605" i="11"/>
  <c r="X605" i="11"/>
  <c r="Y605" i="11"/>
  <c r="Z605" i="11"/>
  <c r="AA605" i="11"/>
  <c r="AB605" i="11"/>
  <c r="A606" i="11"/>
  <c r="B606" i="11"/>
  <c r="C606" i="11"/>
  <c r="D606" i="11"/>
  <c r="E606" i="11"/>
  <c r="F606" i="11"/>
  <c r="G606" i="11"/>
  <c r="U606" i="11" s="1"/>
  <c r="H606" i="11"/>
  <c r="J606" i="11"/>
  <c r="M606" i="11"/>
  <c r="Q606" i="11"/>
  <c r="S606" i="11"/>
  <c r="V606" i="11"/>
  <c r="Y606" i="11"/>
  <c r="AA606" i="11"/>
  <c r="A607" i="11"/>
  <c r="B607" i="11"/>
  <c r="C607" i="11"/>
  <c r="D607" i="11"/>
  <c r="E607" i="11"/>
  <c r="F607" i="11"/>
  <c r="G607" i="11"/>
  <c r="M607" i="11" s="1"/>
  <c r="H607" i="11"/>
  <c r="J607" i="11"/>
  <c r="L607" i="11"/>
  <c r="N607" i="11"/>
  <c r="O607" i="11"/>
  <c r="Q607" i="11"/>
  <c r="S607" i="11"/>
  <c r="U607" i="11"/>
  <c r="V607" i="11"/>
  <c r="W607" i="11"/>
  <c r="X607" i="11"/>
  <c r="AA607" i="11"/>
  <c r="AB607" i="11"/>
  <c r="A608" i="11"/>
  <c r="B608" i="11"/>
  <c r="C608" i="11"/>
  <c r="D608" i="11"/>
  <c r="E608" i="11"/>
  <c r="F608" i="11"/>
  <c r="G608" i="11"/>
  <c r="H608" i="11"/>
  <c r="K608" i="11"/>
  <c r="L608" i="11"/>
  <c r="M608" i="11"/>
  <c r="N608" i="11"/>
  <c r="O608" i="11"/>
  <c r="P608" i="11"/>
  <c r="Q608" i="11"/>
  <c r="R608" i="11"/>
  <c r="S608" i="11"/>
  <c r="T608" i="11"/>
  <c r="U608" i="11"/>
  <c r="V608" i="11"/>
  <c r="W608" i="11"/>
  <c r="X608" i="11"/>
  <c r="Y608" i="11"/>
  <c r="AA608" i="11"/>
  <c r="AB608" i="11"/>
  <c r="A609" i="11"/>
  <c r="B609" i="11"/>
  <c r="C609" i="11"/>
  <c r="D609" i="11"/>
  <c r="E609" i="11"/>
  <c r="F609" i="11"/>
  <c r="G609" i="11"/>
  <c r="H609" i="11"/>
  <c r="J609" i="11"/>
  <c r="M609" i="11"/>
  <c r="N609" i="11"/>
  <c r="O609" i="11"/>
  <c r="P609" i="11"/>
  <c r="Q609" i="11"/>
  <c r="R609" i="11"/>
  <c r="S609" i="11"/>
  <c r="T609" i="11"/>
  <c r="U609" i="11"/>
  <c r="V609" i="11"/>
  <c r="W609" i="11"/>
  <c r="X609" i="11"/>
  <c r="Y609" i="11"/>
  <c r="Z609" i="11"/>
  <c r="AB609" i="11"/>
  <c r="A610" i="11"/>
  <c r="B610" i="11"/>
  <c r="C610" i="11"/>
  <c r="D610" i="11"/>
  <c r="E610" i="11"/>
  <c r="F610" i="11"/>
  <c r="G610" i="11"/>
  <c r="H610" i="11"/>
  <c r="J610" i="11"/>
  <c r="M610" i="11"/>
  <c r="O610" i="11"/>
  <c r="R610" i="11"/>
  <c r="U610" i="11"/>
  <c r="V610" i="11"/>
  <c r="W610" i="11"/>
  <c r="Y610" i="11"/>
  <c r="AA610" i="11"/>
  <c r="A611" i="11"/>
  <c r="B611" i="11"/>
  <c r="C611" i="11"/>
  <c r="D611" i="11"/>
  <c r="E611" i="11"/>
  <c r="F611" i="11"/>
  <c r="G611" i="11"/>
  <c r="W611" i="11" s="1"/>
  <c r="H611" i="11"/>
  <c r="J611" i="11"/>
  <c r="O611" i="11"/>
  <c r="R611" i="11"/>
  <c r="A612" i="11"/>
  <c r="B612" i="11"/>
  <c r="C612" i="11"/>
  <c r="D612" i="11"/>
  <c r="E612" i="11"/>
  <c r="F612" i="11"/>
  <c r="G612" i="11"/>
  <c r="H612" i="11"/>
  <c r="J612" i="11"/>
  <c r="K612" i="11"/>
  <c r="L612" i="11"/>
  <c r="M612" i="11"/>
  <c r="O612" i="11"/>
  <c r="P612" i="11"/>
  <c r="Q612" i="11"/>
  <c r="R612" i="11"/>
  <c r="S612" i="11"/>
  <c r="T612" i="11"/>
  <c r="U612" i="11"/>
  <c r="V612" i="11"/>
  <c r="W612" i="11"/>
  <c r="X612" i="11"/>
  <c r="Y612" i="11"/>
  <c r="Z612" i="11"/>
  <c r="AA612" i="11"/>
  <c r="AB612" i="11"/>
  <c r="A613" i="11"/>
  <c r="B613" i="11"/>
  <c r="C613" i="11"/>
  <c r="D613" i="11"/>
  <c r="E613" i="11"/>
  <c r="F613" i="11"/>
  <c r="G613" i="11"/>
  <c r="H613" i="11"/>
  <c r="J613" i="11"/>
  <c r="L613" i="11"/>
  <c r="M613" i="11"/>
  <c r="N613" i="11"/>
  <c r="P613" i="11"/>
  <c r="Q613" i="11"/>
  <c r="R613" i="11"/>
  <c r="S613" i="11"/>
  <c r="T613" i="11"/>
  <c r="U613" i="11"/>
  <c r="V613" i="11"/>
  <c r="W613" i="11"/>
  <c r="X613" i="11"/>
  <c r="Y613" i="11"/>
  <c r="Z613" i="11"/>
  <c r="AA613" i="11"/>
  <c r="A614" i="11"/>
  <c r="B614" i="11"/>
  <c r="C614" i="11"/>
  <c r="D614" i="11"/>
  <c r="E614" i="11"/>
  <c r="F614" i="11"/>
  <c r="G614" i="11"/>
  <c r="N614" i="11" s="1"/>
  <c r="H614" i="11"/>
  <c r="X614" i="11"/>
  <c r="A615" i="11"/>
  <c r="B615" i="11"/>
  <c r="C615" i="11"/>
  <c r="D615" i="11"/>
  <c r="E615" i="11"/>
  <c r="F615" i="11"/>
  <c r="G615" i="11"/>
  <c r="H615" i="11"/>
  <c r="J615" i="11"/>
  <c r="K615" i="11"/>
  <c r="L615" i="11"/>
  <c r="M615" i="11"/>
  <c r="O615" i="11"/>
  <c r="P615" i="11"/>
  <c r="R615" i="11"/>
  <c r="T615" i="11"/>
  <c r="U615" i="11"/>
  <c r="V615" i="11"/>
  <c r="W615" i="11"/>
  <c r="X615" i="11"/>
  <c r="Y615" i="11"/>
  <c r="Z615" i="11"/>
  <c r="AA615" i="11"/>
  <c r="AB615" i="11"/>
  <c r="A616" i="11"/>
  <c r="B616" i="11"/>
  <c r="C616" i="11"/>
  <c r="D616" i="11"/>
  <c r="E616" i="11"/>
  <c r="F616" i="11"/>
  <c r="G616" i="11"/>
  <c r="H616" i="11"/>
  <c r="K616" i="11"/>
  <c r="L616" i="11"/>
  <c r="M616" i="11"/>
  <c r="P616" i="11"/>
  <c r="T616" i="11"/>
  <c r="U616" i="11"/>
  <c r="W616" i="11"/>
  <c r="Y616" i="11"/>
  <c r="AA616" i="11"/>
  <c r="AB616" i="11"/>
  <c r="A617" i="11"/>
  <c r="B617" i="11"/>
  <c r="C617" i="11"/>
  <c r="D617" i="11"/>
  <c r="E617" i="11"/>
  <c r="F617" i="11"/>
  <c r="G617" i="11"/>
  <c r="R617" i="11" s="1"/>
  <c r="H617" i="11"/>
  <c r="K617" i="11"/>
  <c r="M617" i="11"/>
  <c r="Z617" i="11"/>
  <c r="AA617" i="11"/>
  <c r="AB617" i="11"/>
  <c r="A618" i="11"/>
  <c r="B618" i="11"/>
  <c r="C618" i="11"/>
  <c r="D618" i="11"/>
  <c r="E618" i="11"/>
  <c r="F618" i="11"/>
  <c r="G618" i="11"/>
  <c r="H618" i="11"/>
  <c r="J618" i="11"/>
  <c r="L618" i="11"/>
  <c r="M618" i="11"/>
  <c r="N618" i="11"/>
  <c r="O618" i="11"/>
  <c r="P618" i="11"/>
  <c r="Q618" i="11"/>
  <c r="R618" i="11"/>
  <c r="S618" i="11"/>
  <c r="U618" i="11"/>
  <c r="V618" i="11"/>
  <c r="W618" i="11"/>
  <c r="X618" i="11"/>
  <c r="Y618" i="11"/>
  <c r="Z618" i="11"/>
  <c r="AA618" i="11"/>
  <c r="A619" i="11"/>
  <c r="B619" i="11"/>
  <c r="C619" i="11"/>
  <c r="D619" i="11"/>
  <c r="E619" i="11"/>
  <c r="F619" i="11"/>
  <c r="G619" i="11"/>
  <c r="H619" i="11"/>
  <c r="K619" i="11"/>
  <c r="L619" i="11"/>
  <c r="O619" i="11"/>
  <c r="R619" i="11"/>
  <c r="S619" i="11"/>
  <c r="T619" i="11"/>
  <c r="X619" i="11"/>
  <c r="Z619" i="11"/>
  <c r="AB619" i="11"/>
  <c r="A620" i="11"/>
  <c r="B620" i="11"/>
  <c r="C620" i="11"/>
  <c r="D620" i="11"/>
  <c r="E620" i="11"/>
  <c r="F620" i="11"/>
  <c r="G620" i="11"/>
  <c r="H620" i="11"/>
  <c r="J620" i="11"/>
  <c r="L620" i="11"/>
  <c r="N620" i="11"/>
  <c r="O620" i="11"/>
  <c r="P620" i="11"/>
  <c r="R620" i="11"/>
  <c r="S620" i="11"/>
  <c r="T620" i="11"/>
  <c r="U620" i="11"/>
  <c r="W620" i="11"/>
  <c r="X620" i="11"/>
  <c r="Y620" i="11"/>
  <c r="Z620" i="11"/>
  <c r="AA620" i="11"/>
  <c r="AB620" i="11"/>
  <c r="A621" i="11"/>
  <c r="B621" i="11"/>
  <c r="C621" i="11"/>
  <c r="D621" i="11"/>
  <c r="E621" i="11"/>
  <c r="F621" i="11"/>
  <c r="G621" i="11"/>
  <c r="H621" i="11"/>
  <c r="J621" i="11"/>
  <c r="K621" i="11"/>
  <c r="L621" i="11"/>
  <c r="M621" i="11"/>
  <c r="N621" i="11"/>
  <c r="O621" i="11"/>
  <c r="P621" i="11"/>
  <c r="Q621" i="11"/>
  <c r="R621" i="11"/>
  <c r="S621" i="11"/>
  <c r="T621" i="11"/>
  <c r="U621" i="11"/>
  <c r="V621" i="11"/>
  <c r="W621" i="11"/>
  <c r="X621" i="11"/>
  <c r="Y621" i="11"/>
  <c r="Z621" i="11"/>
  <c r="AA621" i="11"/>
  <c r="AB621" i="11"/>
  <c r="A622" i="11"/>
  <c r="B622" i="11"/>
  <c r="C622" i="11"/>
  <c r="D622" i="11"/>
  <c r="E622" i="11"/>
  <c r="F622" i="11"/>
  <c r="G622" i="11"/>
  <c r="H622" i="11"/>
  <c r="J622" i="11"/>
  <c r="K622" i="11"/>
  <c r="L622" i="11"/>
  <c r="M622" i="11"/>
  <c r="N622" i="11"/>
  <c r="O622" i="11"/>
  <c r="P622" i="11"/>
  <c r="Q622" i="11"/>
  <c r="S622" i="11"/>
  <c r="T622" i="11"/>
  <c r="U622" i="11"/>
  <c r="W622" i="11"/>
  <c r="Y622" i="11"/>
  <c r="Z622" i="11"/>
  <c r="AA622" i="11"/>
  <c r="AB622" i="11"/>
  <c r="A623" i="11"/>
  <c r="B623" i="11"/>
  <c r="C623" i="11"/>
  <c r="D623" i="11"/>
  <c r="E623" i="11"/>
  <c r="F623" i="11"/>
  <c r="G623" i="11"/>
  <c r="K623" i="11" s="1"/>
  <c r="H623" i="11"/>
  <c r="S623" i="11"/>
  <c r="U623" i="11"/>
  <c r="AB623" i="11"/>
  <c r="A624" i="11"/>
  <c r="B624" i="11"/>
  <c r="C624" i="11"/>
  <c r="D624" i="11"/>
  <c r="E624" i="11"/>
  <c r="F624" i="11"/>
  <c r="G624" i="11"/>
  <c r="H624" i="11"/>
  <c r="K624" i="11"/>
  <c r="L624" i="11"/>
  <c r="M624" i="11"/>
  <c r="O624" i="11"/>
  <c r="P624" i="11"/>
  <c r="Q624" i="11"/>
  <c r="R624" i="11"/>
  <c r="S624" i="11"/>
  <c r="T624" i="11"/>
  <c r="U624" i="11"/>
  <c r="V624" i="11"/>
  <c r="W624" i="11"/>
  <c r="X624" i="11"/>
  <c r="Y624" i="11"/>
  <c r="AB624" i="11"/>
  <c r="A625" i="11"/>
  <c r="B625" i="11"/>
  <c r="C625" i="11"/>
  <c r="D625" i="11"/>
  <c r="E625" i="11"/>
  <c r="F625" i="11"/>
  <c r="G625" i="11"/>
  <c r="T625" i="11" s="1"/>
  <c r="H625" i="11"/>
  <c r="P625" i="11"/>
  <c r="Q625" i="11"/>
  <c r="X625" i="11"/>
  <c r="Z625" i="11"/>
  <c r="A626" i="11"/>
  <c r="B626" i="11"/>
  <c r="C626" i="11"/>
  <c r="D626" i="11"/>
  <c r="E626" i="11"/>
  <c r="F626" i="11"/>
  <c r="G626" i="11"/>
  <c r="H626" i="11"/>
  <c r="J626" i="11"/>
  <c r="K626" i="11"/>
  <c r="N626" i="11"/>
  <c r="Q626" i="11"/>
  <c r="S626" i="11"/>
  <c r="U626" i="11"/>
  <c r="X626" i="11"/>
  <c r="Y626" i="11"/>
  <c r="A627" i="11"/>
  <c r="B627" i="11"/>
  <c r="C627" i="11"/>
  <c r="D627" i="11"/>
  <c r="E627" i="11"/>
  <c r="F627" i="11"/>
  <c r="G627" i="11"/>
  <c r="J627" i="11" s="1"/>
  <c r="H627" i="11"/>
  <c r="L627" i="11"/>
  <c r="P627" i="11"/>
  <c r="T627" i="11"/>
  <c r="U627" i="11"/>
  <c r="X627" i="11"/>
  <c r="AB627" i="11"/>
  <c r="A628" i="11"/>
  <c r="B628" i="11"/>
  <c r="C628" i="11"/>
  <c r="D628" i="11"/>
  <c r="E628" i="11"/>
  <c r="F628" i="11"/>
  <c r="G628" i="11"/>
  <c r="O628" i="11" s="1"/>
  <c r="H628" i="11"/>
  <c r="K628" i="11"/>
  <c r="L628" i="11"/>
  <c r="P628" i="11"/>
  <c r="Q628" i="11"/>
  <c r="R628" i="11"/>
  <c r="T628" i="11"/>
  <c r="U628" i="11"/>
  <c r="V628" i="11"/>
  <c r="W628" i="11"/>
  <c r="Y628" i="11"/>
  <c r="AA628" i="11"/>
  <c r="AB628" i="11"/>
  <c r="A629" i="11"/>
  <c r="B629" i="11"/>
  <c r="C629" i="11"/>
  <c r="D629" i="11"/>
  <c r="E629" i="11"/>
  <c r="F629" i="11"/>
  <c r="G629" i="11"/>
  <c r="H629" i="11"/>
  <c r="N629" i="11"/>
  <c r="S629" i="11"/>
  <c r="X629" i="11"/>
  <c r="AA629" i="11"/>
  <c r="A630" i="11"/>
  <c r="B630" i="11"/>
  <c r="C630" i="11"/>
  <c r="D630" i="11"/>
  <c r="E630" i="11"/>
  <c r="F630" i="11"/>
  <c r="G630" i="11"/>
  <c r="Z630" i="11" s="1"/>
  <c r="H630" i="11"/>
  <c r="N630" i="11"/>
  <c r="AB630" i="11"/>
  <c r="A631" i="11"/>
  <c r="B631" i="11"/>
  <c r="C631" i="11"/>
  <c r="D631" i="11"/>
  <c r="E631" i="11"/>
  <c r="F631" i="11"/>
  <c r="G631" i="11"/>
  <c r="H631" i="11"/>
  <c r="J631" i="11"/>
  <c r="S631" i="11"/>
  <c r="A632" i="11"/>
  <c r="B632" i="11"/>
  <c r="C632" i="11"/>
  <c r="D632" i="11"/>
  <c r="E632" i="11"/>
  <c r="F632" i="11"/>
  <c r="G632" i="11"/>
  <c r="H632" i="11"/>
  <c r="J632" i="11"/>
  <c r="L632" i="11"/>
  <c r="M632" i="11"/>
  <c r="N632" i="11"/>
  <c r="O632" i="11"/>
  <c r="P632" i="11"/>
  <c r="Q632" i="11"/>
  <c r="S632" i="11"/>
  <c r="T632" i="11"/>
  <c r="U632" i="11"/>
  <c r="V632" i="11"/>
  <c r="W632" i="11"/>
  <c r="X632" i="11"/>
  <c r="Y632" i="11"/>
  <c r="Z632" i="11"/>
  <c r="AA632" i="11"/>
  <c r="A633" i="11"/>
  <c r="B633" i="11"/>
  <c r="C633" i="11"/>
  <c r="D633" i="11"/>
  <c r="E633" i="11"/>
  <c r="F633" i="11"/>
  <c r="G633" i="11"/>
  <c r="H633" i="11"/>
  <c r="K633" i="11"/>
  <c r="M633" i="11"/>
  <c r="O633" i="11"/>
  <c r="P633" i="11"/>
  <c r="R633" i="11"/>
  <c r="T633" i="11"/>
  <c r="U633" i="11"/>
  <c r="V633" i="11"/>
  <c r="W633" i="11"/>
  <c r="X633" i="11"/>
  <c r="Y633" i="11"/>
  <c r="Z633" i="11"/>
  <c r="AB633" i="11"/>
  <c r="A634" i="11"/>
  <c r="B634" i="11"/>
  <c r="C634" i="11"/>
  <c r="D634" i="11"/>
  <c r="E634" i="11"/>
  <c r="F634" i="11"/>
  <c r="G634" i="11"/>
  <c r="H634" i="11"/>
  <c r="J634" i="11"/>
  <c r="K634" i="11"/>
  <c r="L634" i="11"/>
  <c r="N634" i="11"/>
  <c r="O634" i="11"/>
  <c r="P634" i="11"/>
  <c r="R634" i="11"/>
  <c r="S634" i="11"/>
  <c r="U634" i="11"/>
  <c r="V634" i="11"/>
  <c r="W634" i="11"/>
  <c r="X634" i="11"/>
  <c r="Y634" i="11"/>
  <c r="Z634" i="11"/>
  <c r="AA634" i="11"/>
  <c r="AB634" i="11"/>
  <c r="A635" i="11"/>
  <c r="B635" i="11"/>
  <c r="C635" i="11"/>
  <c r="D635" i="11"/>
  <c r="E635" i="11"/>
  <c r="F635" i="11"/>
  <c r="G635" i="11"/>
  <c r="H635" i="11"/>
  <c r="J635" i="11"/>
  <c r="L635" i="11"/>
  <c r="M635" i="11"/>
  <c r="S635" i="11"/>
  <c r="W635" i="11"/>
  <c r="AA635" i="11"/>
  <c r="A636" i="11"/>
  <c r="B636" i="11"/>
  <c r="C636" i="11"/>
  <c r="D636" i="11"/>
  <c r="E636" i="11"/>
  <c r="F636" i="11"/>
  <c r="G636" i="11"/>
  <c r="H636" i="11"/>
  <c r="J636" i="11"/>
  <c r="K636" i="11"/>
  <c r="L636" i="11"/>
  <c r="M636" i="11"/>
  <c r="N636" i="11"/>
  <c r="O636" i="11"/>
  <c r="P636" i="11"/>
  <c r="Q636" i="11"/>
  <c r="R636" i="11"/>
  <c r="S636" i="11"/>
  <c r="T636" i="11"/>
  <c r="U636" i="11"/>
  <c r="W636" i="11"/>
  <c r="X636" i="11"/>
  <c r="Y636" i="11"/>
  <c r="Z636" i="11"/>
  <c r="AA636" i="11"/>
  <c r="AB636" i="11"/>
  <c r="A637" i="11"/>
  <c r="B637" i="11"/>
  <c r="C637" i="11"/>
  <c r="D637" i="11"/>
  <c r="E637" i="11"/>
  <c r="F637" i="11"/>
  <c r="G637" i="11"/>
  <c r="H637" i="11"/>
  <c r="J637" i="11"/>
  <c r="K637" i="11"/>
  <c r="L637" i="11"/>
  <c r="M637" i="11"/>
  <c r="N637" i="11"/>
  <c r="O637" i="11"/>
  <c r="P637" i="11"/>
  <c r="Q637" i="11"/>
  <c r="R637" i="11"/>
  <c r="S637" i="11"/>
  <c r="T637" i="11"/>
  <c r="U637" i="11"/>
  <c r="V637" i="11"/>
  <c r="W637" i="11"/>
  <c r="X637" i="11"/>
  <c r="Y637" i="11"/>
  <c r="Z637" i="11"/>
  <c r="AA637" i="11"/>
  <c r="AB637" i="11"/>
  <c r="A638" i="11"/>
  <c r="B638" i="11"/>
  <c r="C638" i="11"/>
  <c r="D638" i="11"/>
  <c r="E638" i="11"/>
  <c r="F638" i="11"/>
  <c r="G638" i="11"/>
  <c r="O638" i="11" s="1"/>
  <c r="H638" i="11"/>
  <c r="J638" i="11"/>
  <c r="M638" i="11"/>
  <c r="N638" i="11"/>
  <c r="Q638" i="11"/>
  <c r="R638" i="11"/>
  <c r="S638" i="11"/>
  <c r="U638" i="11"/>
  <c r="V638" i="11"/>
  <c r="W638" i="11"/>
  <c r="AA638" i="11"/>
  <c r="AB638" i="11"/>
  <c r="A639" i="11"/>
  <c r="B639" i="11"/>
  <c r="C639" i="11"/>
  <c r="D639" i="11"/>
  <c r="E639" i="11"/>
  <c r="F639" i="11"/>
  <c r="G639" i="11"/>
  <c r="H639" i="11"/>
  <c r="J639" i="11"/>
  <c r="K639" i="11"/>
  <c r="M639" i="11"/>
  <c r="N639" i="11"/>
  <c r="O639" i="11"/>
  <c r="Q639" i="11"/>
  <c r="R639" i="11"/>
  <c r="S639" i="11"/>
  <c r="T639" i="11"/>
  <c r="U639" i="11"/>
  <c r="V639" i="11"/>
  <c r="W639" i="11"/>
  <c r="X639" i="11"/>
  <c r="Z639" i="11"/>
  <c r="AA639" i="11"/>
  <c r="AB639" i="11"/>
  <c r="A640" i="11"/>
  <c r="B640" i="11"/>
  <c r="C640" i="11"/>
  <c r="D640" i="11"/>
  <c r="E640" i="11"/>
  <c r="F640" i="11"/>
  <c r="G640" i="11"/>
  <c r="H640" i="11"/>
  <c r="K640" i="11"/>
  <c r="O640" i="11"/>
  <c r="U640" i="11"/>
  <c r="V640" i="11"/>
  <c r="X640" i="11"/>
  <c r="AB640" i="11"/>
  <c r="A641" i="11"/>
  <c r="B641" i="11"/>
  <c r="C641" i="11"/>
  <c r="D641" i="11"/>
  <c r="E641" i="11"/>
  <c r="F641" i="11"/>
  <c r="G641" i="11"/>
  <c r="H641" i="11"/>
  <c r="J641" i="11"/>
  <c r="L641" i="11"/>
  <c r="M641" i="11"/>
  <c r="N641" i="11"/>
  <c r="O641" i="11"/>
  <c r="P641" i="11"/>
  <c r="Q641" i="11"/>
  <c r="R641" i="11"/>
  <c r="S641" i="11"/>
  <c r="T641" i="11"/>
  <c r="U641" i="11"/>
  <c r="V641" i="11"/>
  <c r="W641" i="11"/>
  <c r="X641" i="11"/>
  <c r="Y641" i="11"/>
  <c r="Z641" i="11"/>
  <c r="AB641" i="11"/>
  <c r="A642" i="11"/>
  <c r="B642" i="11"/>
  <c r="C642" i="11"/>
  <c r="D642" i="11"/>
  <c r="E642" i="11"/>
  <c r="F642" i="11"/>
  <c r="G642" i="11"/>
  <c r="H642" i="11"/>
  <c r="J642" i="11"/>
  <c r="M642" i="11"/>
  <c r="N642" i="11"/>
  <c r="O642" i="11"/>
  <c r="P642" i="11"/>
  <c r="Q642" i="11"/>
  <c r="R642" i="11"/>
  <c r="S642" i="11"/>
  <c r="T642" i="11"/>
  <c r="U642" i="11"/>
  <c r="V642" i="11"/>
  <c r="W642" i="11"/>
  <c r="X642" i="11"/>
  <c r="Y642" i="11"/>
  <c r="Z642" i="11"/>
  <c r="AA642" i="11"/>
  <c r="A643" i="11"/>
  <c r="B643" i="11"/>
  <c r="C643" i="11"/>
  <c r="D643" i="11"/>
  <c r="E643" i="11"/>
  <c r="F643" i="11"/>
  <c r="G643" i="11"/>
  <c r="N643" i="11" s="1"/>
  <c r="H643" i="11"/>
  <c r="J643" i="11"/>
  <c r="L643" i="11"/>
  <c r="O643" i="11"/>
  <c r="R643" i="11"/>
  <c r="U643" i="11"/>
  <c r="X643" i="11"/>
  <c r="Z643" i="11"/>
  <c r="AA643" i="11"/>
  <c r="AB643" i="11"/>
  <c r="A644" i="11"/>
  <c r="B644" i="11"/>
  <c r="C644" i="11"/>
  <c r="D644" i="11"/>
  <c r="E644" i="11"/>
  <c r="F644" i="11"/>
  <c r="G644" i="11"/>
  <c r="H644" i="11"/>
  <c r="J644" i="11"/>
  <c r="L644" i="11"/>
  <c r="M644" i="11"/>
  <c r="O644" i="11"/>
  <c r="P644" i="11"/>
  <c r="Q644" i="11"/>
  <c r="R644" i="11"/>
  <c r="S644" i="11"/>
  <c r="U644" i="11"/>
  <c r="V644" i="11"/>
  <c r="W644" i="11"/>
  <c r="X644" i="11"/>
  <c r="Y644" i="11"/>
  <c r="Z644" i="11"/>
  <c r="AA644" i="11"/>
  <c r="AB644" i="11"/>
  <c r="A645" i="11"/>
  <c r="B645" i="11"/>
  <c r="C645" i="11"/>
  <c r="D645" i="11"/>
  <c r="E645" i="11"/>
  <c r="F645" i="11"/>
  <c r="G645" i="11"/>
  <c r="H645" i="11"/>
  <c r="J645" i="11"/>
  <c r="K645" i="11"/>
  <c r="L645" i="11"/>
  <c r="M645" i="11"/>
  <c r="N645" i="11"/>
  <c r="P645" i="11"/>
  <c r="Q645" i="11"/>
  <c r="R645" i="11"/>
  <c r="S645" i="11"/>
  <c r="T645" i="11"/>
  <c r="U645" i="11"/>
  <c r="V645" i="11"/>
  <c r="W645" i="11"/>
  <c r="X645" i="11"/>
  <c r="Y645" i="11"/>
  <c r="Z645" i="11"/>
  <c r="AA645" i="11"/>
  <c r="AB645" i="11"/>
  <c r="A646" i="11"/>
  <c r="B646" i="11"/>
  <c r="C646" i="11"/>
  <c r="D646" i="11"/>
  <c r="E646" i="11"/>
  <c r="F646" i="11"/>
  <c r="G646" i="11"/>
  <c r="J646" i="11" s="1"/>
  <c r="H646" i="11"/>
  <c r="M646" i="11"/>
  <c r="N646" i="11"/>
  <c r="O646" i="11"/>
  <c r="S646" i="11"/>
  <c r="U646" i="11"/>
  <c r="W646" i="11"/>
  <c r="Z646" i="11"/>
  <c r="AA646" i="11"/>
  <c r="A647" i="11"/>
  <c r="B647" i="11"/>
  <c r="C647" i="11"/>
  <c r="D647" i="11"/>
  <c r="E647" i="11"/>
  <c r="F647" i="11"/>
  <c r="G647" i="11"/>
  <c r="J647" i="11" s="1"/>
  <c r="H647" i="11"/>
  <c r="K647" i="11"/>
  <c r="P647" i="11"/>
  <c r="S647" i="11"/>
  <c r="T647" i="11"/>
  <c r="V647" i="11"/>
  <c r="Z647" i="11"/>
  <c r="A648" i="11"/>
  <c r="B648" i="11"/>
  <c r="C648" i="11"/>
  <c r="D648" i="11"/>
  <c r="E648" i="11"/>
  <c r="F648" i="11"/>
  <c r="G648" i="11"/>
  <c r="H648" i="11"/>
  <c r="Z648" i="11"/>
  <c r="A649" i="11"/>
  <c r="B649" i="11"/>
  <c r="C649" i="11"/>
  <c r="D649" i="11"/>
  <c r="E649" i="11"/>
  <c r="F649" i="11"/>
  <c r="G649" i="11"/>
  <c r="K649" i="11" s="1"/>
  <c r="H649" i="11"/>
  <c r="J649" i="11"/>
  <c r="L649" i="11"/>
  <c r="M649" i="11"/>
  <c r="N649" i="11"/>
  <c r="R649" i="11"/>
  <c r="S649" i="11"/>
  <c r="T649" i="11"/>
  <c r="V649" i="11"/>
  <c r="W649" i="11"/>
  <c r="X649" i="11"/>
  <c r="Y649" i="11"/>
  <c r="Z649" i="11"/>
  <c r="AA649" i="11"/>
  <c r="AB649" i="11"/>
  <c r="A650" i="11"/>
  <c r="B650" i="11"/>
  <c r="C650" i="11"/>
  <c r="D650" i="11"/>
  <c r="E650" i="11"/>
  <c r="F650" i="11"/>
  <c r="G650" i="11"/>
  <c r="H650" i="11"/>
  <c r="J650" i="11"/>
  <c r="K650" i="11"/>
  <c r="L650" i="11"/>
  <c r="M650" i="11"/>
  <c r="N650" i="11"/>
  <c r="O650" i="11"/>
  <c r="P650" i="11"/>
  <c r="R650" i="11"/>
  <c r="S650" i="11"/>
  <c r="T650" i="11"/>
  <c r="U650" i="11"/>
  <c r="V650" i="11"/>
  <c r="W650" i="11"/>
  <c r="X650" i="11"/>
  <c r="Y650" i="11"/>
  <c r="Z650" i="11"/>
  <c r="AA650" i="11"/>
  <c r="AB650" i="11"/>
  <c r="A651" i="11"/>
  <c r="B651" i="11"/>
  <c r="C651" i="11"/>
  <c r="D651" i="11"/>
  <c r="E651" i="11"/>
  <c r="F651" i="11"/>
  <c r="G651" i="11"/>
  <c r="H651" i="11"/>
  <c r="K651" i="11"/>
  <c r="M651" i="11"/>
  <c r="N651" i="11"/>
  <c r="O651" i="11"/>
  <c r="P651" i="11"/>
  <c r="Q651" i="11"/>
  <c r="S651" i="11"/>
  <c r="T651" i="11"/>
  <c r="U651" i="11"/>
  <c r="V651" i="11"/>
  <c r="X651" i="11"/>
  <c r="Y651" i="11"/>
  <c r="Z651" i="11"/>
  <c r="AB651" i="11"/>
  <c r="A652" i="11"/>
  <c r="B652" i="11"/>
  <c r="C652" i="11"/>
  <c r="D652" i="11"/>
  <c r="E652" i="11"/>
  <c r="F652" i="11"/>
  <c r="G652" i="11"/>
  <c r="H652" i="11"/>
  <c r="K652" i="11"/>
  <c r="A653" i="11"/>
  <c r="B653" i="11"/>
  <c r="C653" i="11"/>
  <c r="D653" i="11"/>
  <c r="E653" i="11"/>
  <c r="F653" i="11"/>
  <c r="G653" i="11"/>
  <c r="K653" i="11" s="1"/>
  <c r="H653" i="11"/>
  <c r="J653" i="11"/>
  <c r="N653" i="11"/>
  <c r="Q653" i="11"/>
  <c r="R653" i="11"/>
  <c r="V653" i="11"/>
  <c r="X653" i="11"/>
  <c r="Y653" i="11"/>
  <c r="Z653" i="11"/>
  <c r="AB653" i="11"/>
  <c r="A654" i="11"/>
  <c r="B654" i="11"/>
  <c r="C654" i="11"/>
  <c r="D654" i="11"/>
  <c r="E654" i="11"/>
  <c r="F654" i="11"/>
  <c r="G654" i="11"/>
  <c r="H654" i="11"/>
  <c r="K654" i="11"/>
  <c r="N654" i="11"/>
  <c r="R654" i="11"/>
  <c r="T654" i="11"/>
  <c r="V654" i="11"/>
  <c r="Z654" i="11"/>
  <c r="AB654" i="11"/>
  <c r="A655" i="11"/>
  <c r="B655" i="11"/>
  <c r="C655" i="11"/>
  <c r="D655" i="11"/>
  <c r="E655" i="11"/>
  <c r="F655" i="11"/>
  <c r="G655" i="11"/>
  <c r="H655" i="11"/>
  <c r="J655" i="11"/>
  <c r="L655" i="11"/>
  <c r="M655" i="11"/>
  <c r="N655" i="11"/>
  <c r="O655" i="11"/>
  <c r="P655" i="11"/>
  <c r="Q655" i="11"/>
  <c r="S655" i="11"/>
  <c r="T655" i="11"/>
  <c r="U655" i="11"/>
  <c r="W655" i="11"/>
  <c r="X655" i="11"/>
  <c r="Y655" i="11"/>
  <c r="Z655" i="11"/>
  <c r="AA655" i="11"/>
  <c r="AB655" i="11"/>
  <c r="A656" i="11"/>
  <c r="B656" i="11"/>
  <c r="C656" i="11"/>
  <c r="D656" i="11"/>
  <c r="E656" i="11"/>
  <c r="F656" i="11"/>
  <c r="G656" i="11"/>
  <c r="H656" i="11"/>
  <c r="J656" i="11"/>
  <c r="K656" i="11"/>
  <c r="L656" i="11"/>
  <c r="M656" i="11"/>
  <c r="N656" i="11"/>
  <c r="O656" i="11"/>
  <c r="P656" i="11"/>
  <c r="Q656" i="11"/>
  <c r="R656" i="11"/>
  <c r="S656" i="11"/>
  <c r="T656" i="11"/>
  <c r="U656" i="11"/>
  <c r="V656" i="11"/>
  <c r="W656" i="11"/>
  <c r="X656" i="11"/>
  <c r="Y656" i="11"/>
  <c r="Z656" i="11"/>
  <c r="AA656" i="11"/>
  <c r="AB656" i="11"/>
  <c r="A657" i="11"/>
  <c r="B657" i="11"/>
  <c r="C657" i="11"/>
  <c r="D657" i="11"/>
  <c r="E657" i="11"/>
  <c r="F657" i="11"/>
  <c r="G657" i="11"/>
  <c r="H657" i="11"/>
  <c r="J657" i="11"/>
  <c r="L657" i="11"/>
  <c r="M657" i="11"/>
  <c r="P657" i="11"/>
  <c r="R657" i="11"/>
  <c r="W657" i="11"/>
  <c r="Z657" i="11"/>
  <c r="AB657" i="11"/>
  <c r="A658" i="11"/>
  <c r="B658" i="11"/>
  <c r="C658" i="11"/>
  <c r="D658" i="11"/>
  <c r="E658" i="11"/>
  <c r="F658" i="11"/>
  <c r="G658" i="11"/>
  <c r="H658" i="11"/>
  <c r="J658" i="11"/>
  <c r="L658" i="11"/>
  <c r="M658" i="11"/>
  <c r="N658" i="11"/>
  <c r="P658" i="11"/>
  <c r="R658" i="11"/>
  <c r="S658" i="11"/>
  <c r="T658" i="11"/>
  <c r="W658" i="11"/>
  <c r="X658" i="11"/>
  <c r="Z658" i="11"/>
  <c r="AB658" i="11"/>
  <c r="A659" i="11"/>
  <c r="B659" i="11"/>
  <c r="C659" i="11"/>
  <c r="D659" i="11"/>
  <c r="E659" i="11"/>
  <c r="F659" i="11"/>
  <c r="G659" i="11"/>
  <c r="M659" i="11" s="1"/>
  <c r="H659" i="11"/>
  <c r="S659" i="11"/>
  <c r="AA659" i="11"/>
  <c r="A660" i="11"/>
  <c r="B660" i="11"/>
  <c r="C660" i="11"/>
  <c r="D660" i="11"/>
  <c r="E660" i="11"/>
  <c r="F660" i="11"/>
  <c r="G660" i="11"/>
  <c r="K660" i="11" s="1"/>
  <c r="H660" i="11"/>
  <c r="J660" i="11"/>
  <c r="L660" i="11"/>
  <c r="M660" i="11"/>
  <c r="N660" i="11"/>
  <c r="O660" i="11"/>
  <c r="P660" i="11"/>
  <c r="Q660" i="11"/>
  <c r="R660" i="11"/>
  <c r="S660" i="11"/>
  <c r="T660" i="11"/>
  <c r="U660" i="11"/>
  <c r="V660" i="11"/>
  <c r="W660" i="11"/>
  <c r="X660" i="11"/>
  <c r="Y660" i="11"/>
  <c r="Z660" i="11"/>
  <c r="AB660" i="11"/>
  <c r="A661" i="11"/>
  <c r="B661" i="11"/>
  <c r="C661" i="11"/>
  <c r="D661" i="11"/>
  <c r="E661" i="11"/>
  <c r="F661" i="11"/>
  <c r="G661" i="11"/>
  <c r="M661" i="11" s="1"/>
  <c r="H661" i="11"/>
  <c r="U661" i="11"/>
  <c r="A662" i="11"/>
  <c r="B662" i="11"/>
  <c r="C662" i="11"/>
  <c r="D662" i="11"/>
  <c r="E662" i="11"/>
  <c r="F662" i="11"/>
  <c r="G662" i="11"/>
  <c r="L662" i="11" s="1"/>
  <c r="H662" i="11"/>
  <c r="J662" i="11"/>
  <c r="K662" i="11"/>
  <c r="N662" i="11"/>
  <c r="O662" i="11"/>
  <c r="P662" i="11"/>
  <c r="R662" i="11"/>
  <c r="S662" i="11"/>
  <c r="T662" i="11"/>
  <c r="U662" i="11"/>
  <c r="V662" i="11"/>
  <c r="W662" i="11"/>
  <c r="X662" i="11"/>
  <c r="Z662" i="11"/>
  <c r="AA662" i="11"/>
  <c r="AB662" i="11"/>
  <c r="A663" i="11"/>
  <c r="B663" i="11"/>
  <c r="C663" i="11"/>
  <c r="D663" i="11"/>
  <c r="E663" i="11"/>
  <c r="F663" i="11"/>
  <c r="G663" i="11"/>
  <c r="H663" i="11"/>
  <c r="L663" i="11"/>
  <c r="Q663" i="11"/>
  <c r="A664" i="11"/>
  <c r="B664" i="11"/>
  <c r="C664" i="11"/>
  <c r="D664" i="11"/>
  <c r="E664" i="11"/>
  <c r="F664" i="11"/>
  <c r="G664" i="11"/>
  <c r="H664" i="11"/>
  <c r="L664" i="11"/>
  <c r="P664" i="11"/>
  <c r="S664" i="11"/>
  <c r="V664" i="11"/>
  <c r="X664" i="11"/>
  <c r="Y664" i="11"/>
  <c r="A665" i="11"/>
  <c r="B665" i="11"/>
  <c r="C665" i="11"/>
  <c r="D665" i="11"/>
  <c r="E665" i="11"/>
  <c r="F665" i="11"/>
  <c r="G665" i="11"/>
  <c r="Q665" i="11" s="1"/>
  <c r="H665" i="11"/>
  <c r="K665" i="11"/>
  <c r="N665" i="11"/>
  <c r="O665" i="11"/>
  <c r="S665" i="11"/>
  <c r="U665" i="11"/>
  <c r="Y665" i="11"/>
  <c r="Z665" i="11"/>
  <c r="AA665" i="11"/>
  <c r="A666" i="11"/>
  <c r="B666" i="11"/>
  <c r="C666" i="11"/>
  <c r="D666" i="11"/>
  <c r="E666" i="11"/>
  <c r="F666" i="11"/>
  <c r="G666" i="11"/>
  <c r="H666" i="11"/>
  <c r="K666" i="11"/>
  <c r="N666" i="11"/>
  <c r="P666" i="11"/>
  <c r="U666" i="11"/>
  <c r="W666" i="11"/>
  <c r="Z666" i="11"/>
  <c r="AA666" i="11"/>
  <c r="A667" i="11"/>
  <c r="B667" i="11"/>
  <c r="C667" i="11"/>
  <c r="D667" i="11"/>
  <c r="E667" i="11"/>
  <c r="F667" i="11"/>
  <c r="G667" i="11"/>
  <c r="H667" i="11"/>
  <c r="J667" i="11"/>
  <c r="K667" i="11"/>
  <c r="M667" i="11"/>
  <c r="O667" i="11"/>
  <c r="P667" i="11"/>
  <c r="S667" i="11"/>
  <c r="U667" i="11"/>
  <c r="V667" i="11"/>
  <c r="W667" i="11"/>
  <c r="Y667" i="11"/>
  <c r="AA667" i="11"/>
  <c r="AB667" i="11"/>
  <c r="A668" i="11"/>
  <c r="B668" i="11"/>
  <c r="C668" i="11"/>
  <c r="D668" i="11"/>
  <c r="E668" i="11"/>
  <c r="F668" i="11"/>
  <c r="G668" i="11"/>
  <c r="H668" i="11"/>
  <c r="J668" i="11"/>
  <c r="K668" i="11"/>
  <c r="M668" i="11"/>
  <c r="P668" i="11"/>
  <c r="Q668" i="11"/>
  <c r="R668" i="11"/>
  <c r="U668" i="11"/>
  <c r="V668" i="11"/>
  <c r="W668" i="11"/>
  <c r="Y668" i="11"/>
  <c r="AA668" i="11"/>
  <c r="AB668" i="11"/>
  <c r="A669" i="11"/>
  <c r="B669" i="11"/>
  <c r="C669" i="11"/>
  <c r="D669" i="11"/>
  <c r="E669" i="11"/>
  <c r="F669" i="11"/>
  <c r="G669" i="11"/>
  <c r="H669" i="11"/>
  <c r="J669" i="11"/>
  <c r="K669" i="11"/>
  <c r="M669" i="11"/>
  <c r="O669" i="11"/>
  <c r="Q669" i="11"/>
  <c r="R669" i="11"/>
  <c r="U669" i="11"/>
  <c r="W669" i="11"/>
  <c r="X669" i="11"/>
  <c r="Y669" i="11"/>
  <c r="AA669" i="11"/>
  <c r="AB669" i="11"/>
  <c r="A670" i="11"/>
  <c r="B670" i="11"/>
  <c r="C670" i="11"/>
  <c r="D670" i="11"/>
  <c r="E670" i="11"/>
  <c r="F670" i="11"/>
  <c r="G670" i="11"/>
  <c r="AA670" i="11" s="1"/>
  <c r="H670" i="11"/>
  <c r="J670" i="11"/>
  <c r="K670" i="11"/>
  <c r="L670" i="11"/>
  <c r="N670" i="11"/>
  <c r="O670" i="11"/>
  <c r="P670" i="11"/>
  <c r="S670" i="11"/>
  <c r="V670" i="11"/>
  <c r="W670" i="11"/>
  <c r="X670" i="11"/>
  <c r="Y670" i="11"/>
  <c r="Z670" i="11"/>
  <c r="AB670" i="11"/>
  <c r="A671" i="11"/>
  <c r="B671" i="11"/>
  <c r="C671" i="11"/>
  <c r="D671" i="11"/>
  <c r="E671" i="11"/>
  <c r="F671" i="11"/>
  <c r="G671" i="11"/>
  <c r="O671" i="11" s="1"/>
  <c r="H671" i="11"/>
  <c r="J671" i="11"/>
  <c r="K671" i="11"/>
  <c r="M671" i="11"/>
  <c r="P671" i="11"/>
  <c r="T671" i="11"/>
  <c r="W671" i="11"/>
  <c r="Y671" i="11"/>
  <c r="AA671" i="11"/>
  <c r="A672" i="11"/>
  <c r="B672" i="11"/>
  <c r="C672" i="11"/>
  <c r="D672" i="11"/>
  <c r="E672" i="11"/>
  <c r="F672" i="11"/>
  <c r="G672" i="11"/>
  <c r="H672" i="11"/>
  <c r="J672" i="11"/>
  <c r="K672" i="11"/>
  <c r="L672" i="11"/>
  <c r="M672" i="11"/>
  <c r="N672" i="11"/>
  <c r="O672" i="11"/>
  <c r="P672" i="11"/>
  <c r="Q672" i="11"/>
  <c r="R672" i="11"/>
  <c r="S672" i="11"/>
  <c r="T672" i="11"/>
  <c r="U672" i="11"/>
  <c r="V672" i="11"/>
  <c r="W672" i="11"/>
  <c r="X672" i="11"/>
  <c r="Y672" i="11"/>
  <c r="Z672" i="11"/>
  <c r="AA672" i="11"/>
  <c r="AB672" i="11"/>
  <c r="A673" i="11"/>
  <c r="B673" i="11"/>
  <c r="C673" i="11"/>
  <c r="D673" i="11"/>
  <c r="E673" i="11"/>
  <c r="F673" i="11"/>
  <c r="G673" i="11"/>
  <c r="H673" i="11"/>
  <c r="K673" i="11"/>
  <c r="L673" i="11"/>
  <c r="M673" i="11"/>
  <c r="Q673" i="11"/>
  <c r="R673" i="11"/>
  <c r="S673" i="11"/>
  <c r="V673" i="11"/>
  <c r="Y673" i="11"/>
  <c r="Z673" i="11"/>
  <c r="AA673" i="11"/>
  <c r="A674" i="11"/>
  <c r="B674" i="11"/>
  <c r="C674" i="11"/>
  <c r="D674" i="11"/>
  <c r="E674" i="11"/>
  <c r="F674" i="11"/>
  <c r="G674" i="11"/>
  <c r="K674" i="11" s="1"/>
  <c r="H674" i="11"/>
  <c r="M674" i="11"/>
  <c r="N674" i="11"/>
  <c r="O674" i="11"/>
  <c r="R674" i="11"/>
  <c r="S674" i="11"/>
  <c r="V674" i="11"/>
  <c r="X674" i="11"/>
  <c r="Z674" i="11"/>
  <c r="AA674" i="11"/>
  <c r="A675" i="11"/>
  <c r="B675" i="11"/>
  <c r="C675" i="11"/>
  <c r="D675" i="11"/>
  <c r="E675" i="11"/>
  <c r="F675" i="11"/>
  <c r="G675" i="11"/>
  <c r="N675" i="11" s="1"/>
  <c r="H675" i="11"/>
  <c r="K675" i="11"/>
  <c r="O675" i="11"/>
  <c r="T675" i="11"/>
  <c r="X675" i="11"/>
  <c r="Y675" i="11"/>
  <c r="A676" i="11"/>
  <c r="B676" i="11"/>
  <c r="C676" i="11"/>
  <c r="D676" i="11"/>
  <c r="E676" i="11"/>
  <c r="F676" i="11"/>
  <c r="G676" i="11"/>
  <c r="K676" i="11" s="1"/>
  <c r="H676" i="11"/>
  <c r="J676" i="11"/>
  <c r="L676" i="11"/>
  <c r="M676" i="11"/>
  <c r="N676" i="11"/>
  <c r="O676" i="11"/>
  <c r="P676" i="11"/>
  <c r="Q676" i="11"/>
  <c r="R676" i="11"/>
  <c r="S676" i="11"/>
  <c r="T676" i="11"/>
  <c r="U676" i="11"/>
  <c r="V676" i="11"/>
  <c r="W676" i="11"/>
  <c r="X676" i="11"/>
  <c r="Y676" i="11"/>
  <c r="Z676" i="11"/>
  <c r="AB676" i="11"/>
  <c r="A677" i="11"/>
  <c r="B677" i="11"/>
  <c r="C677" i="11"/>
  <c r="D677" i="11"/>
  <c r="E677" i="11"/>
  <c r="F677" i="11"/>
  <c r="G677" i="11"/>
  <c r="N677" i="11" s="1"/>
  <c r="H677" i="11"/>
  <c r="R677" i="11"/>
  <c r="A678" i="11"/>
  <c r="B678" i="11"/>
  <c r="C678" i="11"/>
  <c r="D678" i="11"/>
  <c r="E678" i="11"/>
  <c r="F678" i="11"/>
  <c r="G678" i="11"/>
  <c r="Q678" i="11" s="1"/>
  <c r="H678" i="11"/>
  <c r="L678" i="11"/>
  <c r="P678" i="11"/>
  <c r="R678" i="11"/>
  <c r="W678" i="11"/>
  <c r="AA678" i="11"/>
  <c r="A679" i="11"/>
  <c r="B679" i="11"/>
  <c r="C679" i="11"/>
  <c r="D679" i="11"/>
  <c r="E679" i="11"/>
  <c r="F679" i="11"/>
  <c r="G679" i="11"/>
  <c r="Y679" i="11" s="1"/>
  <c r="H679" i="11"/>
  <c r="K679" i="11"/>
  <c r="P679" i="11"/>
  <c r="T679" i="11"/>
  <c r="A680" i="11"/>
  <c r="B680" i="11"/>
  <c r="C680" i="11"/>
  <c r="D680" i="11"/>
  <c r="E680" i="11"/>
  <c r="F680" i="11"/>
  <c r="G680" i="11"/>
  <c r="M680" i="11" s="1"/>
  <c r="H680" i="11"/>
  <c r="P680" i="11"/>
  <c r="U680" i="11"/>
  <c r="AB680" i="11"/>
  <c r="A681" i="11"/>
  <c r="B681" i="11"/>
  <c r="C681" i="11"/>
  <c r="D681" i="11"/>
  <c r="E681" i="11"/>
  <c r="F681" i="11"/>
  <c r="G681" i="11"/>
  <c r="K681" i="11" s="1"/>
  <c r="H681" i="11"/>
  <c r="J681" i="11"/>
  <c r="M681" i="11"/>
  <c r="N681" i="11"/>
  <c r="O681" i="11"/>
  <c r="R681" i="11"/>
  <c r="S681" i="11"/>
  <c r="T681" i="11"/>
  <c r="U681" i="11"/>
  <c r="V681" i="11"/>
  <c r="W681" i="11"/>
  <c r="X681" i="11"/>
  <c r="Y681" i="11"/>
  <c r="Z681" i="11"/>
  <c r="AA681" i="11"/>
  <c r="A682" i="11"/>
  <c r="B682" i="11"/>
  <c r="C682" i="11"/>
  <c r="D682" i="11"/>
  <c r="E682" i="11"/>
  <c r="F682" i="11"/>
  <c r="G682" i="11"/>
  <c r="N682" i="11" s="1"/>
  <c r="H682" i="11"/>
  <c r="J682" i="11"/>
  <c r="K682" i="11"/>
  <c r="L682" i="11"/>
  <c r="O682" i="11"/>
  <c r="P682" i="11"/>
  <c r="R682" i="11"/>
  <c r="T682" i="11"/>
  <c r="U682" i="11"/>
  <c r="V682" i="11"/>
  <c r="X682" i="11"/>
  <c r="Y682" i="11"/>
  <c r="Z682" i="11"/>
  <c r="AA682" i="11"/>
  <c r="AB682" i="11"/>
  <c r="A683" i="11"/>
  <c r="B683" i="11"/>
  <c r="C683" i="11"/>
  <c r="D683" i="11"/>
  <c r="E683" i="11"/>
  <c r="F683" i="11"/>
  <c r="G683" i="11"/>
  <c r="H683" i="11"/>
  <c r="J683" i="11"/>
  <c r="L683" i="11"/>
  <c r="M683" i="11"/>
  <c r="O683" i="11"/>
  <c r="P683" i="11"/>
  <c r="Q683" i="11"/>
  <c r="S683" i="11"/>
  <c r="T683" i="11"/>
  <c r="U683" i="11"/>
  <c r="V683" i="11"/>
  <c r="W683" i="11"/>
  <c r="X683" i="11"/>
  <c r="Y683" i="11"/>
  <c r="Z683" i="11"/>
  <c r="AA683" i="11"/>
  <c r="AB683" i="11"/>
  <c r="A684" i="11"/>
  <c r="B684" i="11"/>
  <c r="C684" i="11"/>
  <c r="D684" i="11"/>
  <c r="E684" i="11"/>
  <c r="F684" i="11"/>
  <c r="G684" i="11"/>
  <c r="H684" i="11"/>
  <c r="J684" i="11"/>
  <c r="M684" i="11"/>
  <c r="N684" i="11"/>
  <c r="O684" i="11"/>
  <c r="Q684" i="11"/>
  <c r="T684" i="11"/>
  <c r="U684" i="11"/>
  <c r="V684" i="11"/>
  <c r="W684" i="11"/>
  <c r="X684" i="11"/>
  <c r="Z684" i="11"/>
  <c r="AA684" i="11"/>
  <c r="AB684" i="11"/>
  <c r="A685" i="11"/>
  <c r="B685" i="11"/>
  <c r="C685" i="11"/>
  <c r="D685" i="11"/>
  <c r="E685" i="11"/>
  <c r="F685" i="11"/>
  <c r="G685" i="11"/>
  <c r="H685" i="11"/>
  <c r="J685" i="11"/>
  <c r="L685" i="11"/>
  <c r="M685" i="11"/>
  <c r="N685" i="11"/>
  <c r="P685" i="11"/>
  <c r="Q685" i="11"/>
  <c r="R685" i="11"/>
  <c r="U685" i="11"/>
  <c r="V685" i="11"/>
  <c r="W685" i="11"/>
  <c r="X685" i="11"/>
  <c r="Y685" i="11"/>
  <c r="Z685" i="11"/>
  <c r="AA685" i="11"/>
  <c r="A686" i="11"/>
  <c r="B686" i="11"/>
  <c r="C686" i="11"/>
  <c r="D686" i="11"/>
  <c r="E686" i="11"/>
  <c r="F686" i="11"/>
  <c r="G686" i="11"/>
  <c r="H686" i="11"/>
  <c r="J686" i="11"/>
  <c r="L686" i="11"/>
  <c r="O686" i="11"/>
  <c r="P686" i="11"/>
  <c r="Q686" i="11"/>
  <c r="T686" i="11"/>
  <c r="X686" i="11"/>
  <c r="Y686" i="11"/>
  <c r="Z686" i="11"/>
  <c r="AA686" i="11"/>
  <c r="AB686" i="11"/>
  <c r="A687" i="11"/>
  <c r="B687" i="11"/>
  <c r="C687" i="11"/>
  <c r="D687" i="11"/>
  <c r="E687" i="11"/>
  <c r="F687" i="11"/>
  <c r="G687" i="11"/>
  <c r="P687" i="11" s="1"/>
  <c r="H687" i="11"/>
  <c r="J687" i="11"/>
  <c r="AB687" i="11"/>
  <c r="A688" i="11"/>
  <c r="B688" i="11"/>
  <c r="C688" i="11"/>
  <c r="D688" i="11"/>
  <c r="E688" i="11"/>
  <c r="F688" i="11"/>
  <c r="G688" i="11"/>
  <c r="H688" i="11"/>
  <c r="J688" i="11"/>
  <c r="K688" i="11"/>
  <c r="L688" i="11"/>
  <c r="M688" i="11"/>
  <c r="N688" i="11"/>
  <c r="O688" i="11"/>
  <c r="P688" i="11"/>
  <c r="Q688" i="11"/>
  <c r="R688" i="11"/>
  <c r="S688" i="11"/>
  <c r="T688" i="11"/>
  <c r="U688" i="11"/>
  <c r="V688" i="11"/>
  <c r="W688" i="11"/>
  <c r="X688" i="11"/>
  <c r="Y688" i="11"/>
  <c r="Z688" i="11"/>
  <c r="AA688" i="11"/>
  <c r="AB688" i="11"/>
  <c r="A689" i="11"/>
  <c r="B689" i="11"/>
  <c r="C689" i="11"/>
  <c r="D689" i="11"/>
  <c r="E689" i="11"/>
  <c r="F689" i="11"/>
  <c r="G689" i="11"/>
  <c r="K689" i="11" s="1"/>
  <c r="H689" i="11"/>
  <c r="W689" i="11"/>
  <c r="A690" i="11"/>
  <c r="B690" i="11"/>
  <c r="C690" i="11"/>
  <c r="D690" i="11"/>
  <c r="E690" i="11"/>
  <c r="F690" i="11"/>
  <c r="G690" i="11"/>
  <c r="L690" i="11" s="1"/>
  <c r="H690" i="11"/>
  <c r="Q690" i="11"/>
  <c r="X690" i="11"/>
  <c r="A691" i="11"/>
  <c r="B691" i="11"/>
  <c r="C691" i="11"/>
  <c r="D691" i="11"/>
  <c r="E691" i="11"/>
  <c r="F691" i="11"/>
  <c r="G691" i="11"/>
  <c r="M691" i="11" s="1"/>
  <c r="H691" i="11"/>
  <c r="L691" i="11"/>
  <c r="O691" i="11"/>
  <c r="T691" i="11"/>
  <c r="U691" i="11"/>
  <c r="W691" i="11"/>
  <c r="Y691" i="11"/>
  <c r="AB691" i="11"/>
  <c r="A692" i="11"/>
  <c r="B692" i="11"/>
  <c r="C692" i="11"/>
  <c r="D692" i="11"/>
  <c r="E692" i="11"/>
  <c r="F692" i="11"/>
  <c r="G692" i="11"/>
  <c r="J692" i="11" s="1"/>
  <c r="H692" i="11"/>
  <c r="P692" i="11"/>
  <c r="T692" i="11"/>
  <c r="Y692" i="11"/>
  <c r="A693" i="11"/>
  <c r="B693" i="11"/>
  <c r="C693" i="11"/>
  <c r="D693" i="11"/>
  <c r="E693" i="11"/>
  <c r="F693" i="11"/>
  <c r="G693" i="11"/>
  <c r="H693" i="11"/>
  <c r="J693" i="11"/>
  <c r="O693" i="11"/>
  <c r="S693" i="11"/>
  <c r="A694" i="11"/>
  <c r="B694" i="11"/>
  <c r="C694" i="11"/>
  <c r="D694" i="11"/>
  <c r="E694" i="11"/>
  <c r="F694" i="11"/>
  <c r="G694" i="11"/>
  <c r="J694" i="11" s="1"/>
  <c r="H694" i="11"/>
  <c r="L694" i="11"/>
  <c r="O694" i="11"/>
  <c r="P694" i="11"/>
  <c r="U694" i="11"/>
  <c r="V694" i="11"/>
  <c r="W694" i="11"/>
  <c r="X694" i="11"/>
  <c r="Y694" i="11"/>
  <c r="AB694" i="11"/>
  <c r="A695" i="11"/>
  <c r="B695" i="11"/>
  <c r="C695" i="11"/>
  <c r="D695" i="11"/>
  <c r="E695" i="11"/>
  <c r="F695" i="11"/>
  <c r="G695" i="11"/>
  <c r="L695" i="11" s="1"/>
  <c r="H695" i="11"/>
  <c r="J695" i="11"/>
  <c r="O695" i="11"/>
  <c r="Q695" i="11"/>
  <c r="S695" i="11"/>
  <c r="U695" i="11"/>
  <c r="Z695" i="11"/>
  <c r="AB695" i="11"/>
  <c r="A696" i="11"/>
  <c r="B696" i="11"/>
  <c r="C696" i="11"/>
  <c r="D696" i="11"/>
  <c r="E696" i="11"/>
  <c r="F696" i="11"/>
  <c r="G696" i="11"/>
  <c r="J696" i="11" s="1"/>
  <c r="H696" i="11"/>
  <c r="T696" i="11"/>
  <c r="AA696" i="11"/>
  <c r="A697" i="11"/>
  <c r="B697" i="11"/>
  <c r="C697" i="11"/>
  <c r="D697" i="11"/>
  <c r="E697" i="11"/>
  <c r="F697" i="11"/>
  <c r="G697" i="11"/>
  <c r="H697" i="11"/>
  <c r="J697" i="11"/>
  <c r="K697" i="11"/>
  <c r="L697" i="11"/>
  <c r="O697" i="11"/>
  <c r="R697" i="11"/>
  <c r="S697" i="11"/>
  <c r="T697" i="11"/>
  <c r="U697" i="11"/>
  <c r="V697" i="11"/>
  <c r="X697" i="11"/>
  <c r="AA697" i="11"/>
  <c r="A698" i="11"/>
  <c r="B698" i="11"/>
  <c r="C698" i="11"/>
  <c r="D698" i="11"/>
  <c r="E698" i="11"/>
  <c r="F698" i="11"/>
  <c r="G698" i="11"/>
  <c r="N698" i="11" s="1"/>
  <c r="H698" i="11"/>
  <c r="J698" i="11"/>
  <c r="K698" i="11"/>
  <c r="M698" i="11"/>
  <c r="O698" i="11"/>
  <c r="S698" i="11"/>
  <c r="U698" i="11"/>
  <c r="V698" i="11"/>
  <c r="W698" i="11"/>
  <c r="Y698" i="11"/>
  <c r="Z698" i="11"/>
  <c r="AA698" i="11"/>
  <c r="AB698" i="11"/>
  <c r="A699" i="11"/>
  <c r="B699" i="11"/>
  <c r="C699" i="11"/>
  <c r="D699" i="11"/>
  <c r="E699" i="11"/>
  <c r="F699" i="11"/>
  <c r="G699" i="11"/>
  <c r="AB699" i="11" s="1"/>
  <c r="H699" i="11"/>
  <c r="J699" i="11"/>
  <c r="K699" i="11"/>
  <c r="L699" i="11"/>
  <c r="N699" i="11"/>
  <c r="P699" i="11"/>
  <c r="Q699" i="11"/>
  <c r="S699" i="11"/>
  <c r="U699" i="11"/>
  <c r="V699" i="11"/>
  <c r="W699" i="11"/>
  <c r="Y699" i="11"/>
  <c r="Z699" i="11"/>
  <c r="AA699" i="11"/>
  <c r="A700" i="11"/>
  <c r="B700" i="11"/>
  <c r="C700" i="11"/>
  <c r="D700" i="11"/>
  <c r="E700" i="11"/>
  <c r="F700" i="11"/>
  <c r="G700" i="11"/>
  <c r="K700" i="11" s="1"/>
  <c r="H700" i="11"/>
  <c r="O700" i="11"/>
  <c r="AA700" i="11"/>
  <c r="A701" i="11"/>
  <c r="B701" i="11"/>
  <c r="C701" i="11"/>
  <c r="D701" i="11"/>
  <c r="E701" i="11"/>
  <c r="F701" i="11"/>
  <c r="G701" i="11"/>
  <c r="H701" i="11"/>
  <c r="J701" i="11"/>
  <c r="K701" i="11"/>
  <c r="M701" i="11"/>
  <c r="N701" i="11"/>
  <c r="O701" i="11"/>
  <c r="P701" i="11"/>
  <c r="Q701" i="11"/>
  <c r="R701" i="11"/>
  <c r="S701" i="11"/>
  <c r="U701" i="11"/>
  <c r="W701" i="11"/>
  <c r="X701" i="11"/>
  <c r="Y701" i="11"/>
  <c r="AA701" i="11"/>
  <c r="AB701" i="11"/>
  <c r="A702" i="11"/>
  <c r="B702" i="11"/>
  <c r="C702" i="11"/>
  <c r="D702" i="11"/>
  <c r="E702" i="11"/>
  <c r="F702" i="11"/>
  <c r="G702" i="11"/>
  <c r="J702" i="11" s="1"/>
  <c r="H702" i="11"/>
  <c r="O702" i="11"/>
  <c r="Z702" i="11"/>
  <c r="A703" i="11"/>
  <c r="B703" i="11"/>
  <c r="C703" i="11"/>
  <c r="D703" i="11"/>
  <c r="E703" i="11"/>
  <c r="F703" i="11"/>
  <c r="G703" i="11"/>
  <c r="H703" i="11"/>
  <c r="J703" i="11"/>
  <c r="M703" i="11"/>
  <c r="N703" i="11"/>
  <c r="P703" i="11"/>
  <c r="Q703" i="11"/>
  <c r="R703" i="11"/>
  <c r="S703" i="11"/>
  <c r="T703" i="11"/>
  <c r="U703" i="11"/>
  <c r="V703" i="11"/>
  <c r="W703" i="11"/>
  <c r="X703" i="11"/>
  <c r="Y703" i="11"/>
  <c r="Z703" i="11"/>
  <c r="AB703" i="11"/>
  <c r="A704" i="11"/>
  <c r="B704" i="11"/>
  <c r="C704" i="11"/>
  <c r="D704" i="11"/>
  <c r="E704" i="11"/>
  <c r="F704" i="11"/>
  <c r="G704" i="11"/>
  <c r="R704" i="11" s="1"/>
  <c r="H704" i="11"/>
  <c r="N704" i="11"/>
  <c r="X704" i="11"/>
  <c r="A705" i="11"/>
  <c r="B705" i="11"/>
  <c r="C705" i="11"/>
  <c r="D705" i="11"/>
  <c r="E705" i="11"/>
  <c r="F705" i="11"/>
  <c r="G705" i="11"/>
  <c r="N705" i="11" s="1"/>
  <c r="H705" i="11"/>
  <c r="K705" i="11"/>
  <c r="P705" i="11"/>
  <c r="X705" i="11"/>
  <c r="AA705" i="11"/>
  <c r="A706" i="11"/>
  <c r="B706" i="11"/>
  <c r="C706" i="11"/>
  <c r="D706" i="11"/>
  <c r="E706" i="11"/>
  <c r="F706" i="11"/>
  <c r="G706" i="11"/>
  <c r="H706" i="11"/>
  <c r="L706" i="11"/>
  <c r="T706" i="11"/>
  <c r="Y706" i="11"/>
  <c r="A707" i="11"/>
  <c r="B707" i="11"/>
  <c r="C707" i="11"/>
  <c r="D707" i="11"/>
  <c r="E707" i="11"/>
  <c r="F707" i="11"/>
  <c r="G707" i="11"/>
  <c r="H707" i="11"/>
  <c r="K707" i="11"/>
  <c r="P707" i="11"/>
  <c r="T707" i="11"/>
  <c r="Y707" i="11"/>
  <c r="AA707" i="11"/>
  <c r="A708" i="11"/>
  <c r="B708" i="11"/>
  <c r="C708" i="11"/>
  <c r="D708" i="11"/>
  <c r="E708" i="11"/>
  <c r="F708" i="11"/>
  <c r="G708" i="11"/>
  <c r="L708" i="11" s="1"/>
  <c r="H708" i="11"/>
  <c r="N708" i="11"/>
  <c r="U708" i="11"/>
  <c r="AA708" i="11"/>
  <c r="A709" i="11"/>
  <c r="B709" i="11"/>
  <c r="C709" i="11"/>
  <c r="D709" i="11"/>
  <c r="E709" i="11"/>
  <c r="F709" i="11"/>
  <c r="G709" i="11"/>
  <c r="K709" i="11" s="1"/>
  <c r="H709" i="11"/>
  <c r="J709" i="11"/>
  <c r="L709" i="11"/>
  <c r="M709" i="11"/>
  <c r="N709" i="11"/>
  <c r="P709" i="11"/>
  <c r="R709" i="11"/>
  <c r="S709" i="11"/>
  <c r="T709" i="11"/>
  <c r="V709" i="11"/>
  <c r="W709" i="11"/>
  <c r="X709" i="11"/>
  <c r="Y709" i="11"/>
  <c r="Z709" i="11"/>
  <c r="AA709" i="11"/>
  <c r="AB709" i="11"/>
  <c r="A710" i="11"/>
  <c r="B710" i="11"/>
  <c r="C710" i="11"/>
  <c r="D710" i="11"/>
  <c r="E710" i="11"/>
  <c r="F710" i="11"/>
  <c r="G710" i="11"/>
  <c r="M710" i="11" s="1"/>
  <c r="H710" i="11"/>
  <c r="T710" i="11"/>
  <c r="X710" i="11"/>
  <c r="AB710" i="11"/>
  <c r="A711" i="11"/>
  <c r="B711" i="11"/>
  <c r="C711" i="11"/>
  <c r="D711" i="11"/>
  <c r="E711" i="11"/>
  <c r="F711" i="11"/>
  <c r="G711" i="11"/>
  <c r="H711" i="11"/>
  <c r="J711" i="11"/>
  <c r="K711" i="11"/>
  <c r="L711" i="11"/>
  <c r="M711" i="11"/>
  <c r="N711" i="11"/>
  <c r="O711" i="11"/>
  <c r="P711" i="11"/>
  <c r="Q711" i="11"/>
  <c r="R711" i="11"/>
  <c r="S711" i="11"/>
  <c r="T711" i="11"/>
  <c r="U711" i="11"/>
  <c r="V711" i="11"/>
  <c r="W711" i="11"/>
  <c r="X711" i="11"/>
  <c r="Y711" i="11"/>
  <c r="Z711" i="11"/>
  <c r="AA711" i="11"/>
  <c r="AB711" i="11"/>
  <c r="A712" i="11"/>
  <c r="B712" i="11"/>
  <c r="C712" i="11"/>
  <c r="D712" i="11"/>
  <c r="E712" i="11"/>
  <c r="F712" i="11"/>
  <c r="G712" i="11"/>
  <c r="H712" i="11"/>
  <c r="A713" i="11"/>
  <c r="B713" i="11"/>
  <c r="C713" i="11"/>
  <c r="D713" i="11"/>
  <c r="E713" i="11"/>
  <c r="F713" i="11"/>
  <c r="G713" i="11"/>
  <c r="O713" i="11" s="1"/>
  <c r="H713" i="11"/>
  <c r="K713" i="11"/>
  <c r="M713" i="11"/>
  <c r="P713" i="11"/>
  <c r="Q713" i="11"/>
  <c r="S713" i="11"/>
  <c r="V713" i="11"/>
  <c r="X713" i="11"/>
  <c r="Z713" i="11"/>
  <c r="AA713" i="11"/>
  <c r="A714" i="11"/>
  <c r="B714" i="11"/>
  <c r="C714" i="11"/>
  <c r="D714" i="11"/>
  <c r="E714" i="11"/>
  <c r="F714" i="11"/>
  <c r="G714" i="11"/>
  <c r="H714" i="11"/>
  <c r="K714" i="11"/>
  <c r="L714" i="11"/>
  <c r="M714" i="11"/>
  <c r="N714" i="11"/>
  <c r="O714" i="11"/>
  <c r="P714" i="11"/>
  <c r="Q714" i="11"/>
  <c r="R714" i="11"/>
  <c r="S714" i="11"/>
  <c r="T714" i="11"/>
  <c r="U714" i="11"/>
  <c r="W714" i="11"/>
  <c r="X714" i="11"/>
  <c r="Y714" i="11"/>
  <c r="AA714" i="11"/>
  <c r="AB714" i="11"/>
  <c r="A715" i="11"/>
  <c r="B715" i="11"/>
  <c r="C715" i="11"/>
  <c r="D715" i="11"/>
  <c r="E715" i="11"/>
  <c r="F715" i="11"/>
  <c r="G715" i="11"/>
  <c r="K715" i="11" s="1"/>
  <c r="H715" i="11"/>
  <c r="J715" i="11"/>
  <c r="L715" i="11"/>
  <c r="M715" i="11"/>
  <c r="N715" i="11"/>
  <c r="O715" i="11"/>
  <c r="P715" i="11"/>
  <c r="Q715" i="11"/>
  <c r="R715" i="11"/>
  <c r="S715" i="11"/>
  <c r="T715" i="11"/>
  <c r="U715" i="11"/>
  <c r="V715" i="11"/>
  <c r="W715" i="11"/>
  <c r="X715" i="11"/>
  <c r="Y715" i="11"/>
  <c r="Z715" i="11"/>
  <c r="AB715" i="11"/>
  <c r="A716" i="11"/>
  <c r="B716" i="11"/>
  <c r="C716" i="11"/>
  <c r="D716" i="11"/>
  <c r="E716" i="11"/>
  <c r="F716" i="11"/>
  <c r="G716" i="11"/>
  <c r="H716" i="11"/>
  <c r="N716" i="11"/>
  <c r="Q716" i="11"/>
  <c r="T716" i="11"/>
  <c r="U716" i="11"/>
  <c r="V716" i="11"/>
  <c r="Y716" i="11"/>
  <c r="AA716" i="11"/>
  <c r="A717" i="11"/>
  <c r="B717" i="11"/>
  <c r="C717" i="11"/>
  <c r="D717" i="11"/>
  <c r="E717" i="11"/>
  <c r="F717" i="11"/>
  <c r="G717" i="11"/>
  <c r="H717" i="11"/>
  <c r="J717" i="11"/>
  <c r="K717" i="11"/>
  <c r="L717" i="11"/>
  <c r="N717" i="11"/>
  <c r="O717" i="11"/>
  <c r="P717" i="11"/>
  <c r="Q717" i="11"/>
  <c r="S717" i="11"/>
  <c r="U717" i="11"/>
  <c r="W717" i="11"/>
  <c r="X717" i="11"/>
  <c r="Z717" i="11"/>
  <c r="AB717" i="11"/>
  <c r="A718" i="11"/>
  <c r="B718" i="11"/>
  <c r="C718" i="11"/>
  <c r="D718" i="11"/>
  <c r="E718" i="11"/>
  <c r="F718" i="11"/>
  <c r="G718" i="11"/>
  <c r="L718" i="11" s="1"/>
  <c r="H718" i="11"/>
  <c r="K718" i="11"/>
  <c r="M718" i="11"/>
  <c r="O718" i="11"/>
  <c r="P718" i="11"/>
  <c r="R718" i="11"/>
  <c r="S718" i="11"/>
  <c r="T718" i="11"/>
  <c r="U718" i="11"/>
  <c r="V718" i="11"/>
  <c r="W718" i="11"/>
  <c r="X718" i="11"/>
  <c r="Y718" i="11"/>
  <c r="AA718" i="11"/>
  <c r="AB718" i="11"/>
  <c r="A719" i="11"/>
  <c r="B719" i="11"/>
  <c r="C719" i="11"/>
  <c r="D719" i="11"/>
  <c r="E719" i="11"/>
  <c r="F719" i="11"/>
  <c r="G719" i="11"/>
  <c r="H719" i="11"/>
  <c r="L719" i="11"/>
  <c r="M719" i="11"/>
  <c r="V719" i="11"/>
  <c r="Y719" i="11"/>
  <c r="A720" i="11"/>
  <c r="B720" i="11"/>
  <c r="C720" i="11"/>
  <c r="D720" i="11"/>
  <c r="E720" i="11"/>
  <c r="F720" i="11"/>
  <c r="G720" i="11"/>
  <c r="AA720" i="11" s="1"/>
  <c r="H720" i="11"/>
  <c r="J720" i="11"/>
  <c r="K720" i="11"/>
  <c r="M720" i="11"/>
  <c r="O720" i="11"/>
  <c r="Q720" i="11"/>
  <c r="R720" i="11"/>
  <c r="S720" i="11"/>
  <c r="T720" i="11"/>
  <c r="U720" i="11"/>
  <c r="V720" i="11"/>
  <c r="W720" i="11"/>
  <c r="X720" i="11"/>
  <c r="Y720" i="11"/>
  <c r="Z720" i="11"/>
  <c r="A721" i="11"/>
  <c r="B721" i="11"/>
  <c r="C721" i="11"/>
  <c r="D721" i="11"/>
  <c r="E721" i="11"/>
  <c r="F721" i="11"/>
  <c r="G721" i="11"/>
  <c r="H721" i="11"/>
  <c r="Y721" i="11"/>
  <c r="A722" i="11"/>
  <c r="B722" i="11"/>
  <c r="C722" i="11"/>
  <c r="D722" i="11"/>
  <c r="E722" i="11"/>
  <c r="F722" i="11"/>
  <c r="G722" i="11"/>
  <c r="V722" i="11" s="1"/>
  <c r="H722" i="11"/>
  <c r="Z722" i="11"/>
  <c r="A723" i="11"/>
  <c r="B723" i="11"/>
  <c r="C723" i="11"/>
  <c r="D723" i="11"/>
  <c r="E723" i="11"/>
  <c r="F723" i="11"/>
  <c r="G723" i="11"/>
  <c r="AA723" i="11" s="1"/>
  <c r="H723" i="11"/>
  <c r="Y723" i="11"/>
  <c r="A724" i="11"/>
  <c r="B724" i="11"/>
  <c r="C724" i="11"/>
  <c r="D724" i="11"/>
  <c r="E724" i="11"/>
  <c r="F724" i="11"/>
  <c r="G724" i="11"/>
  <c r="H724" i="11"/>
  <c r="J724" i="11"/>
  <c r="K724" i="11"/>
  <c r="L724" i="11"/>
  <c r="N724" i="11"/>
  <c r="O724" i="11"/>
  <c r="Q724" i="11"/>
  <c r="S724" i="11"/>
  <c r="U724" i="11"/>
  <c r="V724" i="11"/>
  <c r="X724" i="11"/>
  <c r="Y724" i="11"/>
  <c r="Z724" i="11"/>
  <c r="AA724" i="11"/>
  <c r="AB724" i="11"/>
  <c r="A725" i="11"/>
  <c r="B725" i="11"/>
  <c r="C725" i="11"/>
  <c r="D725" i="11"/>
  <c r="E725" i="11"/>
  <c r="F725" i="11"/>
  <c r="G725" i="11"/>
  <c r="H725" i="11"/>
  <c r="K725" i="11"/>
  <c r="L725" i="11"/>
  <c r="M725" i="11"/>
  <c r="N725" i="11"/>
  <c r="O725" i="11"/>
  <c r="P725" i="11"/>
  <c r="S725" i="11"/>
  <c r="V725" i="11"/>
  <c r="W725" i="11"/>
  <c r="Y725" i="11"/>
  <c r="AA725" i="11"/>
  <c r="A726" i="11"/>
  <c r="B726" i="11"/>
  <c r="C726" i="11"/>
  <c r="D726" i="11"/>
  <c r="E726" i="11"/>
  <c r="F726" i="11"/>
  <c r="G726" i="11"/>
  <c r="H726" i="11"/>
  <c r="L726" i="11"/>
  <c r="N726" i="11"/>
  <c r="P726" i="11"/>
  <c r="Q726" i="11"/>
  <c r="T726" i="11"/>
  <c r="U726" i="11"/>
  <c r="W726" i="11"/>
  <c r="X726" i="11"/>
  <c r="Y726" i="11"/>
  <c r="Z726" i="11"/>
  <c r="AA726" i="11"/>
  <c r="AB726" i="11"/>
  <c r="A727" i="11"/>
  <c r="B727" i="11"/>
  <c r="C727" i="11"/>
  <c r="D727" i="11"/>
  <c r="E727" i="11"/>
  <c r="F727" i="11"/>
  <c r="G727" i="11"/>
  <c r="H727" i="11"/>
  <c r="J727" i="11"/>
  <c r="K727" i="11"/>
  <c r="L727" i="11"/>
  <c r="M727" i="11"/>
  <c r="N727" i="11"/>
  <c r="O727" i="11"/>
  <c r="P727" i="11"/>
  <c r="Q727" i="11"/>
  <c r="R727" i="11"/>
  <c r="S727" i="11"/>
  <c r="T727" i="11"/>
  <c r="U727" i="11"/>
  <c r="V727" i="11"/>
  <c r="W727" i="11"/>
  <c r="X727" i="11"/>
  <c r="Y727" i="11"/>
  <c r="Z727" i="11"/>
  <c r="AA727" i="11"/>
  <c r="AB727" i="11"/>
  <c r="A728" i="11"/>
  <c r="B728" i="11"/>
  <c r="C728" i="11"/>
  <c r="D728" i="11"/>
  <c r="E728" i="11"/>
  <c r="F728" i="11"/>
  <c r="G728" i="11"/>
  <c r="H728" i="11"/>
  <c r="J728" i="11"/>
  <c r="K728" i="11"/>
  <c r="L728" i="11"/>
  <c r="M728" i="11"/>
  <c r="N728" i="11"/>
  <c r="O728" i="11"/>
  <c r="P728" i="11"/>
  <c r="Q728" i="11"/>
  <c r="R728" i="11"/>
  <c r="S728" i="11"/>
  <c r="U728" i="11"/>
  <c r="V728" i="11"/>
  <c r="W728" i="11"/>
  <c r="Y728" i="11"/>
  <c r="Z728" i="11"/>
  <c r="AA728" i="11"/>
  <c r="AB728" i="11"/>
  <c r="A729" i="11"/>
  <c r="B729" i="11"/>
  <c r="C729" i="11"/>
  <c r="D729" i="11"/>
  <c r="E729" i="11"/>
  <c r="F729" i="11"/>
  <c r="G729" i="11"/>
  <c r="J729" i="11" s="1"/>
  <c r="H729" i="11"/>
  <c r="X729" i="11"/>
  <c r="A730" i="11"/>
  <c r="B730" i="11"/>
  <c r="C730" i="11"/>
  <c r="D730" i="11"/>
  <c r="E730" i="11"/>
  <c r="F730" i="11"/>
  <c r="G730" i="11"/>
  <c r="AA730" i="11" s="1"/>
  <c r="H730" i="11"/>
  <c r="A731" i="11"/>
  <c r="B731" i="11"/>
  <c r="C731" i="11"/>
  <c r="D731" i="11"/>
  <c r="E731" i="11"/>
  <c r="F731" i="11"/>
  <c r="G731" i="11"/>
  <c r="K731" i="11" s="1"/>
  <c r="H731" i="11"/>
  <c r="J731" i="11"/>
  <c r="L731" i="11"/>
  <c r="M731" i="11"/>
  <c r="N731" i="11"/>
  <c r="O731" i="11"/>
  <c r="P731" i="11"/>
  <c r="Q731" i="11"/>
  <c r="R731" i="11"/>
  <c r="S731" i="11"/>
  <c r="T731" i="11"/>
  <c r="U731" i="11"/>
  <c r="V731" i="11"/>
  <c r="W731" i="11"/>
  <c r="X731" i="11"/>
  <c r="Y731" i="11"/>
  <c r="Z731" i="11"/>
  <c r="AB731" i="11"/>
  <c r="A732" i="11"/>
  <c r="B732" i="11"/>
  <c r="C732" i="11"/>
  <c r="D732" i="11"/>
  <c r="E732" i="11"/>
  <c r="F732" i="11"/>
  <c r="G732" i="11"/>
  <c r="K732" i="11" s="1"/>
  <c r="H732" i="11"/>
  <c r="J732" i="11"/>
  <c r="Q732" i="11"/>
  <c r="S732" i="11"/>
  <c r="V732" i="11"/>
  <c r="W732" i="11"/>
  <c r="Y732" i="11"/>
  <c r="A733" i="11"/>
  <c r="B733" i="11"/>
  <c r="C733" i="11"/>
  <c r="D733" i="11"/>
  <c r="E733" i="11"/>
  <c r="F733" i="11"/>
  <c r="G733" i="11"/>
  <c r="H733" i="11"/>
  <c r="J733" i="11"/>
  <c r="P733" i="11"/>
  <c r="S733" i="11"/>
  <c r="V733" i="11"/>
  <c r="W733" i="11"/>
  <c r="X733" i="11"/>
  <c r="AB733" i="11"/>
  <c r="A734" i="11"/>
  <c r="B734" i="11"/>
  <c r="C734" i="11"/>
  <c r="D734" i="11"/>
  <c r="E734" i="11"/>
  <c r="F734" i="11"/>
  <c r="G734" i="11"/>
  <c r="H734" i="11"/>
  <c r="L734" i="11"/>
  <c r="M734" i="11"/>
  <c r="O734" i="11"/>
  <c r="P734" i="11"/>
  <c r="Q734" i="11"/>
  <c r="R734" i="11"/>
  <c r="S734" i="11"/>
  <c r="T734" i="11"/>
  <c r="U734" i="11"/>
  <c r="V734" i="11"/>
  <c r="W734" i="11"/>
  <c r="Y734" i="11"/>
  <c r="AA734" i="11"/>
  <c r="AB734" i="11"/>
  <c r="A735" i="11"/>
  <c r="B735" i="11"/>
  <c r="C735" i="11"/>
  <c r="D735" i="11"/>
  <c r="E735" i="11"/>
  <c r="F735" i="11"/>
  <c r="G735" i="11"/>
  <c r="J735" i="11" s="1"/>
  <c r="H735" i="11"/>
  <c r="L735" i="11"/>
  <c r="R735" i="11"/>
  <c r="T735" i="11"/>
  <c r="U735" i="11"/>
  <c r="X735" i="11"/>
  <c r="Y735" i="11"/>
  <c r="Z735" i="11"/>
  <c r="AB735" i="11"/>
  <c r="A736" i="11"/>
  <c r="B736" i="11"/>
  <c r="C736" i="11"/>
  <c r="D736" i="11"/>
  <c r="E736" i="11"/>
  <c r="F736" i="11"/>
  <c r="G736" i="11"/>
  <c r="H736" i="11"/>
  <c r="J736" i="11"/>
  <c r="K736" i="11"/>
  <c r="M736" i="11"/>
  <c r="O736" i="11"/>
  <c r="Q736" i="11"/>
  <c r="R736" i="11"/>
  <c r="S736" i="11"/>
  <c r="T736" i="11"/>
  <c r="U736" i="11"/>
  <c r="W736" i="11"/>
  <c r="X736" i="11"/>
  <c r="Y736" i="11"/>
  <c r="AA736" i="11"/>
  <c r="A737" i="11"/>
  <c r="B737" i="11"/>
  <c r="C737" i="11"/>
  <c r="D737" i="11"/>
  <c r="E737" i="11"/>
  <c r="F737" i="11"/>
  <c r="G737" i="11"/>
  <c r="H737" i="11"/>
  <c r="K737" i="11"/>
  <c r="L737" i="11"/>
  <c r="N737" i="11"/>
  <c r="P737" i="11"/>
  <c r="R737" i="11"/>
  <c r="S737" i="11"/>
  <c r="T737" i="11"/>
  <c r="U737" i="11"/>
  <c r="V737" i="11"/>
  <c r="W737" i="11"/>
  <c r="X737" i="11"/>
  <c r="Y737" i="11"/>
  <c r="Z737" i="11"/>
  <c r="AA737" i="11"/>
  <c r="A738" i="11"/>
  <c r="B738" i="11"/>
  <c r="C738" i="11"/>
  <c r="D738" i="11"/>
  <c r="E738" i="11"/>
  <c r="F738" i="11"/>
  <c r="G738" i="11"/>
  <c r="J738" i="11" s="1"/>
  <c r="H738" i="11"/>
  <c r="K738" i="11"/>
  <c r="A739" i="11"/>
  <c r="B739" i="11"/>
  <c r="C739" i="11"/>
  <c r="D739" i="11"/>
  <c r="E739" i="11"/>
  <c r="F739" i="11"/>
  <c r="G739" i="11"/>
  <c r="K739" i="11" s="1"/>
  <c r="H739" i="11"/>
  <c r="L739" i="11"/>
  <c r="A740" i="11"/>
  <c r="B740" i="11"/>
  <c r="C740" i="11"/>
  <c r="D740" i="11"/>
  <c r="E740" i="11"/>
  <c r="F740" i="11"/>
  <c r="G740" i="11"/>
  <c r="H740" i="11"/>
  <c r="J740" i="11"/>
  <c r="K740" i="11"/>
  <c r="M740" i="11"/>
  <c r="N740" i="11"/>
  <c r="O740" i="11"/>
  <c r="R740" i="11"/>
  <c r="S740" i="11"/>
  <c r="U740" i="11"/>
  <c r="V740" i="11"/>
  <c r="W740" i="11"/>
  <c r="X740" i="11"/>
  <c r="Y740" i="11"/>
  <c r="Z740" i="11"/>
  <c r="AA740" i="11"/>
  <c r="AB740" i="11"/>
  <c r="A741" i="11"/>
  <c r="B741" i="11"/>
  <c r="C741" i="11"/>
  <c r="D741" i="11"/>
  <c r="E741" i="11"/>
  <c r="F741" i="11"/>
  <c r="G741" i="11"/>
  <c r="H741" i="11"/>
  <c r="K741" i="11"/>
  <c r="M741" i="11"/>
  <c r="N741" i="11"/>
  <c r="O741" i="11"/>
  <c r="S741" i="11"/>
  <c r="T741" i="11"/>
  <c r="V741" i="11"/>
  <c r="X741" i="11"/>
  <c r="Y741" i="11"/>
  <c r="Z741" i="11"/>
  <c r="AA741" i="11"/>
  <c r="AB741" i="11"/>
  <c r="A742" i="11"/>
  <c r="B742" i="11"/>
  <c r="C742" i="11"/>
  <c r="D742" i="11"/>
  <c r="E742" i="11"/>
  <c r="F742" i="11"/>
  <c r="G742" i="11"/>
  <c r="H742" i="11"/>
  <c r="M742" i="11"/>
  <c r="Q742" i="11"/>
  <c r="T742" i="11"/>
  <c r="W742" i="11"/>
  <c r="Z742" i="11"/>
  <c r="AA742" i="11"/>
  <c r="A743" i="11"/>
  <c r="B743" i="11"/>
  <c r="C743" i="11"/>
  <c r="D743" i="11"/>
  <c r="E743" i="11"/>
  <c r="F743" i="11"/>
  <c r="G743" i="11"/>
  <c r="H743" i="11"/>
  <c r="J743" i="11"/>
  <c r="K743" i="11"/>
  <c r="L743" i="11"/>
  <c r="M743" i="11"/>
  <c r="N743" i="11"/>
  <c r="O743" i="11"/>
  <c r="P743" i="11"/>
  <c r="Q743" i="11"/>
  <c r="R743" i="11"/>
  <c r="S743" i="11"/>
  <c r="T743" i="11"/>
  <c r="U743" i="11"/>
  <c r="V743" i="11"/>
  <c r="W743" i="11"/>
  <c r="X743" i="11"/>
  <c r="Y743" i="11"/>
  <c r="Z743" i="11"/>
  <c r="AA743" i="11"/>
  <c r="AB743" i="11"/>
  <c r="A744" i="11"/>
  <c r="B744" i="11"/>
  <c r="C744" i="11"/>
  <c r="D744" i="11"/>
  <c r="E744" i="11"/>
  <c r="F744" i="11"/>
  <c r="G744" i="11"/>
  <c r="H744" i="11"/>
  <c r="J744" i="11"/>
  <c r="L744" i="11"/>
  <c r="M744" i="11"/>
  <c r="O744" i="11"/>
  <c r="P744" i="11"/>
  <c r="Q744" i="11"/>
  <c r="S744" i="11"/>
  <c r="U744" i="11"/>
  <c r="V744" i="11"/>
  <c r="Y744" i="11"/>
  <c r="Z744" i="11"/>
  <c r="AA744" i="11"/>
  <c r="A745" i="11"/>
  <c r="B745" i="11"/>
  <c r="C745" i="11"/>
  <c r="D745" i="11"/>
  <c r="E745" i="11"/>
  <c r="F745" i="11"/>
  <c r="G745" i="11"/>
  <c r="H745" i="11"/>
  <c r="J745" i="11"/>
  <c r="K745" i="11"/>
  <c r="L745" i="11"/>
  <c r="M745" i="11"/>
  <c r="N745" i="11"/>
  <c r="O745" i="11"/>
  <c r="P745" i="11"/>
  <c r="Q745" i="11"/>
  <c r="R745" i="11"/>
  <c r="S745" i="11"/>
  <c r="T745" i="11"/>
  <c r="V745" i="11"/>
  <c r="W745" i="11"/>
  <c r="X745" i="11"/>
  <c r="Z745" i="11"/>
  <c r="AA745" i="11"/>
  <c r="AB745" i="11"/>
  <c r="A746" i="11"/>
  <c r="B746" i="11"/>
  <c r="C746" i="11"/>
  <c r="D746" i="11"/>
  <c r="E746" i="11"/>
  <c r="F746" i="11"/>
  <c r="G746" i="11"/>
  <c r="H746" i="11"/>
  <c r="M746" i="11"/>
  <c r="P746" i="11"/>
  <c r="R746" i="11"/>
  <c r="S746" i="11"/>
  <c r="T746" i="11"/>
  <c r="W746" i="11"/>
  <c r="AA746" i="11"/>
  <c r="A747" i="11"/>
  <c r="B747" i="11"/>
  <c r="C747" i="11"/>
  <c r="D747" i="11"/>
  <c r="E747" i="11"/>
  <c r="F747" i="11"/>
  <c r="G747" i="11"/>
  <c r="K747" i="11" s="1"/>
  <c r="H747" i="11"/>
  <c r="J747" i="11"/>
  <c r="L747" i="11"/>
  <c r="M747" i="11"/>
  <c r="N747" i="11"/>
  <c r="O747" i="11"/>
  <c r="P747" i="11"/>
  <c r="Q747" i="11"/>
  <c r="R747" i="11"/>
  <c r="S747" i="11"/>
  <c r="T747" i="11"/>
  <c r="U747" i="11"/>
  <c r="V747" i="11"/>
  <c r="W747" i="11"/>
  <c r="X747" i="11"/>
  <c r="Y747" i="11"/>
  <c r="Z747" i="11"/>
  <c r="AB747" i="11"/>
  <c r="A748" i="11"/>
  <c r="B748" i="11"/>
  <c r="C748" i="11"/>
  <c r="D748" i="11"/>
  <c r="E748" i="11"/>
  <c r="F748" i="11"/>
  <c r="G748" i="11"/>
  <c r="H748" i="11"/>
  <c r="J748" i="11"/>
  <c r="M748" i="11"/>
  <c r="N748" i="11"/>
  <c r="O748" i="11"/>
  <c r="P748" i="11"/>
  <c r="Q748" i="11"/>
  <c r="R748" i="11"/>
  <c r="S748" i="11"/>
  <c r="T748" i="11"/>
  <c r="V748" i="11"/>
  <c r="W748" i="11"/>
  <c r="Y748" i="11"/>
  <c r="AA748" i="11"/>
  <c r="A749" i="11"/>
  <c r="B749" i="11"/>
  <c r="C749" i="11"/>
  <c r="D749" i="11"/>
  <c r="E749" i="11"/>
  <c r="F749" i="11"/>
  <c r="G749" i="11"/>
  <c r="J749" i="11" s="1"/>
  <c r="H749" i="11"/>
  <c r="L749" i="11"/>
  <c r="N749" i="11"/>
  <c r="R749" i="11"/>
  <c r="T749" i="11"/>
  <c r="W749" i="11"/>
  <c r="X749" i="11"/>
  <c r="AA749" i="11"/>
  <c r="A750" i="11"/>
  <c r="B750" i="11"/>
  <c r="C750" i="11"/>
  <c r="D750" i="11"/>
  <c r="E750" i="11"/>
  <c r="F750" i="11"/>
  <c r="G750" i="11"/>
  <c r="H750" i="11"/>
  <c r="P750" i="11"/>
  <c r="T750" i="11"/>
  <c r="V750" i="11"/>
  <c r="X750" i="11"/>
  <c r="Y750" i="11"/>
  <c r="AB750" i="11"/>
  <c r="A751" i="11"/>
  <c r="B751" i="11"/>
  <c r="C751" i="11"/>
  <c r="D751" i="11"/>
  <c r="E751" i="11"/>
  <c r="F751" i="11"/>
  <c r="G751" i="11"/>
  <c r="H751" i="11"/>
  <c r="J751" i="11"/>
  <c r="N751" i="11"/>
  <c r="P751" i="11"/>
  <c r="Q751" i="11"/>
  <c r="R751" i="11"/>
  <c r="S751" i="11"/>
  <c r="T751" i="11"/>
  <c r="U751" i="11"/>
  <c r="V751" i="11"/>
  <c r="W751" i="11"/>
  <c r="X751" i="11"/>
  <c r="Y751" i="11"/>
  <c r="AB751" i="11"/>
  <c r="A752" i="11"/>
  <c r="B752" i="11"/>
  <c r="C752" i="11"/>
  <c r="D752" i="11"/>
  <c r="E752" i="11"/>
  <c r="F752" i="11"/>
  <c r="G752" i="11"/>
  <c r="J752" i="11" s="1"/>
  <c r="H752" i="11"/>
  <c r="K752" i="11"/>
  <c r="N752" i="11"/>
  <c r="O752" i="11"/>
  <c r="R752" i="11"/>
  <c r="T752" i="11"/>
  <c r="W752" i="11"/>
  <c r="X752" i="11"/>
  <c r="Y752" i="11"/>
  <c r="AA752" i="11"/>
  <c r="A753" i="11"/>
  <c r="B753" i="11"/>
  <c r="C753" i="11"/>
  <c r="D753" i="11"/>
  <c r="E753" i="11"/>
  <c r="F753" i="11"/>
  <c r="G753" i="11"/>
  <c r="J753" i="11" s="1"/>
  <c r="H753" i="11"/>
  <c r="L753" i="11"/>
  <c r="O753" i="11"/>
  <c r="P753" i="11"/>
  <c r="A754" i="11"/>
  <c r="B754" i="11"/>
  <c r="C754" i="11"/>
  <c r="D754" i="11"/>
  <c r="E754" i="11"/>
  <c r="F754" i="11"/>
  <c r="G754" i="11"/>
  <c r="H754" i="11"/>
  <c r="J754" i="11"/>
  <c r="M754" i="11"/>
  <c r="O754" i="11"/>
  <c r="Q754" i="11"/>
  <c r="S754" i="11"/>
  <c r="T754" i="11"/>
  <c r="U754" i="11"/>
  <c r="V754" i="11"/>
  <c r="W754" i="11"/>
  <c r="X754" i="11"/>
  <c r="Y754" i="11"/>
  <c r="Z754" i="11"/>
  <c r="AA754" i="11"/>
  <c r="AB754" i="11"/>
  <c r="A755" i="11"/>
  <c r="B755" i="11"/>
  <c r="C755" i="11"/>
  <c r="D755" i="11"/>
  <c r="E755" i="11"/>
  <c r="F755" i="11"/>
  <c r="G755" i="11"/>
  <c r="V755" i="11" s="1"/>
  <c r="H755" i="11"/>
  <c r="N755" i="11"/>
  <c r="Z755" i="11"/>
  <c r="A756" i="11"/>
  <c r="B756" i="11"/>
  <c r="C756" i="11"/>
  <c r="D756" i="11"/>
  <c r="E756" i="11"/>
  <c r="F756" i="11"/>
  <c r="G756" i="11"/>
  <c r="H756" i="11"/>
  <c r="J756" i="11"/>
  <c r="L756" i="11"/>
  <c r="M756" i="11"/>
  <c r="N756" i="11"/>
  <c r="O756" i="11"/>
  <c r="Q756" i="11"/>
  <c r="R756" i="11"/>
  <c r="S756" i="11"/>
  <c r="U756" i="11"/>
  <c r="V756" i="11"/>
  <c r="W756" i="11"/>
  <c r="X756" i="11"/>
  <c r="Y756" i="11"/>
  <c r="Z756" i="11"/>
  <c r="AA756" i="11"/>
  <c r="AB756" i="11"/>
  <c r="A757" i="11"/>
  <c r="B757" i="11"/>
  <c r="C757" i="11"/>
  <c r="D757" i="11"/>
  <c r="E757" i="11"/>
  <c r="F757" i="11"/>
  <c r="G757" i="11"/>
  <c r="N757" i="11" s="1"/>
  <c r="H757" i="11"/>
  <c r="K757" i="11"/>
  <c r="S757" i="11"/>
  <c r="A758" i="11"/>
  <c r="B758" i="11"/>
  <c r="C758" i="11"/>
  <c r="D758" i="11"/>
  <c r="E758" i="11"/>
  <c r="F758" i="11"/>
  <c r="G758" i="11"/>
  <c r="K758" i="11" s="1"/>
  <c r="H758" i="11"/>
  <c r="L758" i="11"/>
  <c r="Y758" i="11"/>
  <c r="A759" i="11"/>
  <c r="B759" i="11"/>
  <c r="C759" i="11"/>
  <c r="D759" i="11"/>
  <c r="E759" i="11"/>
  <c r="F759" i="11"/>
  <c r="G759" i="11"/>
  <c r="H759" i="11"/>
  <c r="J759" i="11"/>
  <c r="K759" i="11"/>
  <c r="L759" i="11"/>
  <c r="M759" i="11"/>
  <c r="N759" i="11"/>
  <c r="O759" i="11"/>
  <c r="P759" i="11"/>
  <c r="Q759" i="11"/>
  <c r="R759" i="11"/>
  <c r="S759" i="11"/>
  <c r="T759" i="11"/>
  <c r="U759" i="11"/>
  <c r="V759" i="11"/>
  <c r="W759" i="11"/>
  <c r="X759" i="11"/>
  <c r="Y759" i="11"/>
  <c r="Z759" i="11"/>
  <c r="AA759" i="11"/>
  <c r="AB759" i="11"/>
  <c r="A760" i="11"/>
  <c r="B760" i="11"/>
  <c r="C760" i="11"/>
  <c r="D760" i="11"/>
  <c r="E760" i="11"/>
  <c r="F760" i="11"/>
  <c r="G760" i="11"/>
  <c r="H760" i="11"/>
  <c r="N760" i="11"/>
  <c r="P760" i="11"/>
  <c r="S760" i="11"/>
  <c r="A761" i="11"/>
  <c r="B761" i="11"/>
  <c r="C761" i="11"/>
  <c r="D761" i="11"/>
  <c r="E761" i="11"/>
  <c r="F761" i="11"/>
  <c r="G761" i="11"/>
  <c r="L761" i="11" s="1"/>
  <c r="H761" i="11"/>
  <c r="K761" i="11"/>
  <c r="M761" i="11"/>
  <c r="P761" i="11"/>
  <c r="Q761" i="11"/>
  <c r="R761" i="11"/>
  <c r="V761" i="11"/>
  <c r="W761" i="11"/>
  <c r="X761" i="11"/>
  <c r="AA761" i="11"/>
  <c r="AB761" i="11"/>
  <c r="A762" i="11"/>
  <c r="B762" i="11"/>
  <c r="C762" i="11"/>
  <c r="D762" i="11"/>
  <c r="E762" i="11"/>
  <c r="F762" i="11"/>
  <c r="G762" i="11"/>
  <c r="L762" i="11" s="1"/>
  <c r="H762" i="11"/>
  <c r="A763" i="11"/>
  <c r="B763" i="11"/>
  <c r="C763" i="11"/>
  <c r="D763" i="11"/>
  <c r="E763" i="11"/>
  <c r="F763" i="11"/>
  <c r="G763" i="11"/>
  <c r="K763" i="11" s="1"/>
  <c r="H763" i="11"/>
  <c r="J763" i="11"/>
  <c r="L763" i="11"/>
  <c r="M763" i="11"/>
  <c r="N763" i="11"/>
  <c r="O763" i="11"/>
  <c r="P763" i="11"/>
  <c r="Q763" i="11"/>
  <c r="R763" i="11"/>
  <c r="S763" i="11"/>
  <c r="T763" i="11"/>
  <c r="U763" i="11"/>
  <c r="V763" i="11"/>
  <c r="W763" i="11"/>
  <c r="X763" i="11"/>
  <c r="Y763" i="11"/>
  <c r="Z763" i="11"/>
  <c r="AB763" i="11"/>
  <c r="A764" i="11"/>
  <c r="B764" i="11"/>
  <c r="C764" i="11"/>
  <c r="D764" i="11"/>
  <c r="E764" i="11"/>
  <c r="F764" i="11"/>
  <c r="G764" i="11"/>
  <c r="H764" i="11"/>
  <c r="K764" i="11"/>
  <c r="Q764" i="11"/>
  <c r="U764" i="11"/>
  <c r="Y764" i="11"/>
  <c r="Z764" i="11"/>
  <c r="AA764" i="11"/>
  <c r="A765" i="11"/>
  <c r="B765" i="11"/>
  <c r="C765" i="11"/>
  <c r="D765" i="11"/>
  <c r="E765" i="11"/>
  <c r="F765" i="11"/>
  <c r="G765" i="11"/>
  <c r="H765" i="11"/>
  <c r="K765" i="11"/>
  <c r="R765" i="11"/>
  <c r="T765" i="11"/>
  <c r="V765" i="11"/>
  <c r="X765" i="11"/>
  <c r="Z765" i="11"/>
  <c r="A766" i="11"/>
  <c r="B766" i="11"/>
  <c r="C766" i="11"/>
  <c r="D766" i="11"/>
  <c r="E766" i="11"/>
  <c r="F766" i="11"/>
  <c r="G766" i="11"/>
  <c r="H766" i="11"/>
  <c r="Q766" i="11"/>
  <c r="T766" i="11"/>
  <c r="V766" i="11"/>
  <c r="W766" i="11"/>
  <c r="X766" i="11"/>
  <c r="AB766" i="11"/>
  <c r="A767" i="11"/>
  <c r="B767" i="11"/>
  <c r="C767" i="11"/>
  <c r="D767" i="11"/>
  <c r="E767" i="11"/>
  <c r="F767" i="11"/>
  <c r="G767" i="11"/>
  <c r="H767" i="11"/>
  <c r="J767" i="11"/>
  <c r="L767" i="11"/>
  <c r="M767" i="11"/>
  <c r="N767" i="11"/>
  <c r="P767" i="11"/>
  <c r="Q767" i="11"/>
  <c r="R767" i="11"/>
  <c r="S767" i="11"/>
  <c r="T767" i="11"/>
  <c r="U767" i="11"/>
  <c r="V767" i="11"/>
  <c r="W767" i="11"/>
  <c r="X767" i="11"/>
  <c r="Y767" i="11"/>
  <c r="Z767" i="11"/>
  <c r="AB767" i="11"/>
  <c r="A768" i="11"/>
  <c r="B768" i="11"/>
  <c r="C768" i="11"/>
  <c r="D768" i="11"/>
  <c r="E768" i="11"/>
  <c r="F768" i="11"/>
  <c r="G768" i="11"/>
  <c r="H768" i="11"/>
  <c r="M768" i="11"/>
  <c r="N768" i="11"/>
  <c r="Q768" i="11"/>
  <c r="T768" i="11"/>
  <c r="U768" i="11"/>
  <c r="V768" i="11"/>
  <c r="W768" i="11"/>
  <c r="X768" i="11"/>
  <c r="Y768" i="11"/>
  <c r="Z768" i="11"/>
  <c r="AA768" i="11"/>
  <c r="A769" i="11"/>
  <c r="B769" i="11"/>
  <c r="C769" i="11"/>
  <c r="D769" i="11"/>
  <c r="E769" i="11"/>
  <c r="F769" i="11"/>
  <c r="G769" i="11"/>
  <c r="H769" i="11"/>
  <c r="A770" i="11"/>
  <c r="B770" i="11"/>
  <c r="C770" i="11"/>
  <c r="D770" i="11"/>
  <c r="E770" i="11"/>
  <c r="F770" i="11"/>
  <c r="G770" i="11"/>
  <c r="S770" i="11" s="1"/>
  <c r="H770" i="11"/>
  <c r="Y770" i="11"/>
  <c r="A771" i="11"/>
  <c r="B771" i="11"/>
  <c r="C771" i="11"/>
  <c r="D771" i="11"/>
  <c r="E771" i="11"/>
  <c r="F771" i="11"/>
  <c r="G771" i="11"/>
  <c r="T771" i="11" s="1"/>
  <c r="H771" i="11"/>
  <c r="Z771" i="11"/>
  <c r="A772" i="11"/>
  <c r="B772" i="11"/>
  <c r="C772" i="11"/>
  <c r="D772" i="11"/>
  <c r="E772" i="11"/>
  <c r="F772" i="11"/>
  <c r="G772" i="11"/>
  <c r="H772" i="11"/>
  <c r="J772" i="11"/>
  <c r="K772" i="11"/>
  <c r="L772" i="11"/>
  <c r="M772" i="11"/>
  <c r="N772" i="11"/>
  <c r="O772" i="11"/>
  <c r="Q772" i="11"/>
  <c r="R772" i="11"/>
  <c r="U772" i="11"/>
  <c r="V772" i="11"/>
  <c r="Y772" i="11"/>
  <c r="Z772" i="11"/>
  <c r="AA772" i="11"/>
  <c r="A773" i="11"/>
  <c r="B773" i="11"/>
  <c r="C773" i="11"/>
  <c r="D773" i="11"/>
  <c r="E773" i="11"/>
  <c r="F773" i="11"/>
  <c r="G773" i="11"/>
  <c r="H773" i="11"/>
  <c r="J773" i="11"/>
  <c r="L773" i="11"/>
  <c r="M773" i="11"/>
  <c r="N773" i="11"/>
  <c r="O773" i="11"/>
  <c r="P773" i="11"/>
  <c r="R773" i="11"/>
  <c r="S773" i="11"/>
  <c r="T773" i="11"/>
  <c r="V773" i="11"/>
  <c r="W773" i="11"/>
  <c r="X773" i="11"/>
  <c r="Y773" i="11"/>
  <c r="Z773" i="11"/>
  <c r="AA773" i="11"/>
  <c r="AB773" i="11"/>
  <c r="A774" i="11"/>
  <c r="B774" i="11"/>
  <c r="C774" i="11"/>
  <c r="D774" i="11"/>
  <c r="E774" i="11"/>
  <c r="F774" i="11"/>
  <c r="G774" i="11"/>
  <c r="M774" i="11" s="1"/>
  <c r="H774" i="11"/>
  <c r="N774" i="11"/>
  <c r="X774" i="11"/>
  <c r="A775" i="11"/>
  <c r="B775" i="11"/>
  <c r="C775" i="11"/>
  <c r="D775" i="11"/>
  <c r="E775" i="11"/>
  <c r="F775" i="11"/>
  <c r="G775" i="11"/>
  <c r="H775" i="11"/>
  <c r="J775" i="11"/>
  <c r="K775" i="11"/>
  <c r="L775" i="11"/>
  <c r="M775" i="11"/>
  <c r="N775" i="11"/>
  <c r="O775" i="11"/>
  <c r="P775" i="11"/>
  <c r="Q775" i="11"/>
  <c r="R775" i="11"/>
  <c r="S775" i="11"/>
  <c r="T775" i="11"/>
  <c r="U775" i="11"/>
  <c r="V775" i="11"/>
  <c r="W775" i="11"/>
  <c r="X775" i="11"/>
  <c r="Y775" i="11"/>
  <c r="Z775" i="11"/>
  <c r="AA775" i="11"/>
  <c r="AB775" i="11"/>
  <c r="A776" i="11"/>
  <c r="B776" i="11"/>
  <c r="C776" i="11"/>
  <c r="D776" i="11"/>
  <c r="E776" i="11"/>
  <c r="F776" i="11"/>
  <c r="G776" i="11"/>
  <c r="H776" i="11"/>
  <c r="K776" i="11"/>
  <c r="M776" i="11"/>
  <c r="O776" i="11"/>
  <c r="A777" i="11"/>
  <c r="B777" i="11"/>
  <c r="C777" i="11"/>
  <c r="D777" i="11"/>
  <c r="E777" i="11"/>
  <c r="F777" i="11"/>
  <c r="G777" i="11"/>
  <c r="H777" i="11"/>
  <c r="A778" i="11"/>
  <c r="B778" i="11"/>
  <c r="C778" i="11"/>
  <c r="D778" i="11"/>
  <c r="E778" i="11"/>
  <c r="F778" i="11"/>
  <c r="G778" i="11"/>
  <c r="H778" i="11"/>
  <c r="K778" i="11"/>
  <c r="L778" i="11"/>
  <c r="N778" i="11"/>
  <c r="Q778" i="11"/>
  <c r="R778" i="11"/>
  <c r="S778" i="11"/>
  <c r="U778" i="11"/>
  <c r="W778" i="11"/>
  <c r="X778" i="11"/>
  <c r="Y778" i="11"/>
  <c r="AA778" i="11"/>
  <c r="AB778" i="11"/>
  <c r="A779" i="11"/>
  <c r="B779" i="11"/>
  <c r="C779" i="11"/>
  <c r="D779" i="11"/>
  <c r="E779" i="11"/>
  <c r="F779" i="11"/>
  <c r="G779" i="11"/>
  <c r="K779" i="11" s="1"/>
  <c r="H779" i="11"/>
  <c r="J779" i="11"/>
  <c r="L779" i="11"/>
  <c r="M779" i="11"/>
  <c r="N779" i="11"/>
  <c r="O779" i="11"/>
  <c r="P779" i="11"/>
  <c r="Q779" i="11"/>
  <c r="R779" i="11"/>
  <c r="S779" i="11"/>
  <c r="T779" i="11"/>
  <c r="U779" i="11"/>
  <c r="V779" i="11"/>
  <c r="W779" i="11"/>
  <c r="X779" i="11"/>
  <c r="Y779" i="11"/>
  <c r="Z779" i="11"/>
  <c r="AB779" i="11"/>
  <c r="A780" i="11"/>
  <c r="B780" i="11"/>
  <c r="C780" i="11"/>
  <c r="D780" i="11"/>
  <c r="E780" i="11"/>
  <c r="F780" i="11"/>
  <c r="G780" i="11"/>
  <c r="H780" i="11"/>
  <c r="R780" i="11"/>
  <c r="T780" i="11"/>
  <c r="V780" i="11"/>
  <c r="W780" i="11"/>
  <c r="Y780" i="11"/>
  <c r="AA780" i="11"/>
  <c r="A781" i="11"/>
  <c r="B781" i="11"/>
  <c r="C781" i="11"/>
  <c r="D781" i="11"/>
  <c r="E781" i="11"/>
  <c r="F781" i="11"/>
  <c r="G781" i="11"/>
  <c r="L781" i="11" s="1"/>
  <c r="H781" i="11"/>
  <c r="K781" i="11"/>
  <c r="N781" i="11"/>
  <c r="O781" i="11"/>
  <c r="Q781" i="11"/>
  <c r="T781" i="11"/>
  <c r="U781" i="11"/>
  <c r="W781" i="11"/>
  <c r="AA781" i="11"/>
  <c r="AB781" i="11"/>
  <c r="A782" i="11"/>
  <c r="B782" i="11"/>
  <c r="C782" i="11"/>
  <c r="D782" i="11"/>
  <c r="E782" i="11"/>
  <c r="F782" i="11"/>
  <c r="G782" i="11"/>
  <c r="H782" i="11"/>
  <c r="K782" i="11"/>
  <c r="M782" i="11"/>
  <c r="O782" i="11"/>
  <c r="P782" i="11"/>
  <c r="Q782" i="11"/>
  <c r="R782" i="11"/>
  <c r="S782" i="11"/>
  <c r="T782" i="11"/>
  <c r="U782" i="11"/>
  <c r="V782" i="11"/>
  <c r="W782" i="11"/>
  <c r="X782" i="11"/>
  <c r="Y782" i="11"/>
  <c r="AA782" i="11"/>
  <c r="AB782" i="11"/>
  <c r="A783" i="11"/>
  <c r="B783" i="11"/>
  <c r="C783" i="11"/>
  <c r="D783" i="11"/>
  <c r="E783" i="11"/>
  <c r="F783" i="11"/>
  <c r="G783" i="11"/>
  <c r="H783" i="11"/>
  <c r="M783" i="11"/>
  <c r="N783" i="11"/>
  <c r="A784" i="11"/>
  <c r="B784" i="11"/>
  <c r="C784" i="11"/>
  <c r="D784" i="11"/>
  <c r="E784" i="11"/>
  <c r="F784" i="11"/>
  <c r="G784" i="11"/>
  <c r="K784" i="11" s="1"/>
  <c r="H784" i="11"/>
  <c r="M784" i="11"/>
  <c r="N784" i="11"/>
  <c r="O784" i="11"/>
  <c r="R784" i="11"/>
  <c r="S784" i="11"/>
  <c r="T784" i="11"/>
  <c r="U784" i="11"/>
  <c r="V784" i="11"/>
  <c r="X784" i="11"/>
  <c r="Z784" i="11"/>
  <c r="A785" i="11"/>
  <c r="B785" i="11"/>
  <c r="C785" i="11"/>
  <c r="D785" i="11"/>
  <c r="E785" i="11"/>
  <c r="F785" i="11"/>
  <c r="G785" i="11"/>
  <c r="J785" i="11" s="1"/>
  <c r="H785" i="11"/>
  <c r="L785" i="11"/>
  <c r="V785" i="11"/>
  <c r="AA785" i="11"/>
  <c r="A786" i="11"/>
  <c r="B786" i="11"/>
  <c r="C786" i="11"/>
  <c r="D786" i="11"/>
  <c r="E786" i="11"/>
  <c r="F786" i="11"/>
  <c r="G786" i="11"/>
  <c r="H786" i="11"/>
  <c r="L786" i="11"/>
  <c r="T786" i="11"/>
  <c r="A787" i="11"/>
  <c r="B787" i="11"/>
  <c r="C787" i="11"/>
  <c r="D787" i="11"/>
  <c r="E787" i="11"/>
  <c r="F787" i="11"/>
  <c r="G787" i="11"/>
  <c r="H787" i="11"/>
  <c r="J787" i="11"/>
  <c r="L787" i="11"/>
  <c r="M787" i="11"/>
  <c r="N787" i="11"/>
  <c r="P787" i="11"/>
  <c r="Q787" i="11"/>
  <c r="R787" i="11"/>
  <c r="T787" i="11"/>
  <c r="U787" i="11"/>
  <c r="V787" i="11"/>
  <c r="W787" i="11"/>
  <c r="X787" i="11"/>
  <c r="Y787" i="11"/>
  <c r="Z787" i="11"/>
  <c r="AA787" i="11"/>
  <c r="AB787" i="11"/>
  <c r="A788" i="11"/>
  <c r="B788" i="11"/>
  <c r="C788" i="11"/>
  <c r="D788" i="11"/>
  <c r="E788" i="11"/>
  <c r="F788" i="11"/>
  <c r="G788" i="11"/>
  <c r="H788" i="11"/>
  <c r="K788" i="11"/>
  <c r="O788" i="11"/>
  <c r="V788" i="11"/>
  <c r="W788" i="11"/>
  <c r="Y788" i="11"/>
  <c r="AA788" i="11"/>
  <c r="A789" i="11"/>
  <c r="B789" i="11"/>
  <c r="C789" i="11"/>
  <c r="D789" i="11"/>
  <c r="E789" i="11"/>
  <c r="F789" i="11"/>
  <c r="G789" i="11"/>
  <c r="H789" i="11"/>
  <c r="K789" i="11"/>
  <c r="M789" i="11"/>
  <c r="N789" i="11"/>
  <c r="O789" i="11"/>
  <c r="R789" i="11"/>
  <c r="T789" i="11"/>
  <c r="V789" i="11"/>
  <c r="Y789" i="11"/>
  <c r="AA789" i="11"/>
  <c r="A790" i="11"/>
  <c r="B790" i="11"/>
  <c r="C790" i="11"/>
  <c r="D790" i="11"/>
  <c r="E790" i="11"/>
  <c r="F790" i="11"/>
  <c r="G790" i="11"/>
  <c r="H790" i="11"/>
  <c r="J790" i="11"/>
  <c r="L790" i="11"/>
  <c r="M790" i="11"/>
  <c r="N790" i="11"/>
  <c r="O790" i="11"/>
  <c r="P790" i="11"/>
  <c r="Q790" i="11"/>
  <c r="S790" i="11"/>
  <c r="T790" i="11"/>
  <c r="U790" i="11"/>
  <c r="W790" i="11"/>
  <c r="X790" i="11"/>
  <c r="Y790" i="11"/>
  <c r="Z790" i="11"/>
  <c r="AA790" i="11"/>
  <c r="AB790" i="11"/>
  <c r="A791" i="11"/>
  <c r="B791" i="11"/>
  <c r="C791" i="11"/>
  <c r="D791" i="11"/>
  <c r="E791" i="11"/>
  <c r="F791" i="11"/>
  <c r="G791" i="11"/>
  <c r="H791" i="11"/>
  <c r="J791" i="11"/>
  <c r="K791" i="11"/>
  <c r="L791" i="11"/>
  <c r="M791" i="11"/>
  <c r="N791" i="11"/>
  <c r="O791" i="11"/>
  <c r="P791" i="11"/>
  <c r="Q791" i="11"/>
  <c r="R791" i="11"/>
  <c r="S791" i="11"/>
  <c r="T791" i="11"/>
  <c r="U791" i="11"/>
  <c r="V791" i="11"/>
  <c r="W791" i="11"/>
  <c r="X791" i="11"/>
  <c r="Y791" i="11"/>
  <c r="Z791" i="11"/>
  <c r="AA791" i="11"/>
  <c r="AB791" i="11"/>
  <c r="A792" i="11"/>
  <c r="B792" i="11"/>
  <c r="C792" i="11"/>
  <c r="D792" i="11"/>
  <c r="E792" i="11"/>
  <c r="F792" i="11"/>
  <c r="G792" i="11"/>
  <c r="H792" i="11"/>
  <c r="J792" i="11"/>
  <c r="K792" i="11"/>
  <c r="L792" i="11"/>
  <c r="P792" i="11"/>
  <c r="Q792" i="11"/>
  <c r="U792" i="11"/>
  <c r="V792" i="11"/>
  <c r="W792" i="11"/>
  <c r="Y792" i="11"/>
  <c r="Z792" i="11"/>
  <c r="AA792" i="11"/>
  <c r="AB792" i="11"/>
  <c r="A793" i="11"/>
  <c r="B793" i="11"/>
  <c r="C793" i="11"/>
  <c r="D793" i="11"/>
  <c r="E793" i="11"/>
  <c r="F793" i="11"/>
  <c r="G793" i="11"/>
  <c r="O793" i="11" s="1"/>
  <c r="H793" i="11"/>
  <c r="J793" i="11"/>
  <c r="M793" i="11"/>
  <c r="Q793" i="11"/>
  <c r="AB793" i="11"/>
  <c r="A794" i="11"/>
  <c r="B794" i="11"/>
  <c r="C794" i="11"/>
  <c r="D794" i="11"/>
  <c r="E794" i="11"/>
  <c r="F794" i="11"/>
  <c r="G794" i="11"/>
  <c r="H794" i="11"/>
  <c r="M794" i="11"/>
  <c r="P794" i="11"/>
  <c r="U794" i="11"/>
  <c r="AB794" i="11"/>
  <c r="A795" i="11"/>
  <c r="B795" i="11"/>
  <c r="C795" i="11"/>
  <c r="D795" i="11"/>
  <c r="E795" i="11"/>
  <c r="F795" i="11"/>
  <c r="G795" i="11"/>
  <c r="K795" i="11" s="1"/>
  <c r="H795" i="11"/>
  <c r="J795" i="11"/>
  <c r="L795" i="11"/>
  <c r="M795" i="11"/>
  <c r="N795" i="11"/>
  <c r="O795" i="11"/>
  <c r="P795" i="11"/>
  <c r="Q795" i="11"/>
  <c r="R795" i="11"/>
  <c r="S795" i="11"/>
  <c r="T795" i="11"/>
  <c r="U795" i="11"/>
  <c r="V795" i="11"/>
  <c r="W795" i="11"/>
  <c r="X795" i="11"/>
  <c r="Y795" i="11"/>
  <c r="Z795" i="11"/>
  <c r="AB795" i="11"/>
  <c r="A796" i="11"/>
  <c r="B796" i="11"/>
  <c r="C796" i="11"/>
  <c r="D796" i="11"/>
  <c r="E796" i="11"/>
  <c r="F796" i="11"/>
  <c r="G796" i="11"/>
  <c r="K796" i="11" s="1"/>
  <c r="H796" i="11"/>
  <c r="J796" i="11"/>
  <c r="M796" i="11"/>
  <c r="O796" i="11"/>
  <c r="P796" i="11"/>
  <c r="Q796" i="11"/>
  <c r="S796" i="11"/>
  <c r="U796" i="11"/>
  <c r="W796" i="11"/>
  <c r="Y796" i="11"/>
  <c r="A797" i="11"/>
  <c r="B797" i="11"/>
  <c r="C797" i="11"/>
  <c r="D797" i="11"/>
  <c r="E797" i="11"/>
  <c r="F797" i="11"/>
  <c r="G797" i="11"/>
  <c r="J797" i="11" s="1"/>
  <c r="H797" i="11"/>
  <c r="Z797" i="11"/>
  <c r="A798" i="11"/>
  <c r="B798" i="11"/>
  <c r="C798" i="11"/>
  <c r="D798" i="11"/>
  <c r="E798" i="11"/>
  <c r="F798" i="11"/>
  <c r="G798" i="11"/>
  <c r="H798" i="11"/>
  <c r="K798" i="11"/>
  <c r="L798" i="11"/>
  <c r="O798" i="11"/>
  <c r="Q798" i="11"/>
  <c r="R798" i="11"/>
  <c r="S798" i="11"/>
  <c r="T798" i="11"/>
  <c r="U798" i="11"/>
  <c r="V798" i="11"/>
  <c r="W798" i="11"/>
  <c r="Y798" i="11"/>
  <c r="AA798" i="11"/>
  <c r="A799" i="11"/>
  <c r="B799" i="11"/>
  <c r="C799" i="11"/>
  <c r="D799" i="11"/>
  <c r="E799" i="11"/>
  <c r="F799" i="11"/>
  <c r="G799" i="11"/>
  <c r="Q799" i="11" s="1"/>
  <c r="H799" i="11"/>
  <c r="J799" i="11"/>
  <c r="M799" i="11"/>
  <c r="V799" i="11"/>
  <c r="AB799" i="11"/>
  <c r="A800" i="11"/>
  <c r="B800" i="11"/>
  <c r="C800" i="11"/>
  <c r="D800" i="11"/>
  <c r="E800" i="11"/>
  <c r="F800" i="11"/>
  <c r="G800" i="11"/>
  <c r="H800" i="11"/>
  <c r="M800" i="11"/>
  <c r="N800" i="11"/>
  <c r="S800" i="11"/>
  <c r="X800" i="11"/>
  <c r="Y800" i="11"/>
  <c r="Z800" i="11"/>
  <c r="A801" i="11"/>
  <c r="B801" i="11"/>
  <c r="C801" i="11"/>
  <c r="D801" i="11"/>
  <c r="E801" i="11"/>
  <c r="F801" i="11"/>
  <c r="G801" i="11"/>
  <c r="L801" i="11" s="1"/>
  <c r="H801" i="11"/>
  <c r="O801" i="11"/>
  <c r="W801" i="11"/>
  <c r="A802" i="11"/>
  <c r="B802" i="11"/>
  <c r="C802" i="11"/>
  <c r="D802" i="11"/>
  <c r="E802" i="11"/>
  <c r="F802" i="11"/>
  <c r="G802" i="11"/>
  <c r="H802" i="11"/>
  <c r="J802" i="11"/>
  <c r="M802" i="11"/>
  <c r="O802" i="11"/>
  <c r="S802" i="11"/>
  <c r="U802" i="11"/>
  <c r="V802" i="11"/>
  <c r="W802" i="11"/>
  <c r="Y802" i="11"/>
  <c r="Z802" i="11"/>
  <c r="AB802" i="11"/>
  <c r="A803" i="11"/>
  <c r="B803" i="11"/>
  <c r="C803" i="11"/>
  <c r="D803" i="11"/>
  <c r="E803" i="11"/>
  <c r="F803" i="11"/>
  <c r="G803" i="11"/>
  <c r="H803" i="11"/>
  <c r="J803" i="11"/>
  <c r="K803" i="11"/>
  <c r="L803" i="11"/>
  <c r="M803" i="11"/>
  <c r="N803" i="11"/>
  <c r="P803" i="11"/>
  <c r="Q803" i="11"/>
  <c r="R803" i="11"/>
  <c r="T803" i="11"/>
  <c r="U803" i="11"/>
  <c r="V803" i="11"/>
  <c r="W803" i="11"/>
  <c r="Y803" i="11"/>
  <c r="Z803" i="11"/>
  <c r="AA803" i="11"/>
  <c r="AB803" i="11"/>
  <c r="A804" i="11"/>
  <c r="B804" i="11"/>
  <c r="C804" i="11"/>
  <c r="D804" i="11"/>
  <c r="E804" i="11"/>
  <c r="F804" i="11"/>
  <c r="G804" i="11"/>
  <c r="J804" i="11" s="1"/>
  <c r="H804" i="11"/>
  <c r="K804" i="11"/>
  <c r="M804" i="11"/>
  <c r="O804" i="11"/>
  <c r="S804" i="11"/>
  <c r="U804" i="11"/>
  <c r="V804" i="11"/>
  <c r="X804" i="11"/>
  <c r="Y804" i="11"/>
  <c r="Z804" i="11"/>
  <c r="AA804" i="11"/>
  <c r="AB804" i="11"/>
  <c r="A805" i="11"/>
  <c r="B805" i="11"/>
  <c r="C805" i="11"/>
  <c r="D805" i="11"/>
  <c r="E805" i="11"/>
  <c r="F805" i="11"/>
  <c r="G805" i="11"/>
  <c r="H805" i="11"/>
  <c r="J805" i="11"/>
  <c r="K805" i="11"/>
  <c r="M805" i="11"/>
  <c r="O805" i="11"/>
  <c r="S805" i="11"/>
  <c r="T805" i="11"/>
  <c r="X805" i="11"/>
  <c r="AA805" i="11"/>
  <c r="A806" i="11"/>
  <c r="B806" i="11"/>
  <c r="C806" i="11"/>
  <c r="D806" i="11"/>
  <c r="E806" i="11"/>
  <c r="F806" i="11"/>
  <c r="G806" i="11"/>
  <c r="H806" i="11"/>
  <c r="J806" i="11"/>
  <c r="K806" i="11"/>
  <c r="O806" i="11"/>
  <c r="Q806" i="11"/>
  <c r="T806" i="11"/>
  <c r="U806" i="11"/>
  <c r="W806" i="11"/>
  <c r="Z806" i="11"/>
  <c r="AA806" i="11"/>
  <c r="AB806" i="11"/>
  <c r="A807" i="11"/>
  <c r="B807" i="11"/>
  <c r="C807" i="11"/>
  <c r="D807" i="11"/>
  <c r="E807" i="11"/>
  <c r="F807" i="11"/>
  <c r="G807" i="11"/>
  <c r="H807" i="11"/>
  <c r="J807" i="11"/>
  <c r="K807" i="11"/>
  <c r="L807" i="11"/>
  <c r="M807" i="11"/>
  <c r="N807" i="11"/>
  <c r="O807" i="11"/>
  <c r="P807" i="11"/>
  <c r="Q807" i="11"/>
  <c r="R807" i="11"/>
  <c r="S807" i="11"/>
  <c r="T807" i="11"/>
  <c r="U807" i="11"/>
  <c r="V807" i="11"/>
  <c r="W807" i="11"/>
  <c r="X807" i="11"/>
  <c r="Y807" i="11"/>
  <c r="Z807" i="11"/>
  <c r="AA807" i="11"/>
  <c r="AB807" i="11"/>
  <c r="A808" i="11"/>
  <c r="B808" i="11"/>
  <c r="C808" i="11"/>
  <c r="D808" i="11"/>
  <c r="E808" i="11"/>
  <c r="F808" i="11"/>
  <c r="G808" i="11"/>
  <c r="J808" i="11" s="1"/>
  <c r="H808" i="11"/>
  <c r="K808" i="11"/>
  <c r="L808" i="11"/>
  <c r="O808" i="11"/>
  <c r="Q808" i="11"/>
  <c r="R808" i="11"/>
  <c r="S808" i="11"/>
  <c r="V808" i="11"/>
  <c r="W808" i="11"/>
  <c r="Y808" i="11"/>
  <c r="Z808" i="11"/>
  <c r="AB808" i="11"/>
  <c r="A809" i="11"/>
  <c r="B809" i="11"/>
  <c r="C809" i="11"/>
  <c r="D809" i="11"/>
  <c r="E809" i="11"/>
  <c r="F809" i="11"/>
  <c r="G809" i="11"/>
  <c r="J809" i="11" s="1"/>
  <c r="H809" i="11"/>
  <c r="K809" i="11"/>
  <c r="N809" i="11"/>
  <c r="O809" i="11"/>
  <c r="Q809" i="11"/>
  <c r="U809" i="11"/>
  <c r="W809" i="11"/>
  <c r="X809" i="11"/>
  <c r="AA809" i="11"/>
  <c r="A810" i="11"/>
  <c r="B810" i="11"/>
  <c r="C810" i="11"/>
  <c r="D810" i="11"/>
  <c r="E810" i="11"/>
  <c r="F810" i="11"/>
  <c r="G810" i="11"/>
  <c r="H810" i="11"/>
  <c r="K810" i="11"/>
  <c r="L810" i="11"/>
  <c r="M810" i="11"/>
  <c r="N810" i="11"/>
  <c r="O810" i="11"/>
  <c r="P810" i="11"/>
  <c r="Q810" i="11"/>
  <c r="R810" i="11"/>
  <c r="S810" i="11"/>
  <c r="T810" i="11"/>
  <c r="U810" i="11"/>
  <c r="V810" i="11"/>
  <c r="W810" i="11"/>
  <c r="X810" i="11"/>
  <c r="Y810" i="11"/>
  <c r="AA810" i="11"/>
  <c r="AB810" i="11"/>
  <c r="A811" i="11"/>
  <c r="B811" i="11"/>
  <c r="C811" i="11"/>
  <c r="D811" i="11"/>
  <c r="E811" i="11"/>
  <c r="F811" i="11"/>
  <c r="G811" i="11"/>
  <c r="H811" i="11"/>
  <c r="N811" i="11"/>
  <c r="P811" i="11"/>
  <c r="Q811" i="11"/>
  <c r="R811" i="11"/>
  <c r="S811" i="11"/>
  <c r="U811" i="11"/>
  <c r="V811" i="11"/>
  <c r="X811" i="11"/>
  <c r="Z811" i="11"/>
  <c r="AB811" i="11"/>
  <c r="A812" i="11"/>
  <c r="B812" i="11"/>
  <c r="C812" i="11"/>
  <c r="D812" i="11"/>
  <c r="E812" i="11"/>
  <c r="F812" i="11"/>
  <c r="G812" i="11"/>
  <c r="H812" i="11"/>
  <c r="K812" i="11"/>
  <c r="M812" i="11"/>
  <c r="X812" i="11"/>
  <c r="A813" i="11"/>
  <c r="B813" i="11"/>
  <c r="C813" i="11"/>
  <c r="D813" i="11"/>
  <c r="E813" i="11"/>
  <c r="F813" i="11"/>
  <c r="G813" i="11"/>
  <c r="H813" i="11"/>
  <c r="J813" i="11"/>
  <c r="K813" i="11"/>
  <c r="L813" i="11"/>
  <c r="N813" i="11"/>
  <c r="O813" i="11"/>
  <c r="P813" i="11"/>
  <c r="Q813" i="11"/>
  <c r="R813" i="11"/>
  <c r="S813" i="11"/>
  <c r="U813" i="11"/>
  <c r="V813" i="11"/>
  <c r="W813" i="11"/>
  <c r="X813" i="11"/>
  <c r="Y813" i="11"/>
  <c r="Z813" i="11"/>
  <c r="AA813" i="11"/>
  <c r="AB813" i="11"/>
  <c r="A814" i="11"/>
  <c r="B814" i="11"/>
  <c r="C814" i="11"/>
  <c r="D814" i="11"/>
  <c r="E814" i="11"/>
  <c r="F814" i="11"/>
  <c r="G814" i="11"/>
  <c r="H814" i="11"/>
  <c r="J814" i="11"/>
  <c r="K814" i="11"/>
  <c r="L814" i="11"/>
  <c r="M814" i="11"/>
  <c r="O814" i="11"/>
  <c r="P814" i="11"/>
  <c r="Q814" i="11"/>
  <c r="R814" i="11"/>
  <c r="S814" i="11"/>
  <c r="T814" i="11"/>
  <c r="U814" i="11"/>
  <c r="V814" i="11"/>
  <c r="W814" i="11"/>
  <c r="X814" i="11"/>
  <c r="Y814" i="11"/>
  <c r="Z814" i="11"/>
  <c r="AA814" i="11"/>
  <c r="AB814" i="11"/>
  <c r="A815" i="11"/>
  <c r="B815" i="11"/>
  <c r="C815" i="11"/>
  <c r="D815" i="11"/>
  <c r="E815" i="11"/>
  <c r="F815" i="11"/>
  <c r="G815" i="11"/>
  <c r="R815" i="11" s="1"/>
  <c r="H815" i="11"/>
  <c r="S815" i="11"/>
  <c r="V815" i="11"/>
  <c r="A816" i="11"/>
  <c r="B816" i="11"/>
  <c r="C816" i="11"/>
  <c r="D816" i="11"/>
  <c r="E816" i="11"/>
  <c r="F816" i="11"/>
  <c r="G816" i="11"/>
  <c r="U816" i="11" s="1"/>
  <c r="H816" i="11"/>
  <c r="A817" i="11"/>
  <c r="B817" i="11"/>
  <c r="C817" i="11"/>
  <c r="D817" i="11"/>
  <c r="E817" i="11"/>
  <c r="F817" i="11"/>
  <c r="G817" i="11"/>
  <c r="T817" i="11" s="1"/>
  <c r="H817" i="11"/>
  <c r="A818" i="11"/>
  <c r="B818" i="11"/>
  <c r="C818" i="11"/>
  <c r="D818" i="11"/>
  <c r="E818" i="11"/>
  <c r="F818" i="11"/>
  <c r="G818" i="11"/>
  <c r="J818" i="11" s="1"/>
  <c r="H818" i="11"/>
  <c r="K818" i="11"/>
  <c r="M818" i="11"/>
  <c r="N818" i="11"/>
  <c r="O818" i="11"/>
  <c r="Q818" i="11"/>
  <c r="S818" i="11"/>
  <c r="U818" i="11"/>
  <c r="W818" i="11"/>
  <c r="X818" i="11"/>
  <c r="Y818" i="11"/>
  <c r="Z818" i="11"/>
  <c r="AA818" i="11"/>
  <c r="AB818" i="11"/>
  <c r="A819" i="11"/>
  <c r="B819" i="11"/>
  <c r="C819" i="11"/>
  <c r="D819" i="11"/>
  <c r="E819" i="11"/>
  <c r="F819" i="11"/>
  <c r="G819" i="11"/>
  <c r="H819" i="11"/>
  <c r="J819" i="11"/>
  <c r="K819" i="11"/>
  <c r="L819" i="11"/>
  <c r="M819" i="11"/>
  <c r="N819" i="11"/>
  <c r="O819" i="11"/>
  <c r="P819" i="11"/>
  <c r="Q819" i="11"/>
  <c r="R819" i="11"/>
  <c r="T819" i="11"/>
  <c r="U819" i="11"/>
  <c r="V819" i="11"/>
  <c r="W819" i="11"/>
  <c r="X819" i="11"/>
  <c r="AA819" i="11"/>
  <c r="AB819" i="11"/>
  <c r="A820" i="11"/>
  <c r="B820" i="11"/>
  <c r="C820" i="11"/>
  <c r="D820" i="11"/>
  <c r="E820" i="11"/>
  <c r="F820" i="11"/>
  <c r="G820" i="11"/>
  <c r="H820" i="11"/>
  <c r="L820" i="11"/>
  <c r="O820" i="11"/>
  <c r="Q820" i="11"/>
  <c r="R820" i="11"/>
  <c r="S820" i="11"/>
  <c r="U820" i="11"/>
  <c r="V820" i="11"/>
  <c r="W820" i="11"/>
  <c r="Y820" i="11"/>
  <c r="Z820" i="11"/>
  <c r="A821" i="11"/>
  <c r="B821" i="11"/>
  <c r="C821" i="11"/>
  <c r="D821" i="11"/>
  <c r="E821" i="11"/>
  <c r="F821" i="11"/>
  <c r="G821" i="11"/>
  <c r="H821" i="11"/>
  <c r="J821" i="11"/>
  <c r="L821" i="11"/>
  <c r="O821" i="11"/>
  <c r="P821" i="11"/>
  <c r="R821" i="11"/>
  <c r="V821" i="11"/>
  <c r="W821" i="11"/>
  <c r="X821" i="11"/>
  <c r="Z821" i="11"/>
  <c r="AA821" i="11"/>
  <c r="AB821" i="11"/>
  <c r="A822" i="11"/>
  <c r="B822" i="11"/>
  <c r="C822" i="11"/>
  <c r="D822" i="11"/>
  <c r="E822" i="11"/>
  <c r="F822" i="11"/>
  <c r="G822" i="11"/>
  <c r="AB822" i="11" s="1"/>
  <c r="H822" i="11"/>
  <c r="J822" i="11"/>
  <c r="K822" i="11"/>
  <c r="L822" i="11"/>
  <c r="N822" i="11"/>
  <c r="O822" i="11"/>
  <c r="P822" i="11"/>
  <c r="R822" i="11"/>
  <c r="S822" i="11"/>
  <c r="T822" i="11"/>
  <c r="U822" i="11"/>
  <c r="W822" i="11"/>
  <c r="X822" i="11"/>
  <c r="Y822" i="11"/>
  <c r="AA822" i="11"/>
  <c r="A823" i="11"/>
  <c r="B823" i="11"/>
  <c r="C823" i="11"/>
  <c r="D823" i="11"/>
  <c r="E823" i="11"/>
  <c r="F823" i="11"/>
  <c r="G823" i="11"/>
  <c r="H823" i="11"/>
  <c r="K823" i="11"/>
  <c r="R823" i="11"/>
  <c r="U823" i="11"/>
  <c r="X823" i="11"/>
  <c r="Y823" i="11"/>
  <c r="Z823" i="11"/>
  <c r="AB823" i="11"/>
  <c r="A824" i="11"/>
  <c r="B824" i="11"/>
  <c r="C824" i="11"/>
  <c r="D824" i="11"/>
  <c r="E824" i="11"/>
  <c r="F824" i="11"/>
  <c r="G824" i="11"/>
  <c r="Q824" i="11" s="1"/>
  <c r="H824" i="11"/>
  <c r="R824" i="11"/>
  <c r="A825" i="11"/>
  <c r="B825" i="11"/>
  <c r="C825" i="11"/>
  <c r="D825" i="11"/>
  <c r="E825" i="11"/>
  <c r="F825" i="11"/>
  <c r="G825" i="11"/>
  <c r="H825" i="11"/>
  <c r="J825" i="11"/>
  <c r="M825" i="11"/>
  <c r="N825" i="11"/>
  <c r="P825" i="11"/>
  <c r="X825" i="11"/>
  <c r="A826" i="11"/>
  <c r="B826" i="11"/>
  <c r="C826" i="11"/>
  <c r="D826" i="11"/>
  <c r="E826" i="11"/>
  <c r="F826" i="11"/>
  <c r="G826" i="11"/>
  <c r="H826" i="11"/>
  <c r="J826" i="11"/>
  <c r="K826" i="11"/>
  <c r="L826" i="11"/>
  <c r="M826" i="11"/>
  <c r="N826" i="11"/>
  <c r="O826" i="11"/>
  <c r="P826" i="11"/>
  <c r="Q826" i="11"/>
  <c r="R826" i="11"/>
  <c r="S826" i="11"/>
  <c r="T826" i="11"/>
  <c r="U826" i="11"/>
  <c r="V826" i="11"/>
  <c r="W826" i="11"/>
  <c r="X826" i="11"/>
  <c r="Y826" i="11"/>
  <c r="Z826" i="11"/>
  <c r="AA826" i="11"/>
  <c r="AB826" i="11"/>
  <c r="A827" i="11"/>
  <c r="B827" i="11"/>
  <c r="C827" i="11"/>
  <c r="D827" i="11"/>
  <c r="E827" i="11"/>
  <c r="F827" i="11"/>
  <c r="G827" i="11"/>
  <c r="K827" i="11" s="1"/>
  <c r="H827" i="11"/>
  <c r="J827" i="11"/>
  <c r="L827" i="11"/>
  <c r="N827" i="11"/>
  <c r="O827" i="11"/>
  <c r="Q827" i="11"/>
  <c r="T827" i="11"/>
  <c r="U827" i="11"/>
  <c r="W827" i="11"/>
  <c r="Y827" i="11"/>
  <c r="Z827" i="11"/>
  <c r="AA827" i="11"/>
  <c r="AB827" i="11"/>
  <c r="A828" i="11"/>
  <c r="B828" i="11"/>
  <c r="C828" i="11"/>
  <c r="D828" i="11"/>
  <c r="E828" i="11"/>
  <c r="F828" i="11"/>
  <c r="G828" i="11"/>
  <c r="H828" i="11"/>
  <c r="K828" i="11"/>
  <c r="Q828" i="11"/>
  <c r="A829" i="11"/>
  <c r="B829" i="11"/>
  <c r="C829" i="11"/>
  <c r="D829" i="11"/>
  <c r="E829" i="11"/>
  <c r="F829" i="11"/>
  <c r="G829" i="11"/>
  <c r="AA829" i="11" s="1"/>
  <c r="H829" i="11"/>
  <c r="K829" i="11"/>
  <c r="L829" i="11"/>
  <c r="M829" i="11"/>
  <c r="O829" i="11"/>
  <c r="P829" i="11"/>
  <c r="Q829" i="11"/>
  <c r="R829" i="11"/>
  <c r="S829" i="11"/>
  <c r="T829" i="11"/>
  <c r="U829" i="11"/>
  <c r="V829" i="11"/>
  <c r="W829" i="11"/>
  <c r="X829" i="11"/>
  <c r="Y829" i="11"/>
  <c r="AB829" i="11"/>
  <c r="A830" i="11"/>
  <c r="B830" i="11"/>
  <c r="C830" i="11"/>
  <c r="D830" i="11"/>
  <c r="E830" i="11"/>
  <c r="F830" i="11"/>
  <c r="G830" i="11"/>
  <c r="H830" i="11"/>
  <c r="J830" i="11"/>
  <c r="N830" i="11"/>
  <c r="O830" i="11"/>
  <c r="P830" i="11"/>
  <c r="S830" i="11"/>
  <c r="T830" i="11"/>
  <c r="U830" i="11"/>
  <c r="V830" i="11"/>
  <c r="W830" i="11"/>
  <c r="Z830" i="11"/>
  <c r="AB830" i="11"/>
  <c r="A831" i="11"/>
  <c r="B831" i="11"/>
  <c r="C831" i="11"/>
  <c r="D831" i="11"/>
  <c r="E831" i="11"/>
  <c r="F831" i="11"/>
  <c r="G831" i="11"/>
  <c r="H831" i="11"/>
  <c r="O831" i="11"/>
  <c r="X831" i="11"/>
  <c r="Y831" i="11"/>
  <c r="A832" i="11"/>
  <c r="B832" i="11"/>
  <c r="C832" i="11"/>
  <c r="D832" i="11"/>
  <c r="E832" i="11"/>
  <c r="F832" i="11"/>
  <c r="G832" i="11"/>
  <c r="K832" i="11" s="1"/>
  <c r="H832" i="11"/>
  <c r="J832" i="11"/>
  <c r="L832" i="11"/>
  <c r="P832" i="11"/>
  <c r="Q832" i="11"/>
  <c r="R832" i="11"/>
  <c r="U832" i="11"/>
  <c r="V832" i="11"/>
  <c r="W832" i="11"/>
  <c r="X832" i="11"/>
  <c r="Y832" i="11"/>
  <c r="Z832" i="11"/>
  <c r="AA832" i="11"/>
  <c r="AB832" i="11"/>
  <c r="A833" i="11"/>
  <c r="B833" i="11"/>
  <c r="C833" i="11"/>
  <c r="D833" i="11"/>
  <c r="E833" i="11"/>
  <c r="F833" i="11"/>
  <c r="G833" i="11"/>
  <c r="Q833" i="11" s="1"/>
  <c r="H833" i="11"/>
  <c r="A834" i="11"/>
  <c r="B834" i="11"/>
  <c r="C834" i="11"/>
  <c r="D834" i="11"/>
  <c r="E834" i="11"/>
  <c r="F834" i="11"/>
  <c r="G834" i="11"/>
  <c r="R834" i="11" s="1"/>
  <c r="H834" i="11"/>
  <c r="P834" i="11"/>
  <c r="A835" i="11"/>
  <c r="B835" i="11"/>
  <c r="C835" i="11"/>
  <c r="D835" i="11"/>
  <c r="E835" i="11"/>
  <c r="F835" i="11"/>
  <c r="G835" i="11"/>
  <c r="O835" i="11" s="1"/>
  <c r="H835" i="11"/>
  <c r="A836" i="11"/>
  <c r="B836" i="11"/>
  <c r="C836" i="11"/>
  <c r="D836" i="11"/>
  <c r="E836" i="11"/>
  <c r="F836" i="11"/>
  <c r="G836" i="11"/>
  <c r="H836" i="11"/>
  <c r="J836" i="11"/>
  <c r="K836" i="11"/>
  <c r="L836" i="11"/>
  <c r="M836" i="11"/>
  <c r="N836" i="11"/>
  <c r="O836" i="11"/>
  <c r="P836" i="11"/>
  <c r="Q836" i="11"/>
  <c r="R836" i="11"/>
  <c r="S836" i="11"/>
  <c r="T836" i="11"/>
  <c r="U836" i="11"/>
  <c r="V836" i="11"/>
  <c r="W836" i="11"/>
  <c r="X836" i="11"/>
  <c r="Y836" i="11"/>
  <c r="Z836" i="11"/>
  <c r="AA836" i="11"/>
  <c r="AB836" i="11"/>
  <c r="A837" i="11"/>
  <c r="B837" i="11"/>
  <c r="C837" i="11"/>
  <c r="D837" i="11"/>
  <c r="E837" i="11"/>
  <c r="F837" i="11"/>
  <c r="G837" i="11"/>
  <c r="AB837" i="11" s="1"/>
  <c r="H837" i="11"/>
  <c r="J837" i="11"/>
  <c r="N837" i="11"/>
  <c r="P837" i="11"/>
  <c r="S837" i="11"/>
  <c r="U837" i="11"/>
  <c r="V837" i="11"/>
  <c r="Y837" i="11"/>
  <c r="Z837" i="11"/>
  <c r="AA837" i="11"/>
  <c r="A838" i="11"/>
  <c r="B838" i="11"/>
  <c r="C838" i="11"/>
  <c r="D838" i="11"/>
  <c r="E838" i="11"/>
  <c r="F838" i="11"/>
  <c r="G838" i="11"/>
  <c r="H838" i="11"/>
  <c r="J838" i="11"/>
  <c r="K838" i="11"/>
  <c r="R838" i="11"/>
  <c r="X838" i="11"/>
  <c r="AA838" i="11"/>
  <c r="A839" i="11"/>
  <c r="B839" i="11"/>
  <c r="C839" i="11"/>
  <c r="D839" i="11"/>
  <c r="E839" i="11"/>
  <c r="F839" i="11"/>
  <c r="G839" i="11"/>
  <c r="AB839" i="11" s="1"/>
  <c r="H839" i="11"/>
  <c r="N839" i="11"/>
  <c r="P839" i="11"/>
  <c r="R839" i="11"/>
  <c r="S839" i="11"/>
  <c r="U839" i="11"/>
  <c r="X839" i="11"/>
  <c r="AA839" i="11"/>
  <c r="A840" i="11"/>
  <c r="B840" i="11"/>
  <c r="C840" i="11"/>
  <c r="D840" i="11"/>
  <c r="E840" i="11"/>
  <c r="F840" i="11"/>
  <c r="G840" i="11"/>
  <c r="K840" i="11" s="1"/>
  <c r="H840" i="11"/>
  <c r="J840" i="11"/>
  <c r="L840" i="11"/>
  <c r="M840" i="11"/>
  <c r="N840" i="11"/>
  <c r="O840" i="11"/>
  <c r="P840" i="11"/>
  <c r="Q840" i="11"/>
  <c r="R840" i="11"/>
  <c r="S840" i="11"/>
  <c r="T840" i="11"/>
  <c r="U840" i="11"/>
  <c r="V840" i="11"/>
  <c r="W840" i="11"/>
  <c r="X840" i="11"/>
  <c r="Y840" i="11"/>
  <c r="Z840" i="11"/>
  <c r="AB840" i="11"/>
  <c r="A841" i="11"/>
  <c r="B841" i="11"/>
  <c r="C841" i="11"/>
  <c r="D841" i="11"/>
  <c r="E841" i="11"/>
  <c r="F841" i="11"/>
  <c r="G841" i="11"/>
  <c r="K841" i="11" s="1"/>
  <c r="H841" i="11"/>
  <c r="Z841" i="11"/>
  <c r="A842" i="11"/>
  <c r="B842" i="11"/>
  <c r="C842" i="11"/>
  <c r="D842" i="11"/>
  <c r="E842" i="11"/>
  <c r="F842" i="11"/>
  <c r="G842" i="11"/>
  <c r="M842" i="11" s="1"/>
  <c r="H842" i="11"/>
  <c r="J842" i="11"/>
  <c r="K842" i="11"/>
  <c r="L842" i="11"/>
  <c r="N842" i="11"/>
  <c r="O842" i="11"/>
  <c r="P842" i="11"/>
  <c r="Q842" i="11"/>
  <c r="R842" i="11"/>
  <c r="S842" i="11"/>
  <c r="T842" i="11"/>
  <c r="U842" i="11"/>
  <c r="V842" i="11"/>
  <c r="W842" i="11"/>
  <c r="X842" i="11"/>
  <c r="Z842" i="11"/>
  <c r="AA842" i="11"/>
  <c r="AB842" i="11"/>
  <c r="A843" i="11"/>
  <c r="B843" i="11"/>
  <c r="C843" i="11"/>
  <c r="D843" i="11"/>
  <c r="E843" i="11"/>
  <c r="F843" i="11"/>
  <c r="G843" i="11"/>
  <c r="L843" i="11" s="1"/>
  <c r="H843" i="11"/>
  <c r="R843" i="11"/>
  <c r="S843" i="11"/>
  <c r="AA843" i="11"/>
  <c r="A844" i="11"/>
  <c r="B844" i="11"/>
  <c r="C844" i="11"/>
  <c r="D844" i="11"/>
  <c r="E844" i="11"/>
  <c r="F844" i="11"/>
  <c r="G844" i="11"/>
  <c r="H844" i="11"/>
  <c r="J844" i="11"/>
  <c r="L844" i="11"/>
  <c r="N844" i="11"/>
  <c r="P844" i="11"/>
  <c r="Q844" i="11"/>
  <c r="R844" i="11"/>
  <c r="S844" i="11"/>
  <c r="T844" i="11"/>
  <c r="U844" i="11"/>
  <c r="V844" i="11"/>
  <c r="W844" i="11"/>
  <c r="X844" i="11"/>
  <c r="Z844" i="11"/>
  <c r="AB844" i="11"/>
  <c r="A845" i="11"/>
  <c r="B845" i="11"/>
  <c r="C845" i="11"/>
  <c r="D845" i="11"/>
  <c r="E845" i="11"/>
  <c r="F845" i="11"/>
  <c r="G845" i="11"/>
  <c r="H845" i="11"/>
  <c r="K845" i="11"/>
  <c r="Q845" i="11"/>
  <c r="S845" i="11"/>
  <c r="U845" i="11"/>
  <c r="V845" i="11"/>
  <c r="W845" i="11"/>
  <c r="Y845" i="11"/>
  <c r="AA845" i="11"/>
  <c r="A846" i="11"/>
  <c r="B846" i="11"/>
  <c r="C846" i="11"/>
  <c r="D846" i="11"/>
  <c r="E846" i="11"/>
  <c r="F846" i="11"/>
  <c r="G846" i="11"/>
  <c r="H846" i="11"/>
  <c r="A847" i="11"/>
  <c r="B847" i="11"/>
  <c r="C847" i="11"/>
  <c r="D847" i="11"/>
  <c r="E847" i="11"/>
  <c r="F847" i="11"/>
  <c r="G847" i="11"/>
  <c r="H847" i="11"/>
  <c r="J847" i="11"/>
  <c r="K847" i="11"/>
  <c r="M847" i="11"/>
  <c r="O847" i="11"/>
  <c r="P847" i="11"/>
  <c r="Q847" i="11"/>
  <c r="S847" i="11"/>
  <c r="T847" i="11"/>
  <c r="U847" i="11"/>
  <c r="V847" i="11"/>
  <c r="W847" i="11"/>
  <c r="X847" i="11"/>
  <c r="Y847" i="11"/>
  <c r="Z847" i="11"/>
  <c r="AA847" i="11"/>
  <c r="A848" i="11"/>
  <c r="B848" i="11"/>
  <c r="C848" i="11"/>
  <c r="D848" i="11"/>
  <c r="E848" i="11"/>
  <c r="F848" i="11"/>
  <c r="G848" i="11"/>
  <c r="J848" i="11" s="1"/>
  <c r="H848" i="11"/>
  <c r="K848" i="11"/>
  <c r="N848" i="11"/>
  <c r="P848" i="11"/>
  <c r="Q848" i="11"/>
  <c r="T848" i="11"/>
  <c r="U848" i="11"/>
  <c r="V848" i="11"/>
  <c r="W848" i="11"/>
  <c r="X848" i="11"/>
  <c r="Z848" i="11"/>
  <c r="AA848" i="11"/>
  <c r="AB848" i="11"/>
  <c r="A849" i="11"/>
  <c r="B849" i="11"/>
  <c r="C849" i="11"/>
  <c r="D849" i="11"/>
  <c r="E849" i="11"/>
  <c r="F849" i="11"/>
  <c r="G849" i="11"/>
  <c r="U849" i="11" s="1"/>
  <c r="H849" i="11"/>
  <c r="O849" i="11"/>
  <c r="W849" i="11"/>
  <c r="Y849" i="11"/>
  <c r="Z849" i="11"/>
  <c r="A850" i="11"/>
  <c r="B850" i="11"/>
  <c r="C850" i="11"/>
  <c r="D850" i="11"/>
  <c r="E850" i="11"/>
  <c r="F850" i="11"/>
  <c r="G850" i="11"/>
  <c r="K850" i="11" s="1"/>
  <c r="H850" i="11"/>
  <c r="J850" i="11"/>
  <c r="L850" i="11"/>
  <c r="N850" i="11"/>
  <c r="P850" i="11"/>
  <c r="R850" i="11"/>
  <c r="T850" i="11"/>
  <c r="V850" i="11"/>
  <c r="W850" i="11"/>
  <c r="X850" i="11"/>
  <c r="Y850" i="11"/>
  <c r="Z850" i="11"/>
  <c r="AA850" i="11"/>
  <c r="AB850" i="11"/>
  <c r="A851" i="11"/>
  <c r="B851" i="11"/>
  <c r="C851" i="11"/>
  <c r="D851" i="11"/>
  <c r="E851" i="11"/>
  <c r="F851" i="11"/>
  <c r="G851" i="11"/>
  <c r="N851" i="11" s="1"/>
  <c r="H851" i="11"/>
  <c r="Y851" i="11"/>
  <c r="Z851" i="11"/>
  <c r="AA851" i="11"/>
  <c r="A852" i="11"/>
  <c r="B852" i="11"/>
  <c r="C852" i="11"/>
  <c r="D852" i="11"/>
  <c r="E852" i="11"/>
  <c r="F852" i="11"/>
  <c r="G852" i="11"/>
  <c r="H852" i="11"/>
  <c r="J852" i="11"/>
  <c r="K852" i="11"/>
  <c r="L852" i="11"/>
  <c r="M852" i="11"/>
  <c r="N852" i="11"/>
  <c r="O852" i="11"/>
  <c r="P852" i="11"/>
  <c r="Q852" i="11"/>
  <c r="R852" i="11"/>
  <c r="S852" i="11"/>
  <c r="T852" i="11"/>
  <c r="U852" i="11"/>
  <c r="V852" i="11"/>
  <c r="W852" i="11"/>
  <c r="X852" i="11"/>
  <c r="Y852" i="11"/>
  <c r="Z852" i="11"/>
  <c r="AA852" i="11"/>
  <c r="AB852" i="11"/>
  <c r="A853" i="11"/>
  <c r="B853" i="11"/>
  <c r="C853" i="11"/>
  <c r="D853" i="11"/>
  <c r="E853" i="11"/>
  <c r="F853" i="11"/>
  <c r="G853" i="11"/>
  <c r="AA853" i="11" s="1"/>
  <c r="H853" i="11"/>
  <c r="L853" i="11"/>
  <c r="N853" i="11"/>
  <c r="P853" i="11"/>
  <c r="Q853" i="11"/>
  <c r="R853" i="11"/>
  <c r="U853" i="11"/>
  <c r="V853" i="11"/>
  <c r="W853" i="11"/>
  <c r="Y853" i="11"/>
  <c r="Z853" i="11"/>
  <c r="A854" i="11"/>
  <c r="B854" i="11"/>
  <c r="C854" i="11"/>
  <c r="D854" i="11"/>
  <c r="E854" i="11"/>
  <c r="F854" i="11"/>
  <c r="G854" i="11"/>
  <c r="N854" i="11" s="1"/>
  <c r="H854" i="11"/>
  <c r="X854" i="11"/>
  <c r="Z854" i="11"/>
  <c r="A855" i="11"/>
  <c r="B855" i="11"/>
  <c r="C855" i="11"/>
  <c r="D855" i="11"/>
  <c r="E855" i="11"/>
  <c r="F855" i="11"/>
  <c r="G855" i="11"/>
  <c r="H855" i="11"/>
  <c r="L855" i="11"/>
  <c r="M855" i="11"/>
  <c r="T855" i="11"/>
  <c r="Y855" i="11"/>
  <c r="AB855" i="11"/>
  <c r="A856" i="11"/>
  <c r="B856" i="11"/>
  <c r="C856" i="11"/>
  <c r="D856" i="11"/>
  <c r="E856" i="11"/>
  <c r="F856" i="11"/>
  <c r="G856" i="11"/>
  <c r="K856" i="11" s="1"/>
  <c r="H856" i="11"/>
  <c r="J856" i="11"/>
  <c r="L856" i="11"/>
  <c r="M856" i="11"/>
  <c r="N856" i="11"/>
  <c r="O856" i="11"/>
  <c r="P856" i="11"/>
  <c r="Q856" i="11"/>
  <c r="R856" i="11"/>
  <c r="S856" i="11"/>
  <c r="T856" i="11"/>
  <c r="U856" i="11"/>
  <c r="V856" i="11"/>
  <c r="W856" i="11"/>
  <c r="X856" i="11"/>
  <c r="Y856" i="11"/>
  <c r="Z856" i="11"/>
  <c r="AB856" i="11"/>
  <c r="A857" i="11"/>
  <c r="B857" i="11"/>
  <c r="C857" i="11"/>
  <c r="D857" i="11"/>
  <c r="E857" i="11"/>
  <c r="F857" i="11"/>
  <c r="G857" i="11"/>
  <c r="H857" i="11"/>
  <c r="O857" i="11"/>
  <c r="S857" i="11"/>
  <c r="U857" i="11"/>
  <c r="W857" i="11"/>
  <c r="Y857" i="11"/>
  <c r="Z857" i="11"/>
  <c r="A858" i="11"/>
  <c r="B858" i="11"/>
  <c r="C858" i="11"/>
  <c r="D858" i="11"/>
  <c r="E858" i="11"/>
  <c r="F858" i="11"/>
  <c r="G858" i="11"/>
  <c r="J858" i="11" s="1"/>
  <c r="H858" i="11"/>
  <c r="K858" i="11"/>
  <c r="N858" i="11"/>
  <c r="O858" i="11"/>
  <c r="P858" i="11"/>
  <c r="R858" i="11"/>
  <c r="S858" i="11"/>
  <c r="T858" i="11"/>
  <c r="U858" i="11"/>
  <c r="V858" i="11"/>
  <c r="Z858" i="11"/>
  <c r="AA858" i="11"/>
  <c r="A859" i="11"/>
  <c r="B859" i="11"/>
  <c r="C859" i="11"/>
  <c r="D859" i="11"/>
  <c r="E859" i="11"/>
  <c r="F859" i="11"/>
  <c r="G859" i="11"/>
  <c r="H859" i="11"/>
  <c r="L859" i="11"/>
  <c r="Q859" i="11"/>
  <c r="S859" i="11"/>
  <c r="U859" i="11"/>
  <c r="V859" i="11"/>
  <c r="W859" i="11"/>
  <c r="Y859" i="11"/>
  <c r="A860" i="11"/>
  <c r="B860" i="11"/>
  <c r="C860" i="11"/>
  <c r="D860" i="11"/>
  <c r="E860" i="11"/>
  <c r="F860" i="11"/>
  <c r="G860" i="11"/>
  <c r="AB860" i="11" s="1"/>
  <c r="H860" i="11"/>
  <c r="J860" i="11"/>
  <c r="L860" i="11"/>
  <c r="M860" i="11"/>
  <c r="P860" i="11"/>
  <c r="Q860" i="11"/>
  <c r="R860" i="11"/>
  <c r="S860" i="11"/>
  <c r="T860" i="11"/>
  <c r="U860" i="11"/>
  <c r="V860" i="11"/>
  <c r="W860" i="11"/>
  <c r="X860" i="11"/>
  <c r="Y860" i="11"/>
  <c r="Z860" i="11"/>
  <c r="A861" i="11"/>
  <c r="B861" i="11"/>
  <c r="C861" i="11"/>
  <c r="D861" i="11"/>
  <c r="E861" i="11"/>
  <c r="F861" i="11"/>
  <c r="G861" i="11"/>
  <c r="H861" i="11"/>
  <c r="N861" i="11"/>
  <c r="S861" i="11"/>
  <c r="AA861" i="11"/>
  <c r="A862" i="11"/>
  <c r="B862" i="11"/>
  <c r="C862" i="11"/>
  <c r="D862" i="11"/>
  <c r="E862" i="11"/>
  <c r="F862" i="11"/>
  <c r="G862" i="11"/>
  <c r="H862" i="11"/>
  <c r="K862" i="11"/>
  <c r="P862" i="11"/>
  <c r="U862" i="11"/>
  <c r="W862" i="11"/>
  <c r="Y862" i="11"/>
  <c r="Z862" i="11"/>
  <c r="AA862" i="11"/>
  <c r="A863" i="11"/>
  <c r="B863" i="11"/>
  <c r="C863" i="11"/>
  <c r="D863" i="11"/>
  <c r="E863" i="11"/>
  <c r="F863" i="11"/>
  <c r="G863" i="11"/>
  <c r="J863" i="11" s="1"/>
  <c r="H863" i="11"/>
  <c r="K863" i="11"/>
  <c r="M863" i="11"/>
  <c r="O863" i="11"/>
  <c r="P863" i="11"/>
  <c r="S863" i="11"/>
  <c r="T863" i="11"/>
  <c r="U863" i="11"/>
  <c r="V863" i="11"/>
  <c r="W863" i="11"/>
  <c r="X863" i="11"/>
  <c r="Y863" i="11"/>
  <c r="Z863" i="11"/>
  <c r="AA863" i="11"/>
  <c r="A864" i="11"/>
  <c r="B864" i="11"/>
  <c r="C864" i="11"/>
  <c r="D864" i="11"/>
  <c r="E864" i="11"/>
  <c r="F864" i="11"/>
  <c r="G864" i="11"/>
  <c r="P864" i="11" s="1"/>
  <c r="H864" i="11"/>
  <c r="K864" i="11"/>
  <c r="R864" i="11"/>
  <c r="AA864" i="11"/>
  <c r="A865" i="11"/>
  <c r="B865" i="11"/>
  <c r="C865" i="11"/>
  <c r="D865" i="11"/>
  <c r="E865" i="11"/>
  <c r="F865" i="11"/>
  <c r="G865" i="11"/>
  <c r="H865" i="11"/>
  <c r="J865" i="11"/>
  <c r="M865" i="11"/>
  <c r="O865" i="11"/>
  <c r="R865" i="11"/>
  <c r="W865" i="11"/>
  <c r="Y865" i="11"/>
  <c r="AA865" i="11"/>
  <c r="AB865" i="11"/>
  <c r="A866" i="11"/>
  <c r="B866" i="11"/>
  <c r="C866" i="11"/>
  <c r="D866" i="11"/>
  <c r="E866" i="11"/>
  <c r="F866" i="11"/>
  <c r="G866" i="11"/>
  <c r="K866" i="11" s="1"/>
  <c r="H866" i="11"/>
  <c r="J866" i="11"/>
  <c r="L866" i="11"/>
  <c r="N866" i="11"/>
  <c r="O866" i="11"/>
  <c r="P866" i="11"/>
  <c r="S866" i="11"/>
  <c r="T866" i="11"/>
  <c r="V866" i="11"/>
  <c r="W866" i="11"/>
  <c r="X866" i="11"/>
  <c r="Y866" i="11"/>
  <c r="Z866" i="11"/>
  <c r="AA866" i="11"/>
  <c r="AB866" i="11"/>
  <c r="A867" i="11"/>
  <c r="B867" i="11"/>
  <c r="C867" i="11"/>
  <c r="D867" i="11"/>
  <c r="E867" i="11"/>
  <c r="F867" i="11"/>
  <c r="G867" i="11"/>
  <c r="H867" i="11"/>
  <c r="K867" i="11"/>
  <c r="W867" i="11"/>
  <c r="Y867" i="11"/>
  <c r="AA867" i="11"/>
  <c r="A868" i="11"/>
  <c r="B868" i="11"/>
  <c r="C868" i="11"/>
  <c r="D868" i="11"/>
  <c r="E868" i="11"/>
  <c r="F868" i="11"/>
  <c r="G868" i="11"/>
  <c r="H868" i="11"/>
  <c r="J868" i="11"/>
  <c r="K868" i="11"/>
  <c r="L868" i="11"/>
  <c r="M868" i="11"/>
  <c r="N868" i="11"/>
  <c r="O868" i="11"/>
  <c r="P868" i="11"/>
  <c r="Q868" i="11"/>
  <c r="R868" i="11"/>
  <c r="S868" i="11"/>
  <c r="T868" i="11"/>
  <c r="U868" i="11"/>
  <c r="V868" i="11"/>
  <c r="W868" i="11"/>
  <c r="X868" i="11"/>
  <c r="Y868" i="11"/>
  <c r="Z868" i="11"/>
  <c r="AA868" i="11"/>
  <c r="AB868" i="11"/>
  <c r="A869" i="11"/>
  <c r="B869" i="11"/>
  <c r="C869" i="11"/>
  <c r="D869" i="11"/>
  <c r="E869" i="11"/>
  <c r="F869" i="11"/>
  <c r="G869" i="11"/>
  <c r="L869" i="11" s="1"/>
  <c r="H869" i="11"/>
  <c r="K869" i="11"/>
  <c r="M869" i="11"/>
  <c r="AA869" i="11"/>
  <c r="A870" i="11"/>
  <c r="B870" i="11"/>
  <c r="C870" i="11"/>
  <c r="D870" i="11"/>
  <c r="E870" i="11"/>
  <c r="F870" i="11"/>
  <c r="G870" i="11"/>
  <c r="J870" i="11" s="1"/>
  <c r="H870" i="11"/>
  <c r="M870" i="11"/>
  <c r="O870" i="11"/>
  <c r="Q870" i="11"/>
  <c r="R870" i="11"/>
  <c r="S870" i="11"/>
  <c r="V870" i="11"/>
  <c r="W870" i="11"/>
  <c r="X870" i="11"/>
  <c r="Z870" i="11"/>
  <c r="AA870" i="11"/>
  <c r="A871" i="11"/>
  <c r="B871" i="11"/>
  <c r="C871" i="11"/>
  <c r="D871" i="11"/>
  <c r="E871" i="11"/>
  <c r="F871" i="11"/>
  <c r="G871" i="11"/>
  <c r="K871" i="11" s="1"/>
  <c r="H871" i="11"/>
  <c r="U871" i="11"/>
  <c r="X871" i="11"/>
  <c r="Y871" i="11"/>
  <c r="A872" i="11"/>
  <c r="B872" i="11"/>
  <c r="C872" i="11"/>
  <c r="D872" i="11"/>
  <c r="E872" i="11"/>
  <c r="F872" i="11"/>
  <c r="G872" i="11"/>
  <c r="K872" i="11" s="1"/>
  <c r="H872" i="11"/>
  <c r="J872" i="11"/>
  <c r="L872" i="11"/>
  <c r="M872" i="11"/>
  <c r="N872" i="11"/>
  <c r="O872" i="11"/>
  <c r="P872" i="11"/>
  <c r="Q872" i="11"/>
  <c r="R872" i="11"/>
  <c r="S872" i="11"/>
  <c r="T872" i="11"/>
  <c r="U872" i="11"/>
  <c r="V872" i="11"/>
  <c r="W872" i="11"/>
  <c r="X872" i="11"/>
  <c r="Y872" i="11"/>
  <c r="Z872" i="11"/>
  <c r="AB872" i="11"/>
  <c r="A873" i="11"/>
  <c r="B873" i="11"/>
  <c r="C873" i="11"/>
  <c r="D873" i="11"/>
  <c r="E873" i="11"/>
  <c r="F873" i="11"/>
  <c r="G873" i="11"/>
  <c r="R873" i="11" s="1"/>
  <c r="H873" i="11"/>
  <c r="N873" i="11"/>
  <c r="P873" i="11"/>
  <c r="S873" i="11"/>
  <c r="AA873" i="11"/>
  <c r="A874" i="11"/>
  <c r="B874" i="11"/>
  <c r="C874" i="11"/>
  <c r="D874" i="11"/>
  <c r="E874" i="11"/>
  <c r="F874" i="11"/>
  <c r="G874" i="11"/>
  <c r="J874" i="11" s="1"/>
  <c r="H874" i="11"/>
  <c r="A875" i="11"/>
  <c r="B875" i="11"/>
  <c r="C875" i="11"/>
  <c r="D875" i="11"/>
  <c r="E875" i="11"/>
  <c r="F875" i="11"/>
  <c r="G875" i="11"/>
  <c r="L875" i="11" s="1"/>
  <c r="H875" i="11"/>
  <c r="K875" i="11"/>
  <c r="M875" i="11"/>
  <c r="P875" i="11"/>
  <c r="Q875" i="11"/>
  <c r="R875" i="11"/>
  <c r="T875" i="11"/>
  <c r="U875" i="11"/>
  <c r="V875" i="11"/>
  <c r="W875" i="11"/>
  <c r="X875" i="11"/>
  <c r="Y875" i="11"/>
  <c r="AA875" i="11"/>
  <c r="AB875" i="11"/>
  <c r="A876" i="11"/>
  <c r="B876" i="11"/>
  <c r="C876" i="11"/>
  <c r="D876" i="11"/>
  <c r="E876" i="11"/>
  <c r="F876" i="11"/>
  <c r="G876" i="11"/>
  <c r="H876" i="11"/>
  <c r="S876" i="11"/>
  <c r="U876" i="11"/>
  <c r="W876" i="11"/>
  <c r="A877" i="11"/>
  <c r="B877" i="11"/>
  <c r="C877" i="11"/>
  <c r="D877" i="11"/>
  <c r="E877" i="11"/>
  <c r="F877" i="11"/>
  <c r="G877" i="11"/>
  <c r="AA877" i="11" s="1"/>
  <c r="H877" i="11"/>
  <c r="J877" i="11"/>
  <c r="M877" i="11"/>
  <c r="N877" i="11"/>
  <c r="O877" i="11"/>
  <c r="R877" i="11"/>
  <c r="S877" i="11"/>
  <c r="T877" i="11"/>
  <c r="U877" i="11"/>
  <c r="V877" i="11"/>
  <c r="Y877" i="11"/>
  <c r="Z877" i="11"/>
  <c r="A878" i="11"/>
  <c r="B878" i="11"/>
  <c r="C878" i="11"/>
  <c r="D878" i="11"/>
  <c r="E878" i="11"/>
  <c r="F878" i="11"/>
  <c r="G878" i="11"/>
  <c r="T878" i="11" s="1"/>
  <c r="H878" i="11"/>
  <c r="J878" i="11"/>
  <c r="O878" i="11"/>
  <c r="R878" i="11"/>
  <c r="U878" i="11"/>
  <c r="AA878" i="11"/>
  <c r="AB878" i="11"/>
  <c r="A879" i="11"/>
  <c r="B879" i="11"/>
  <c r="C879" i="11"/>
  <c r="D879" i="11"/>
  <c r="E879" i="11"/>
  <c r="F879" i="11"/>
  <c r="G879" i="11"/>
  <c r="H879" i="11"/>
  <c r="J879" i="11"/>
  <c r="L879" i="11"/>
  <c r="M879" i="11"/>
  <c r="O879" i="11"/>
  <c r="P879" i="11"/>
  <c r="Q879" i="11"/>
  <c r="S879" i="11"/>
  <c r="T879" i="11"/>
  <c r="U879" i="11"/>
  <c r="V879" i="11"/>
  <c r="W879" i="11"/>
  <c r="X879" i="11"/>
  <c r="Y879" i="11"/>
  <c r="Z879" i="11"/>
  <c r="AA879" i="11"/>
  <c r="AB879" i="11"/>
  <c r="A880" i="11"/>
  <c r="B880" i="11"/>
  <c r="C880" i="11"/>
  <c r="D880" i="11"/>
  <c r="E880" i="11"/>
  <c r="F880" i="11"/>
  <c r="G880" i="11"/>
  <c r="K880" i="11" s="1"/>
  <c r="H880" i="11"/>
  <c r="J880" i="11"/>
  <c r="L880" i="11"/>
  <c r="N880" i="11"/>
  <c r="P880" i="11"/>
  <c r="Q880" i="11"/>
  <c r="T880" i="11"/>
  <c r="U880" i="11"/>
  <c r="V880" i="11"/>
  <c r="W880" i="11"/>
  <c r="X880" i="11"/>
  <c r="Y880" i="11"/>
  <c r="Z880" i="11"/>
  <c r="AA880" i="11"/>
  <c r="AB880" i="11"/>
  <c r="A881" i="11"/>
  <c r="B881" i="11"/>
  <c r="C881" i="11"/>
  <c r="D881" i="11"/>
  <c r="E881" i="11"/>
  <c r="F881" i="11"/>
  <c r="G881" i="11"/>
  <c r="H881" i="11"/>
  <c r="J881" i="11"/>
  <c r="K881" i="11"/>
  <c r="L881" i="11"/>
  <c r="M881" i="11"/>
  <c r="N881" i="11"/>
  <c r="O881" i="11"/>
  <c r="Q881" i="11"/>
  <c r="R881" i="11"/>
  <c r="S881" i="11"/>
  <c r="U881" i="11"/>
  <c r="V881" i="11"/>
  <c r="W881" i="11"/>
  <c r="X881" i="11"/>
  <c r="Y881" i="11"/>
  <c r="Z881" i="11"/>
  <c r="AA881" i="11"/>
  <c r="AB881" i="11"/>
  <c r="A882" i="11"/>
  <c r="B882" i="11"/>
  <c r="C882" i="11"/>
  <c r="D882" i="11"/>
  <c r="E882" i="11"/>
  <c r="F882" i="11"/>
  <c r="G882" i="11"/>
  <c r="H882" i="11"/>
  <c r="J882" i="11"/>
  <c r="K882" i="11"/>
  <c r="M882" i="11"/>
  <c r="O882" i="11"/>
  <c r="P882" i="11"/>
  <c r="R882" i="11"/>
  <c r="V882" i="11"/>
  <c r="W882" i="11"/>
  <c r="Y882" i="11"/>
  <c r="AA882" i="11"/>
  <c r="AB882" i="11"/>
  <c r="A883" i="11"/>
  <c r="B883" i="11"/>
  <c r="C883" i="11"/>
  <c r="D883" i="11"/>
  <c r="E883" i="11"/>
  <c r="F883" i="11"/>
  <c r="G883" i="11"/>
  <c r="K883" i="11" s="1"/>
  <c r="H883" i="11"/>
  <c r="J883" i="11"/>
  <c r="L883" i="11"/>
  <c r="N883" i="11"/>
  <c r="O883" i="11"/>
  <c r="P883" i="11"/>
  <c r="S883" i="11"/>
  <c r="T883" i="11"/>
  <c r="U883" i="11"/>
  <c r="W883" i="11"/>
  <c r="X883" i="11"/>
  <c r="Y883" i="11"/>
  <c r="Z883" i="11"/>
  <c r="AA883" i="11"/>
  <c r="AB883" i="11"/>
  <c r="A884" i="11"/>
  <c r="B884" i="11"/>
  <c r="C884" i="11"/>
  <c r="D884" i="11"/>
  <c r="E884" i="11"/>
  <c r="F884" i="11"/>
  <c r="G884" i="11"/>
  <c r="H884" i="11"/>
  <c r="J884" i="11"/>
  <c r="K884" i="11"/>
  <c r="L884" i="11"/>
  <c r="M884" i="11"/>
  <c r="N884" i="11"/>
  <c r="O884" i="11"/>
  <c r="P884" i="11"/>
  <c r="Q884" i="11"/>
  <c r="R884" i="11"/>
  <c r="S884" i="11"/>
  <c r="T884" i="11"/>
  <c r="U884" i="11"/>
  <c r="V884" i="11"/>
  <c r="W884" i="11"/>
  <c r="X884" i="11"/>
  <c r="Y884" i="11"/>
  <c r="Z884" i="11"/>
  <c r="AA884" i="11"/>
  <c r="AB884" i="11"/>
  <c r="A885" i="11"/>
  <c r="B885" i="11"/>
  <c r="C885" i="11"/>
  <c r="D885" i="11"/>
  <c r="E885" i="11"/>
  <c r="F885" i="11"/>
  <c r="G885" i="11"/>
  <c r="H885" i="11"/>
  <c r="J885" i="11"/>
  <c r="L885" i="11"/>
  <c r="U885" i="11"/>
  <c r="W885" i="11"/>
  <c r="Y885" i="11"/>
  <c r="A886" i="11"/>
  <c r="B886" i="11"/>
  <c r="C886" i="11"/>
  <c r="D886" i="11"/>
  <c r="E886" i="11"/>
  <c r="F886" i="11"/>
  <c r="G886" i="11"/>
  <c r="H886" i="11"/>
  <c r="J886" i="11"/>
  <c r="M886" i="11"/>
  <c r="S886" i="11"/>
  <c r="T886" i="11"/>
  <c r="W886" i="11"/>
  <c r="A887" i="11"/>
  <c r="B887" i="11"/>
  <c r="C887" i="11"/>
  <c r="D887" i="11"/>
  <c r="E887" i="11"/>
  <c r="F887" i="11"/>
  <c r="G887" i="11"/>
  <c r="H887" i="11"/>
  <c r="P887" i="11"/>
  <c r="R887" i="11"/>
  <c r="S887" i="11"/>
  <c r="A888" i="11"/>
  <c r="B888" i="11"/>
  <c r="C888" i="11"/>
  <c r="D888" i="11"/>
  <c r="E888" i="11"/>
  <c r="F888" i="11"/>
  <c r="G888" i="11"/>
  <c r="K888" i="11" s="1"/>
  <c r="H888" i="11"/>
  <c r="J888" i="11"/>
  <c r="L888" i="11"/>
  <c r="M888" i="11"/>
  <c r="N888" i="11"/>
  <c r="O888" i="11"/>
  <c r="P888" i="11"/>
  <c r="Q888" i="11"/>
  <c r="R888" i="11"/>
  <c r="S888" i="11"/>
  <c r="T888" i="11"/>
  <c r="U888" i="11"/>
  <c r="V888" i="11"/>
  <c r="W888" i="11"/>
  <c r="X888" i="11"/>
  <c r="Y888" i="11"/>
  <c r="Z888" i="11"/>
  <c r="AB888" i="11"/>
  <c r="A889" i="11"/>
  <c r="B889" i="11"/>
  <c r="C889" i="11"/>
  <c r="D889" i="11"/>
  <c r="E889" i="11"/>
  <c r="F889" i="11"/>
  <c r="G889" i="11"/>
  <c r="O889" i="11" s="1"/>
  <c r="H889" i="11"/>
  <c r="J889" i="11"/>
  <c r="M889" i="11"/>
  <c r="N889" i="11"/>
  <c r="Q889" i="11"/>
  <c r="V889" i="11"/>
  <c r="W889" i="11"/>
  <c r="Y889" i="11"/>
  <c r="A890" i="11"/>
  <c r="B890" i="11"/>
  <c r="C890" i="11"/>
  <c r="D890" i="11"/>
  <c r="E890" i="11"/>
  <c r="F890" i="11"/>
  <c r="G890" i="11"/>
  <c r="J890" i="11" s="1"/>
  <c r="H890" i="11"/>
  <c r="K890" i="11"/>
  <c r="R890" i="11"/>
  <c r="T890" i="11"/>
  <c r="U890" i="11"/>
  <c r="AB890" i="11"/>
  <c r="A891" i="11"/>
  <c r="B891" i="11"/>
  <c r="C891" i="11"/>
  <c r="D891" i="11"/>
  <c r="E891" i="11"/>
  <c r="F891" i="11"/>
  <c r="G891" i="11"/>
  <c r="H891" i="11"/>
  <c r="O891" i="11"/>
  <c r="P891" i="11"/>
  <c r="Q891" i="11"/>
  <c r="Y891" i="11"/>
  <c r="A892" i="11"/>
  <c r="B892" i="11"/>
  <c r="C892" i="11"/>
  <c r="D892" i="11"/>
  <c r="E892" i="11"/>
  <c r="F892" i="11"/>
  <c r="G892" i="11"/>
  <c r="H892" i="11"/>
  <c r="J892" i="11"/>
  <c r="L892" i="11"/>
  <c r="P892" i="11"/>
  <c r="R892" i="11"/>
  <c r="S892" i="11"/>
  <c r="T892" i="11"/>
  <c r="V892" i="11"/>
  <c r="W892" i="11"/>
  <c r="X892" i="11"/>
  <c r="Y892" i="11"/>
  <c r="AB892" i="11"/>
  <c r="A893" i="11"/>
  <c r="B893" i="11"/>
  <c r="C893" i="11"/>
  <c r="D893" i="11"/>
  <c r="E893" i="11"/>
  <c r="F893" i="11"/>
  <c r="G893" i="11"/>
  <c r="H893" i="11"/>
  <c r="AA893" i="11"/>
  <c r="A894" i="11"/>
  <c r="B894" i="11"/>
  <c r="C894" i="11"/>
  <c r="D894" i="11"/>
  <c r="E894" i="11"/>
  <c r="F894" i="11"/>
  <c r="G894" i="11"/>
  <c r="P894" i="11" s="1"/>
  <c r="H894" i="11"/>
  <c r="K894" i="11"/>
  <c r="N894" i="11"/>
  <c r="O894" i="11"/>
  <c r="S894" i="11"/>
  <c r="X894" i="11"/>
  <c r="Y894" i="11"/>
  <c r="Z894" i="11"/>
  <c r="A895" i="11"/>
  <c r="B895" i="11"/>
  <c r="C895" i="11"/>
  <c r="D895" i="11"/>
  <c r="E895" i="11"/>
  <c r="F895" i="11"/>
  <c r="G895" i="11"/>
  <c r="H895" i="11"/>
  <c r="K895" i="11"/>
  <c r="S895" i="11"/>
  <c r="U895" i="11"/>
  <c r="V895" i="11"/>
  <c r="AB895" i="11"/>
  <c r="A896" i="11"/>
  <c r="B896" i="11"/>
  <c r="C896" i="11"/>
  <c r="D896" i="11"/>
  <c r="E896" i="11"/>
  <c r="F896" i="11"/>
  <c r="G896" i="11"/>
  <c r="H896" i="11"/>
  <c r="M896" i="11"/>
  <c r="N896" i="11"/>
  <c r="P896" i="11"/>
  <c r="Y896" i="11"/>
  <c r="AB896" i="11"/>
  <c r="A897" i="11"/>
  <c r="B897" i="11"/>
  <c r="C897" i="11"/>
  <c r="D897" i="11"/>
  <c r="E897" i="11"/>
  <c r="F897" i="11"/>
  <c r="G897" i="11"/>
  <c r="H897" i="11"/>
  <c r="J897" i="11"/>
  <c r="M897" i="11"/>
  <c r="O897" i="11"/>
  <c r="Q897" i="11"/>
  <c r="R897" i="11"/>
  <c r="U897" i="11"/>
  <c r="V897" i="11"/>
  <c r="W897" i="11"/>
  <c r="X897" i="11"/>
  <c r="Y897" i="11"/>
  <c r="Z897" i="11"/>
  <c r="AA897" i="11"/>
  <c r="AB897" i="11"/>
  <c r="A898" i="11"/>
  <c r="B898" i="11"/>
  <c r="C898" i="11"/>
  <c r="D898" i="11"/>
  <c r="E898" i="11"/>
  <c r="F898" i="11"/>
  <c r="G898" i="11"/>
  <c r="H898" i="11"/>
  <c r="J898" i="11"/>
  <c r="K898" i="11"/>
  <c r="L898" i="11"/>
  <c r="M898" i="11"/>
  <c r="N898" i="11"/>
  <c r="O898" i="11"/>
  <c r="P898" i="11"/>
  <c r="R898" i="11"/>
  <c r="S898" i="11"/>
  <c r="T898" i="11"/>
  <c r="V898" i="11"/>
  <c r="W898" i="11"/>
  <c r="X898" i="11"/>
  <c r="Y898" i="11"/>
  <c r="Z898" i="11"/>
  <c r="AA898" i="11"/>
  <c r="AB898" i="11"/>
  <c r="A899" i="11"/>
  <c r="B899" i="11"/>
  <c r="C899" i="11"/>
  <c r="D899" i="11"/>
  <c r="E899" i="11"/>
  <c r="F899" i="11"/>
  <c r="G899" i="11"/>
  <c r="J899" i="11" s="1"/>
  <c r="H899" i="11"/>
  <c r="K899" i="11"/>
  <c r="M899" i="11"/>
  <c r="N899" i="11"/>
  <c r="P899" i="11"/>
  <c r="Q899" i="11"/>
  <c r="S899" i="11"/>
  <c r="T899" i="11"/>
  <c r="U899" i="11"/>
  <c r="W899" i="11"/>
  <c r="Y899" i="11"/>
  <c r="AA899" i="11"/>
  <c r="AB899" i="11"/>
  <c r="A900" i="11"/>
  <c r="B900" i="11"/>
  <c r="C900" i="11"/>
  <c r="D900" i="11"/>
  <c r="E900" i="11"/>
  <c r="F900" i="11"/>
  <c r="G900" i="11"/>
  <c r="H900" i="11"/>
  <c r="J900" i="11"/>
  <c r="K900" i="11"/>
  <c r="L900" i="11"/>
  <c r="M900" i="11"/>
  <c r="N900" i="11"/>
  <c r="O900" i="11"/>
  <c r="P900" i="11"/>
  <c r="Q900" i="11"/>
  <c r="R900" i="11"/>
  <c r="S900" i="11"/>
  <c r="T900" i="11"/>
  <c r="U900" i="11"/>
  <c r="V900" i="11"/>
  <c r="W900" i="11"/>
  <c r="X900" i="11"/>
  <c r="Y900" i="11"/>
  <c r="Z900" i="11"/>
  <c r="AA900" i="11"/>
  <c r="AB900" i="11"/>
  <c r="A901" i="11"/>
  <c r="B901" i="11"/>
  <c r="C901" i="11"/>
  <c r="D901" i="11"/>
  <c r="E901" i="11"/>
  <c r="F901" i="11"/>
  <c r="G901" i="11"/>
  <c r="H901" i="11"/>
  <c r="M901" i="11"/>
  <c r="O901" i="11"/>
  <c r="Q901" i="11"/>
  <c r="S901" i="11"/>
  <c r="V901" i="11"/>
  <c r="W901" i="11"/>
  <c r="Y901" i="11"/>
  <c r="Z901" i="11"/>
  <c r="AA901" i="11"/>
  <c r="AB901" i="11"/>
  <c r="A902" i="11"/>
  <c r="B902" i="11"/>
  <c r="C902" i="11"/>
  <c r="D902" i="11"/>
  <c r="E902" i="11"/>
  <c r="F902" i="11"/>
  <c r="G902" i="11"/>
  <c r="H902" i="11"/>
  <c r="K902" i="11"/>
  <c r="L902" i="11"/>
  <c r="N902" i="11"/>
  <c r="O902" i="11"/>
  <c r="P902" i="11"/>
  <c r="Q902" i="11"/>
  <c r="R902" i="11"/>
  <c r="S902" i="11"/>
  <c r="V902" i="11"/>
  <c r="X902" i="11"/>
  <c r="Z902" i="11"/>
  <c r="AA902" i="11"/>
  <c r="A903" i="11"/>
  <c r="B903" i="11"/>
  <c r="C903" i="11"/>
  <c r="D903" i="11"/>
  <c r="E903" i="11"/>
  <c r="F903" i="11"/>
  <c r="G903" i="11"/>
  <c r="H903" i="11"/>
  <c r="A904" i="11"/>
  <c r="B904" i="11"/>
  <c r="C904" i="11"/>
  <c r="D904" i="11"/>
  <c r="E904" i="11"/>
  <c r="F904" i="11"/>
  <c r="G904" i="11"/>
  <c r="K904" i="11" s="1"/>
  <c r="H904" i="11"/>
  <c r="J904" i="11"/>
  <c r="L904" i="11"/>
  <c r="M904" i="11"/>
  <c r="N904" i="11"/>
  <c r="O904" i="11"/>
  <c r="P904" i="11"/>
  <c r="Q904" i="11"/>
  <c r="R904" i="11"/>
  <c r="S904" i="11"/>
  <c r="T904" i="11"/>
  <c r="U904" i="11"/>
  <c r="V904" i="11"/>
  <c r="W904" i="11"/>
  <c r="X904" i="11"/>
  <c r="Y904" i="11"/>
  <c r="Z904" i="11"/>
  <c r="AB904" i="11"/>
  <c r="A905" i="11"/>
  <c r="B905" i="11"/>
  <c r="C905" i="11"/>
  <c r="D905" i="11"/>
  <c r="E905" i="11"/>
  <c r="F905" i="11"/>
  <c r="G905" i="11"/>
  <c r="H905" i="11"/>
  <c r="K905" i="11"/>
  <c r="M905" i="11"/>
  <c r="N905" i="11"/>
  <c r="P905" i="11"/>
  <c r="Q905" i="11"/>
  <c r="R905" i="11"/>
  <c r="S905" i="11"/>
  <c r="T905" i="11"/>
  <c r="V905" i="11"/>
  <c r="Y905" i="11"/>
  <c r="Z905" i="11"/>
  <c r="A906" i="11"/>
  <c r="B906" i="11"/>
  <c r="C906" i="11"/>
  <c r="D906" i="11"/>
  <c r="E906" i="11"/>
  <c r="F906" i="11"/>
  <c r="G906" i="11"/>
  <c r="J906" i="11" s="1"/>
  <c r="H906" i="11"/>
  <c r="U906" i="11"/>
  <c r="W906" i="11"/>
  <c r="A907" i="11"/>
  <c r="B907" i="11"/>
  <c r="C907" i="11"/>
  <c r="D907" i="11"/>
  <c r="E907" i="11"/>
  <c r="F907" i="11"/>
  <c r="G907" i="11"/>
  <c r="H907" i="11"/>
  <c r="K907" i="11"/>
  <c r="L907" i="11"/>
  <c r="M907" i="11"/>
  <c r="O907" i="11"/>
  <c r="P907" i="11"/>
  <c r="Q907" i="11"/>
  <c r="R907" i="11"/>
  <c r="S907" i="11"/>
  <c r="T907" i="11"/>
  <c r="U907" i="11"/>
  <c r="V907" i="11"/>
  <c r="W907" i="11"/>
  <c r="X907" i="11"/>
  <c r="Y907" i="11"/>
  <c r="AA907" i="11"/>
  <c r="AB907" i="11"/>
  <c r="A908" i="11"/>
  <c r="B908" i="11"/>
  <c r="C908" i="11"/>
  <c r="D908" i="11"/>
  <c r="E908" i="11"/>
  <c r="F908" i="11"/>
  <c r="G908" i="11"/>
  <c r="R908" i="11" s="1"/>
  <c r="H908" i="11"/>
  <c r="S908" i="11"/>
  <c r="T908" i="11"/>
  <c r="A909" i="11"/>
  <c r="B909" i="11"/>
  <c r="C909" i="11"/>
  <c r="D909" i="11"/>
  <c r="E909" i="11"/>
  <c r="F909" i="11"/>
  <c r="G909" i="11"/>
  <c r="J909" i="11" s="1"/>
  <c r="H909" i="11"/>
  <c r="K909" i="11"/>
  <c r="M909" i="11"/>
  <c r="N909" i="11"/>
  <c r="R909" i="11"/>
  <c r="T909" i="11"/>
  <c r="U909" i="11"/>
  <c r="V909" i="11"/>
  <c r="X909" i="11"/>
  <c r="Y909" i="11"/>
  <c r="Z909" i="11"/>
  <c r="AA909" i="11"/>
  <c r="A910" i="11"/>
  <c r="B910" i="11"/>
  <c r="C910" i="11"/>
  <c r="D910" i="11"/>
  <c r="E910" i="11"/>
  <c r="F910" i="11"/>
  <c r="G910" i="11"/>
  <c r="H910" i="11"/>
  <c r="J910" i="11"/>
  <c r="L910" i="11"/>
  <c r="N910" i="11"/>
  <c r="O910" i="11"/>
  <c r="P910" i="11"/>
  <c r="R910" i="11"/>
  <c r="S910" i="11"/>
  <c r="T910" i="11"/>
  <c r="U910" i="11"/>
  <c r="V910" i="11"/>
  <c r="W910" i="11"/>
  <c r="X910" i="11"/>
  <c r="Y910" i="11"/>
  <c r="Z910" i="11"/>
  <c r="AA910" i="11"/>
  <c r="AB910" i="11"/>
  <c r="A911" i="11"/>
  <c r="B911" i="11"/>
  <c r="C911" i="11"/>
  <c r="D911" i="11"/>
  <c r="E911" i="11"/>
  <c r="F911" i="11"/>
  <c r="G911" i="11"/>
  <c r="L911" i="11" s="1"/>
  <c r="H911" i="11"/>
  <c r="J911" i="11"/>
  <c r="O911" i="11"/>
  <c r="V911" i="11"/>
  <c r="W911" i="11"/>
  <c r="X911" i="11"/>
  <c r="AB911" i="11"/>
  <c r="A912" i="11"/>
  <c r="B912" i="11"/>
  <c r="C912" i="11"/>
  <c r="D912" i="11"/>
  <c r="E912" i="11"/>
  <c r="F912" i="11"/>
  <c r="G912" i="11"/>
  <c r="H912" i="11"/>
  <c r="J912" i="11"/>
  <c r="K912" i="11"/>
  <c r="L912" i="11"/>
  <c r="M912" i="11"/>
  <c r="N912" i="11"/>
  <c r="P912" i="11"/>
  <c r="Q912" i="11"/>
  <c r="R912" i="11"/>
  <c r="T912" i="11"/>
  <c r="U912" i="11"/>
  <c r="V912" i="11"/>
  <c r="W912" i="11"/>
  <c r="X912" i="11"/>
  <c r="Y912" i="11"/>
  <c r="Z912" i="11"/>
  <c r="AA912" i="11"/>
  <c r="AB912" i="11"/>
  <c r="A913" i="11"/>
  <c r="B913" i="11"/>
  <c r="C913" i="11"/>
  <c r="D913" i="11"/>
  <c r="E913" i="11"/>
  <c r="F913" i="11"/>
  <c r="G913" i="11"/>
  <c r="AA913" i="11" s="1"/>
  <c r="H913" i="11"/>
  <c r="J913" i="11"/>
  <c r="K913" i="11"/>
  <c r="L913" i="11"/>
  <c r="N913" i="11"/>
  <c r="O913" i="11"/>
  <c r="Q913" i="11"/>
  <c r="R913" i="11"/>
  <c r="S913" i="11"/>
  <c r="U913" i="11"/>
  <c r="V913" i="11"/>
  <c r="W913" i="11"/>
  <c r="X913" i="11"/>
  <c r="Y913" i="11"/>
  <c r="Z913" i="11"/>
  <c r="AB913" i="11"/>
  <c r="A914" i="11"/>
  <c r="B914" i="11"/>
  <c r="C914" i="11"/>
  <c r="D914" i="11"/>
  <c r="E914" i="11"/>
  <c r="F914" i="11"/>
  <c r="G914" i="11"/>
  <c r="K914" i="11" s="1"/>
  <c r="H914" i="11"/>
  <c r="J914" i="11"/>
  <c r="M914" i="11"/>
  <c r="V914" i="11"/>
  <c r="W914" i="11"/>
  <c r="X914" i="11"/>
  <c r="AB914" i="11"/>
  <c r="A915" i="11"/>
  <c r="B915" i="11"/>
  <c r="C915" i="11"/>
  <c r="D915" i="11"/>
  <c r="E915" i="11"/>
  <c r="F915" i="11"/>
  <c r="G915" i="11"/>
  <c r="H915" i="11"/>
  <c r="J915" i="11"/>
  <c r="K915" i="11"/>
  <c r="L915" i="11"/>
  <c r="M915" i="11"/>
  <c r="N915" i="11"/>
  <c r="O915" i="11"/>
  <c r="P915" i="11"/>
  <c r="Q915" i="11"/>
  <c r="S915" i="11"/>
  <c r="T915" i="11"/>
  <c r="U915" i="11"/>
  <c r="W915" i="11"/>
  <c r="X915" i="11"/>
  <c r="Y915" i="11"/>
  <c r="Z915" i="11"/>
  <c r="AA915" i="11"/>
  <c r="AB915" i="11"/>
  <c r="A916" i="11"/>
  <c r="B916" i="11"/>
  <c r="C916" i="11"/>
  <c r="D916" i="11"/>
  <c r="E916" i="11"/>
  <c r="F916" i="11"/>
  <c r="G916" i="11"/>
  <c r="H916" i="11"/>
  <c r="J916" i="11"/>
  <c r="K916" i="11"/>
  <c r="L916" i="11"/>
  <c r="M916" i="11"/>
  <c r="N916" i="11"/>
  <c r="O916" i="11"/>
  <c r="P916" i="11"/>
  <c r="Q916" i="11"/>
  <c r="R916" i="11"/>
  <c r="S916" i="11"/>
  <c r="T916" i="11"/>
  <c r="U916" i="11"/>
  <c r="V916" i="11"/>
  <c r="W916" i="11"/>
  <c r="X916" i="11"/>
  <c r="Y916" i="11"/>
  <c r="Z916" i="11"/>
  <c r="AA916" i="11"/>
  <c r="AB916" i="11"/>
  <c r="A917" i="11"/>
  <c r="B917" i="11"/>
  <c r="C917" i="11"/>
  <c r="D917" i="11"/>
  <c r="E917" i="11"/>
  <c r="F917" i="11"/>
  <c r="G917" i="11"/>
  <c r="H917" i="11"/>
  <c r="L917" i="11"/>
  <c r="M917" i="11"/>
  <c r="N917" i="11"/>
  <c r="Q917" i="11"/>
  <c r="R917" i="11"/>
  <c r="S917" i="11"/>
  <c r="U917" i="11"/>
  <c r="V917" i="11"/>
  <c r="W917" i="11"/>
  <c r="Y917" i="11"/>
  <c r="Z917" i="11"/>
  <c r="A918" i="11"/>
  <c r="B918" i="11"/>
  <c r="C918" i="11"/>
  <c r="D918" i="11"/>
  <c r="E918" i="11"/>
  <c r="F918" i="11"/>
  <c r="G918" i="11"/>
  <c r="H918" i="11"/>
  <c r="A919" i="11"/>
  <c r="B919" i="11"/>
  <c r="C919" i="11"/>
  <c r="D919" i="11"/>
  <c r="E919" i="11"/>
  <c r="F919" i="11"/>
  <c r="G919" i="11"/>
  <c r="O919" i="11" s="1"/>
  <c r="H919" i="11"/>
  <c r="L919" i="11"/>
  <c r="M919" i="11"/>
  <c r="N919" i="11"/>
  <c r="P919" i="11"/>
  <c r="W919" i="11"/>
  <c r="Y919" i="11"/>
  <c r="AA919" i="11"/>
  <c r="A920" i="11"/>
  <c r="B920" i="11"/>
  <c r="C920" i="11"/>
  <c r="D920" i="11"/>
  <c r="E920" i="11"/>
  <c r="F920" i="11"/>
  <c r="G920" i="11"/>
  <c r="K920" i="11" s="1"/>
  <c r="H920" i="11"/>
  <c r="J920" i="11"/>
  <c r="L920" i="11"/>
  <c r="M920" i="11"/>
  <c r="N920" i="11"/>
  <c r="O920" i="11"/>
  <c r="P920" i="11"/>
  <c r="Q920" i="11"/>
  <c r="R920" i="11"/>
  <c r="S920" i="11"/>
  <c r="T920" i="11"/>
  <c r="U920" i="11"/>
  <c r="V920" i="11"/>
  <c r="W920" i="11"/>
  <c r="X920" i="11"/>
  <c r="Y920" i="11"/>
  <c r="Z920" i="11"/>
  <c r="AB920" i="11"/>
  <c r="A921" i="11"/>
  <c r="B921" i="11"/>
  <c r="C921" i="11"/>
  <c r="D921" i="11"/>
  <c r="E921" i="11"/>
  <c r="F921" i="11"/>
  <c r="G921" i="11"/>
  <c r="H921" i="11"/>
  <c r="J921" i="11"/>
  <c r="M921" i="11"/>
  <c r="N921" i="11"/>
  <c r="P921" i="11"/>
  <c r="R921" i="11"/>
  <c r="S921" i="11"/>
  <c r="T921" i="11"/>
  <c r="V921" i="11"/>
  <c r="W921" i="11"/>
  <c r="X921" i="11"/>
  <c r="Y921" i="11"/>
  <c r="Z921" i="11"/>
  <c r="AA921" i="11"/>
  <c r="A922" i="11"/>
  <c r="B922" i="11"/>
  <c r="C922" i="11"/>
  <c r="D922" i="11"/>
  <c r="E922" i="11"/>
  <c r="F922" i="11"/>
  <c r="G922" i="11"/>
  <c r="H922" i="11"/>
  <c r="A923" i="11"/>
  <c r="B923" i="11"/>
  <c r="C923" i="11"/>
  <c r="D923" i="11"/>
  <c r="E923" i="11"/>
  <c r="F923" i="11"/>
  <c r="G923" i="11"/>
  <c r="M923" i="11" s="1"/>
  <c r="H923" i="11"/>
  <c r="P923" i="11"/>
  <c r="R923" i="11"/>
  <c r="S923" i="11"/>
  <c r="U923" i="11"/>
  <c r="V923" i="11"/>
  <c r="X923" i="11"/>
  <c r="AA923" i="11"/>
  <c r="A924" i="11"/>
  <c r="B924" i="11"/>
  <c r="C924" i="11"/>
  <c r="D924" i="11"/>
  <c r="E924" i="11"/>
  <c r="F924" i="11"/>
  <c r="G924" i="11"/>
  <c r="P924" i="11" s="1"/>
  <c r="H924" i="11"/>
  <c r="M924" i="11"/>
  <c r="N924" i="11"/>
  <c r="V924" i="11"/>
  <c r="AB924" i="11"/>
  <c r="A925" i="11"/>
  <c r="B925" i="11"/>
  <c r="C925" i="11"/>
  <c r="D925" i="11"/>
  <c r="E925" i="11"/>
  <c r="F925" i="11"/>
  <c r="G925" i="11"/>
  <c r="H925" i="11"/>
  <c r="A926" i="11"/>
  <c r="B926" i="11"/>
  <c r="C926" i="11"/>
  <c r="D926" i="11"/>
  <c r="E926" i="11"/>
  <c r="F926" i="11"/>
  <c r="G926" i="11"/>
  <c r="H926" i="11"/>
  <c r="J926" i="11"/>
  <c r="K926" i="11"/>
  <c r="L926" i="11"/>
  <c r="M926" i="11"/>
  <c r="N926" i="11"/>
  <c r="O926" i="11"/>
  <c r="P926" i="11"/>
  <c r="R926" i="11"/>
  <c r="S926" i="11"/>
  <c r="T926" i="11"/>
  <c r="U926" i="11"/>
  <c r="V926" i="11"/>
  <c r="W926" i="11"/>
  <c r="X926" i="11"/>
  <c r="Y926" i="11"/>
  <c r="Z926" i="11"/>
  <c r="AA926" i="11"/>
  <c r="AB926" i="11"/>
  <c r="A927" i="11"/>
  <c r="B927" i="11"/>
  <c r="C927" i="11"/>
  <c r="D927" i="11"/>
  <c r="E927" i="11"/>
  <c r="F927" i="11"/>
  <c r="G927" i="11"/>
  <c r="H927" i="11"/>
  <c r="N927" i="11"/>
  <c r="T927" i="11"/>
  <c r="A928" i="11"/>
  <c r="B928" i="11"/>
  <c r="C928" i="11"/>
  <c r="D928" i="11"/>
  <c r="E928" i="11"/>
  <c r="F928" i="11"/>
  <c r="G928" i="11"/>
  <c r="Z928" i="11" s="1"/>
  <c r="H928" i="11"/>
  <c r="J928" i="11"/>
  <c r="K928" i="11"/>
  <c r="L928" i="11"/>
  <c r="N928" i="11"/>
  <c r="O928" i="11"/>
  <c r="P928" i="11"/>
  <c r="Q928" i="11"/>
  <c r="R928" i="11"/>
  <c r="T928" i="11"/>
  <c r="U928" i="11"/>
  <c r="V928" i="11"/>
  <c r="W928" i="11"/>
  <c r="X928" i="11"/>
  <c r="Y928" i="11"/>
  <c r="AA928" i="11"/>
  <c r="AB928" i="11"/>
  <c r="A929" i="11"/>
  <c r="B929" i="11"/>
  <c r="C929" i="11"/>
  <c r="D929" i="11"/>
  <c r="E929" i="11"/>
  <c r="F929" i="11"/>
  <c r="G929" i="11"/>
  <c r="K929" i="11" s="1"/>
  <c r="H929" i="11"/>
  <c r="A930" i="11"/>
  <c r="B930" i="11"/>
  <c r="C930" i="11"/>
  <c r="D930" i="11"/>
  <c r="E930" i="11"/>
  <c r="F930" i="11"/>
  <c r="G930" i="11"/>
  <c r="H930" i="11"/>
  <c r="J930" i="11"/>
  <c r="K930" i="11"/>
  <c r="R930" i="11"/>
  <c r="T930" i="11"/>
  <c r="W930" i="11"/>
  <c r="X930" i="11"/>
  <c r="Y930" i="11"/>
  <c r="Z930" i="11"/>
  <c r="AA930" i="11"/>
  <c r="AB930" i="11"/>
  <c r="A931" i="11"/>
  <c r="B931" i="11"/>
  <c r="C931" i="11"/>
  <c r="D931" i="11"/>
  <c r="E931" i="11"/>
  <c r="F931" i="11"/>
  <c r="G931" i="11"/>
  <c r="H931" i="11"/>
  <c r="K931" i="11"/>
  <c r="L931" i="11"/>
  <c r="M931" i="11"/>
  <c r="O931" i="11"/>
  <c r="P931" i="11"/>
  <c r="Q931" i="11"/>
  <c r="S931" i="11"/>
  <c r="Z931" i="11"/>
  <c r="AA931" i="11"/>
  <c r="AB931" i="11"/>
  <c r="A932" i="11"/>
  <c r="B932" i="11"/>
  <c r="C932" i="11"/>
  <c r="D932" i="11"/>
  <c r="E932" i="11"/>
  <c r="F932" i="11"/>
  <c r="G932" i="11"/>
  <c r="H932" i="11"/>
  <c r="J932" i="11"/>
  <c r="K932" i="11"/>
  <c r="L932" i="11"/>
  <c r="M932" i="11"/>
  <c r="N932" i="11"/>
  <c r="O932" i="11"/>
  <c r="P932" i="11"/>
  <c r="Q932" i="11"/>
  <c r="R932" i="11"/>
  <c r="S932" i="11"/>
  <c r="T932" i="11"/>
  <c r="U932" i="11"/>
  <c r="V932" i="11"/>
  <c r="W932" i="11"/>
  <c r="X932" i="11"/>
  <c r="Y932" i="11"/>
  <c r="Z932" i="11"/>
  <c r="AA932" i="11"/>
  <c r="AB932" i="11"/>
  <c r="A933" i="11"/>
  <c r="B933" i="11"/>
  <c r="C933" i="11"/>
  <c r="D933" i="11"/>
  <c r="E933" i="11"/>
  <c r="F933" i="11"/>
  <c r="G933" i="11"/>
  <c r="H933" i="11"/>
  <c r="J933" i="11"/>
  <c r="L933" i="11"/>
  <c r="M933" i="11"/>
  <c r="N933" i="11"/>
  <c r="O933" i="11"/>
  <c r="P933" i="11"/>
  <c r="Q933" i="11"/>
  <c r="R933" i="11"/>
  <c r="S933" i="11"/>
  <c r="T933" i="11"/>
  <c r="U933" i="11"/>
  <c r="V933" i="11"/>
  <c r="W933" i="11"/>
  <c r="Y933" i="11"/>
  <c r="Z933" i="11"/>
  <c r="AA933" i="11"/>
  <c r="A934" i="11"/>
  <c r="B934" i="11"/>
  <c r="C934" i="11"/>
  <c r="D934" i="11"/>
  <c r="E934" i="11"/>
  <c r="F934" i="11"/>
  <c r="G934" i="11"/>
  <c r="H934" i="11"/>
  <c r="L934" i="11"/>
  <c r="M934" i="11"/>
  <c r="N934" i="11"/>
  <c r="Q934" i="11"/>
  <c r="R934" i="11"/>
  <c r="S934" i="11"/>
  <c r="T934" i="11"/>
  <c r="U934" i="11"/>
  <c r="V934" i="11"/>
  <c r="W934" i="11"/>
  <c r="X934" i="11"/>
  <c r="AA934" i="11"/>
  <c r="A935" i="11"/>
  <c r="B935" i="11"/>
  <c r="C935" i="11"/>
  <c r="D935" i="11"/>
  <c r="E935" i="11"/>
  <c r="F935" i="11"/>
  <c r="G935" i="11"/>
  <c r="H935" i="11"/>
  <c r="N935" i="11"/>
  <c r="AA935" i="11"/>
  <c r="AB935" i="11"/>
  <c r="A936" i="11"/>
  <c r="B936" i="11"/>
  <c r="C936" i="11"/>
  <c r="D936" i="11"/>
  <c r="E936" i="11"/>
  <c r="F936" i="11"/>
  <c r="G936" i="11"/>
  <c r="H936" i="11"/>
  <c r="L936" i="11"/>
  <c r="M936" i="11"/>
  <c r="N936" i="11"/>
  <c r="P936" i="11"/>
  <c r="Q936" i="11"/>
  <c r="R936" i="11"/>
  <c r="T936" i="11"/>
  <c r="U936" i="11"/>
  <c r="V936" i="11"/>
  <c r="X936" i="11"/>
  <c r="Y936" i="11"/>
  <c r="Z936" i="11"/>
  <c r="AB936" i="11"/>
  <c r="A937" i="11"/>
  <c r="B937" i="11"/>
  <c r="C937" i="11"/>
  <c r="D937" i="11"/>
  <c r="E937" i="11"/>
  <c r="F937" i="11"/>
  <c r="G937" i="11"/>
  <c r="H937" i="11"/>
  <c r="K937" i="11"/>
  <c r="M937" i="11"/>
  <c r="N937" i="11"/>
  <c r="O937" i="11"/>
  <c r="P937" i="11"/>
  <c r="U937" i="11"/>
  <c r="V937" i="11"/>
  <c r="X937" i="11"/>
  <c r="Z937" i="11"/>
  <c r="A938" i="11"/>
  <c r="B938" i="11"/>
  <c r="C938" i="11"/>
  <c r="D938" i="11"/>
  <c r="E938" i="11"/>
  <c r="F938" i="11"/>
  <c r="G938" i="11"/>
  <c r="H938" i="11"/>
  <c r="N938" i="11"/>
  <c r="A939" i="11"/>
  <c r="B939" i="11"/>
  <c r="C939" i="11"/>
  <c r="D939" i="11"/>
  <c r="E939" i="11"/>
  <c r="F939" i="11"/>
  <c r="G939" i="11"/>
  <c r="H939" i="11"/>
  <c r="J939" i="11"/>
  <c r="K939" i="11"/>
  <c r="M939" i="11"/>
  <c r="P939" i="11"/>
  <c r="Q939" i="11"/>
  <c r="R939" i="11"/>
  <c r="X939" i="11"/>
  <c r="Y939" i="11"/>
  <c r="Z939" i="11"/>
  <c r="AB939" i="11"/>
  <c r="A940" i="11"/>
  <c r="B940" i="11"/>
  <c r="C940" i="11"/>
  <c r="D940" i="11"/>
  <c r="E940" i="11"/>
  <c r="F940" i="11"/>
  <c r="G940" i="11"/>
  <c r="M940" i="11" s="1"/>
  <c r="H940" i="11"/>
  <c r="P940" i="11"/>
  <c r="R940" i="11"/>
  <c r="T940" i="11"/>
  <c r="V940" i="11"/>
  <c r="X940" i="11"/>
  <c r="Y940" i="11"/>
  <c r="Z940" i="11"/>
  <c r="AA940" i="11"/>
  <c r="A941" i="11"/>
  <c r="B941" i="11"/>
  <c r="C941" i="11"/>
  <c r="D941" i="11"/>
  <c r="E941" i="11"/>
  <c r="F941" i="11"/>
  <c r="G941" i="11"/>
  <c r="H941" i="11"/>
  <c r="N941" i="11"/>
  <c r="O941" i="11"/>
  <c r="Q941" i="11"/>
  <c r="Y941" i="11"/>
  <c r="A942" i="11"/>
  <c r="B942" i="11"/>
  <c r="C942" i="11"/>
  <c r="D942" i="11"/>
  <c r="E942" i="11"/>
  <c r="F942" i="11"/>
  <c r="G942" i="11"/>
  <c r="R942" i="11" s="1"/>
  <c r="H942" i="11"/>
  <c r="O942" i="11"/>
  <c r="P942" i="11"/>
  <c r="W942" i="11"/>
  <c r="X942" i="11"/>
  <c r="Y942" i="11"/>
  <c r="AB942" i="11"/>
  <c r="A943" i="11"/>
  <c r="B943" i="11"/>
  <c r="C943" i="11"/>
  <c r="D943" i="11"/>
  <c r="E943" i="11"/>
  <c r="F943" i="11"/>
  <c r="G943" i="11"/>
  <c r="H943" i="11"/>
  <c r="O943" i="11"/>
  <c r="Z943" i="11"/>
  <c r="AA943" i="11"/>
  <c r="A944" i="11"/>
  <c r="B944" i="11"/>
  <c r="C944" i="11"/>
  <c r="D944" i="11"/>
  <c r="E944" i="11"/>
  <c r="F944" i="11"/>
  <c r="G944" i="11"/>
  <c r="H944" i="11"/>
  <c r="N944" i="11"/>
  <c r="P944" i="11"/>
  <c r="Q944" i="11"/>
  <c r="U944" i="11"/>
  <c r="V944" i="11"/>
  <c r="W944" i="11"/>
  <c r="X944" i="11"/>
  <c r="Y944" i="11"/>
  <c r="Z944" i="11"/>
  <c r="AA944" i="11"/>
  <c r="AB944" i="11"/>
  <c r="A945" i="11"/>
  <c r="B945" i="11"/>
  <c r="C945" i="11"/>
  <c r="D945" i="11"/>
  <c r="E945" i="11"/>
  <c r="F945" i="11"/>
  <c r="G945" i="11"/>
  <c r="H945" i="11"/>
  <c r="J945" i="11"/>
  <c r="K945" i="11"/>
  <c r="L945" i="11"/>
  <c r="M945" i="11"/>
  <c r="N945" i="11"/>
  <c r="O945" i="11"/>
  <c r="P945" i="11"/>
  <c r="R945" i="11"/>
  <c r="S945" i="11"/>
  <c r="T945" i="11"/>
  <c r="V945" i="11"/>
  <c r="W945" i="11"/>
  <c r="X945" i="11"/>
  <c r="Y945" i="11"/>
  <c r="Z945" i="11"/>
  <c r="AA945" i="11"/>
  <c r="AB945" i="11"/>
  <c r="A946" i="11"/>
  <c r="B946" i="11"/>
  <c r="C946" i="11"/>
  <c r="D946" i="11"/>
  <c r="E946" i="11"/>
  <c r="F946" i="11"/>
  <c r="G946" i="11"/>
  <c r="Z946" i="11" s="1"/>
  <c r="H946" i="11"/>
  <c r="J946" i="11"/>
  <c r="K946" i="11"/>
  <c r="M946" i="11"/>
  <c r="N946" i="11"/>
  <c r="O946" i="11"/>
  <c r="P946" i="11"/>
  <c r="Q946" i="11"/>
  <c r="S946" i="11"/>
  <c r="T946" i="11"/>
  <c r="U946" i="11"/>
  <c r="W946" i="11"/>
  <c r="X946" i="11"/>
  <c r="Y946" i="11"/>
  <c r="AA946" i="11"/>
  <c r="AB946" i="11"/>
  <c r="A947" i="11"/>
  <c r="B947" i="11"/>
  <c r="C947" i="11"/>
  <c r="D947" i="11"/>
  <c r="E947" i="11"/>
  <c r="F947" i="11"/>
  <c r="G947" i="11"/>
  <c r="H947" i="11"/>
  <c r="J947" i="11"/>
  <c r="K947" i="11"/>
  <c r="L947" i="11"/>
  <c r="M947" i="11"/>
  <c r="N947" i="11"/>
  <c r="O947" i="11"/>
  <c r="P947" i="11"/>
  <c r="Q947" i="11"/>
  <c r="R947" i="11"/>
  <c r="S947" i="11"/>
  <c r="T947" i="11"/>
  <c r="U947" i="11"/>
  <c r="V947" i="11"/>
  <c r="W947" i="11"/>
  <c r="X947" i="11"/>
  <c r="Y947" i="11"/>
  <c r="Z947" i="11"/>
  <c r="AA947" i="11"/>
  <c r="AB947" i="11"/>
  <c r="A948" i="11"/>
  <c r="B948" i="11"/>
  <c r="C948" i="11"/>
  <c r="D948" i="11"/>
  <c r="E948" i="11"/>
  <c r="F948" i="11"/>
  <c r="G948" i="11"/>
  <c r="H948" i="11"/>
  <c r="J948" i="11"/>
  <c r="K948" i="11"/>
  <c r="L948" i="11"/>
  <c r="Q948" i="11"/>
  <c r="R948" i="11"/>
  <c r="S948" i="11"/>
  <c r="V948" i="11"/>
  <c r="W948" i="11"/>
  <c r="Y948" i="11"/>
  <c r="Z948" i="11"/>
  <c r="AA948" i="11"/>
  <c r="AB948" i="11"/>
  <c r="A949" i="11"/>
  <c r="B949" i="11"/>
  <c r="C949" i="11"/>
  <c r="D949" i="11"/>
  <c r="E949" i="11"/>
  <c r="F949" i="11"/>
  <c r="G949" i="11"/>
  <c r="H949" i="11"/>
  <c r="O949" i="11"/>
  <c r="P949" i="11"/>
  <c r="Z949" i="11"/>
  <c r="AA949" i="11"/>
  <c r="A950" i="11"/>
  <c r="B950" i="11"/>
  <c r="C950" i="11"/>
  <c r="D950" i="11"/>
  <c r="E950" i="11"/>
  <c r="F950" i="11"/>
  <c r="G950" i="11"/>
  <c r="H950" i="11"/>
  <c r="Q950" i="11"/>
  <c r="W950" i="11"/>
  <c r="X950" i="11"/>
  <c r="Y950" i="11"/>
  <c r="A951" i="11"/>
  <c r="B951" i="11"/>
  <c r="C951" i="11"/>
  <c r="D951" i="11"/>
  <c r="E951" i="11"/>
  <c r="F951" i="11"/>
  <c r="G951" i="11"/>
  <c r="K951" i="11" s="1"/>
  <c r="H951" i="11"/>
  <c r="J951" i="11"/>
  <c r="L951" i="11"/>
  <c r="M951" i="11"/>
  <c r="N951" i="11"/>
  <c r="O951" i="11"/>
  <c r="P951" i="11"/>
  <c r="Q951" i="11"/>
  <c r="R951" i="11"/>
  <c r="S951" i="11"/>
  <c r="T951" i="11"/>
  <c r="U951" i="11"/>
  <c r="V951" i="11"/>
  <c r="W951" i="11"/>
  <c r="X951" i="11"/>
  <c r="Y951" i="11"/>
  <c r="Z951" i="11"/>
  <c r="AB951" i="11"/>
  <c r="A952" i="11"/>
  <c r="B952" i="11"/>
  <c r="C952" i="11"/>
  <c r="D952" i="11"/>
  <c r="E952" i="11"/>
  <c r="F952" i="11"/>
  <c r="G952" i="11"/>
  <c r="H952" i="11"/>
  <c r="K952" i="11"/>
  <c r="M952" i="11"/>
  <c r="N952" i="11"/>
  <c r="P952" i="11"/>
  <c r="Q952" i="11"/>
  <c r="R952" i="11"/>
  <c r="S952" i="11"/>
  <c r="U952" i="11"/>
  <c r="Y952" i="11"/>
  <c r="Z952" i="11"/>
  <c r="AA952" i="11"/>
  <c r="A953" i="11"/>
  <c r="B953" i="11"/>
  <c r="C953" i="11"/>
  <c r="D953" i="11"/>
  <c r="E953" i="11"/>
  <c r="F953" i="11"/>
  <c r="G953" i="11"/>
  <c r="H953" i="11"/>
  <c r="K953" i="11"/>
  <c r="O953" i="11"/>
  <c r="P953" i="11"/>
  <c r="S953" i="11"/>
  <c r="T953" i="11"/>
  <c r="U953" i="11"/>
  <c r="V953" i="11"/>
  <c r="W953" i="11"/>
  <c r="X953" i="11"/>
  <c r="Z953" i="11"/>
  <c r="AA953" i="11"/>
  <c r="AB953" i="11"/>
  <c r="A954" i="11"/>
  <c r="B954" i="11"/>
  <c r="C954" i="11"/>
  <c r="D954" i="11"/>
  <c r="E954" i="11"/>
  <c r="F954" i="11"/>
  <c r="G954" i="11"/>
  <c r="H954" i="11"/>
  <c r="K954" i="11"/>
  <c r="L954" i="11"/>
  <c r="M954" i="11"/>
  <c r="O954" i="11"/>
  <c r="P954" i="11"/>
  <c r="Q954" i="11"/>
  <c r="R954" i="11"/>
  <c r="S954" i="11"/>
  <c r="T954" i="11"/>
  <c r="U954" i="11"/>
  <c r="V954" i="11"/>
  <c r="W954" i="11"/>
  <c r="X954" i="11"/>
  <c r="Y954" i="11"/>
  <c r="AA954" i="11"/>
  <c r="AB954" i="11"/>
  <c r="A955" i="11"/>
  <c r="B955" i="11"/>
  <c r="C955" i="11"/>
  <c r="D955" i="11"/>
  <c r="E955" i="11"/>
  <c r="F955" i="11"/>
  <c r="G955" i="11"/>
  <c r="N955" i="11" s="1"/>
  <c r="H955" i="11"/>
  <c r="L955" i="11"/>
  <c r="M955" i="11"/>
  <c r="T955" i="11"/>
  <c r="U955" i="11"/>
  <c r="V955" i="11"/>
  <c r="X955" i="11"/>
  <c r="Y955" i="11"/>
  <c r="Z955" i="11"/>
  <c r="AB955" i="11"/>
  <c r="A956" i="11"/>
  <c r="B956" i="11"/>
  <c r="C956" i="11"/>
  <c r="D956" i="11"/>
  <c r="E956" i="11"/>
  <c r="F956" i="11"/>
  <c r="G956" i="11"/>
  <c r="H956" i="11"/>
  <c r="K956" i="11"/>
  <c r="M956" i="11"/>
  <c r="N956" i="11"/>
  <c r="Q956" i="11"/>
  <c r="R956" i="11"/>
  <c r="T956" i="11"/>
  <c r="U956" i="11"/>
  <c r="V956" i="11"/>
  <c r="X956" i="11"/>
  <c r="Y956" i="11"/>
  <c r="Z956" i="11"/>
  <c r="AA956" i="11"/>
  <c r="A957" i="11"/>
  <c r="B957" i="11"/>
  <c r="C957" i="11"/>
  <c r="D957" i="11"/>
  <c r="E957" i="11"/>
  <c r="F957" i="11"/>
  <c r="G957" i="11"/>
  <c r="H957" i="11"/>
  <c r="J957" i="11"/>
  <c r="L957" i="11"/>
  <c r="N957" i="11"/>
  <c r="O957" i="11"/>
  <c r="P957" i="11"/>
  <c r="R957" i="11"/>
  <c r="S957" i="11"/>
  <c r="T957" i="11"/>
  <c r="U957" i="11"/>
  <c r="V957" i="11"/>
  <c r="W957" i="11"/>
  <c r="X957" i="11"/>
  <c r="Y957" i="11"/>
  <c r="Z957" i="11"/>
  <c r="AA957" i="11"/>
  <c r="AB957" i="11"/>
  <c r="A958" i="11"/>
  <c r="B958" i="11"/>
  <c r="C958" i="11"/>
  <c r="D958" i="11"/>
  <c r="E958" i="11"/>
  <c r="F958" i="11"/>
  <c r="G958" i="11"/>
  <c r="J958" i="11" s="1"/>
  <c r="H958" i="11"/>
  <c r="P958" i="11"/>
  <c r="Q958" i="11"/>
  <c r="T958" i="11"/>
  <c r="W958" i="11"/>
  <c r="AA958" i="11"/>
  <c r="AB958" i="11"/>
  <c r="A959" i="11"/>
  <c r="B959" i="11"/>
  <c r="C959" i="11"/>
  <c r="D959" i="11"/>
  <c r="E959" i="11"/>
  <c r="F959" i="11"/>
  <c r="G959" i="11"/>
  <c r="H959" i="11"/>
  <c r="J959" i="11"/>
  <c r="K959" i="11"/>
  <c r="L959" i="11"/>
  <c r="M959" i="11"/>
  <c r="N959" i="11"/>
  <c r="P959" i="11"/>
  <c r="Q959" i="11"/>
  <c r="R959" i="11"/>
  <c r="T959" i="11"/>
  <c r="U959" i="11"/>
  <c r="V959" i="11"/>
  <c r="W959" i="11"/>
  <c r="X959" i="11"/>
  <c r="Y959" i="11"/>
  <c r="Z959" i="11"/>
  <c r="AA959" i="11"/>
  <c r="AB959" i="11"/>
  <c r="A960" i="11"/>
  <c r="B960" i="11"/>
  <c r="C960" i="11"/>
  <c r="D960" i="11"/>
  <c r="E960" i="11"/>
  <c r="F960" i="11"/>
  <c r="G960" i="11"/>
  <c r="N960" i="11" s="1"/>
  <c r="H960" i="11"/>
  <c r="J960" i="11"/>
  <c r="K960" i="11"/>
  <c r="L960" i="11"/>
  <c r="S960" i="11"/>
  <c r="U960" i="11"/>
  <c r="V960" i="11"/>
  <c r="X960" i="11"/>
  <c r="Y960" i="11"/>
  <c r="Z960" i="11"/>
  <c r="AB960" i="11"/>
  <c r="A961" i="11"/>
  <c r="B961" i="11"/>
  <c r="C961" i="11"/>
  <c r="D961" i="11"/>
  <c r="E961" i="11"/>
  <c r="F961" i="11"/>
  <c r="G961" i="11"/>
  <c r="AB961" i="11" s="1"/>
  <c r="H961" i="11"/>
  <c r="J961" i="11"/>
  <c r="K961" i="11"/>
  <c r="L961" i="11"/>
  <c r="O961" i="11"/>
  <c r="P961" i="11"/>
  <c r="R961" i="11"/>
  <c r="T961" i="11"/>
  <c r="V961" i="11"/>
  <c r="W961" i="11"/>
  <c r="X961" i="11"/>
  <c r="Y961" i="11"/>
  <c r="AA961" i="11"/>
  <c r="A962" i="11"/>
  <c r="B962" i="11"/>
  <c r="C962" i="11"/>
  <c r="D962" i="11"/>
  <c r="E962" i="11"/>
  <c r="F962" i="11"/>
  <c r="G962" i="11"/>
  <c r="H962" i="11"/>
  <c r="J962" i="11"/>
  <c r="K962" i="11"/>
  <c r="L962" i="11"/>
  <c r="M962" i="11"/>
  <c r="N962" i="11"/>
  <c r="O962" i="11"/>
  <c r="P962" i="11"/>
  <c r="Q962" i="11"/>
  <c r="S962" i="11"/>
  <c r="T962" i="11"/>
  <c r="U962" i="11"/>
  <c r="W962" i="11"/>
  <c r="X962" i="11"/>
  <c r="Y962" i="11"/>
  <c r="Z962" i="11"/>
  <c r="AA962" i="11"/>
  <c r="AB962" i="11"/>
  <c r="A963" i="11"/>
  <c r="B963" i="11"/>
  <c r="C963" i="11"/>
  <c r="D963" i="11"/>
  <c r="E963" i="11"/>
  <c r="F963" i="11"/>
  <c r="G963" i="11"/>
  <c r="H963" i="11"/>
  <c r="J963" i="11"/>
  <c r="K963" i="11"/>
  <c r="L963" i="11"/>
  <c r="M963" i="11"/>
  <c r="N963" i="11"/>
  <c r="O963" i="11"/>
  <c r="P963" i="11"/>
  <c r="Q963" i="11"/>
  <c r="R963" i="11"/>
  <c r="S963" i="11"/>
  <c r="T963" i="11"/>
  <c r="U963" i="11"/>
  <c r="V963" i="11"/>
  <c r="W963" i="11"/>
  <c r="X963" i="11"/>
  <c r="Y963" i="11"/>
  <c r="Z963" i="11"/>
  <c r="AA963" i="11"/>
  <c r="AB963" i="11"/>
  <c r="A964" i="11"/>
  <c r="B964" i="11"/>
  <c r="C964" i="11"/>
  <c r="D964" i="11"/>
  <c r="E964" i="11"/>
  <c r="F964" i="11"/>
  <c r="G964" i="11"/>
  <c r="L964" i="11" s="1"/>
  <c r="H964" i="11"/>
  <c r="J964" i="11"/>
  <c r="Q964" i="11"/>
  <c r="R964" i="11"/>
  <c r="S964" i="11"/>
  <c r="W964" i="11"/>
  <c r="Y964" i="11"/>
  <c r="AA964" i="11"/>
  <c r="AB964" i="11"/>
  <c r="A965" i="11"/>
  <c r="B965" i="11"/>
  <c r="C965" i="11"/>
  <c r="D965" i="11"/>
  <c r="E965" i="11"/>
  <c r="F965" i="11"/>
  <c r="G965" i="11"/>
  <c r="H965" i="11"/>
  <c r="J965" i="11"/>
  <c r="K965" i="11"/>
  <c r="L965" i="11"/>
  <c r="N965" i="11"/>
  <c r="O965" i="11"/>
  <c r="P965" i="11"/>
  <c r="R965" i="11"/>
  <c r="S965" i="11"/>
  <c r="T965" i="11"/>
  <c r="W965" i="11"/>
  <c r="X965" i="11"/>
  <c r="Z965" i="11"/>
  <c r="AA965" i="11"/>
  <c r="AB965" i="11"/>
  <c r="A966" i="11"/>
  <c r="B966" i="11"/>
  <c r="C966" i="11"/>
  <c r="D966" i="11"/>
  <c r="E966" i="11"/>
  <c r="F966" i="11"/>
  <c r="G966" i="11"/>
  <c r="Q966" i="11" s="1"/>
  <c r="H966" i="11"/>
  <c r="L966" i="11"/>
  <c r="M966" i="11"/>
  <c r="N966" i="11"/>
  <c r="O966" i="11"/>
  <c r="P966" i="11"/>
  <c r="U966" i="11"/>
  <c r="W966" i="11"/>
  <c r="Y966" i="11"/>
  <c r="AB966" i="11"/>
  <c r="A967" i="11"/>
  <c r="B967" i="11"/>
  <c r="C967" i="11"/>
  <c r="D967" i="11"/>
  <c r="E967" i="11"/>
  <c r="F967" i="11"/>
  <c r="G967" i="11"/>
  <c r="K967" i="11" s="1"/>
  <c r="H967" i="11"/>
  <c r="J967" i="11"/>
  <c r="L967" i="11"/>
  <c r="M967" i="11"/>
  <c r="N967" i="11"/>
  <c r="O967" i="11"/>
  <c r="P967" i="11"/>
  <c r="Q967" i="11"/>
  <c r="R967" i="11"/>
  <c r="S967" i="11"/>
  <c r="T967" i="11"/>
  <c r="U967" i="11"/>
  <c r="V967" i="11"/>
  <c r="W967" i="11"/>
  <c r="X967" i="11"/>
  <c r="Y967" i="11"/>
  <c r="Z967" i="11"/>
  <c r="AB967" i="11"/>
  <c r="A968" i="11"/>
  <c r="B968" i="11"/>
  <c r="C968" i="11"/>
  <c r="D968" i="11"/>
  <c r="E968" i="11"/>
  <c r="F968" i="11"/>
  <c r="G968" i="11"/>
  <c r="H968" i="11"/>
  <c r="A969" i="11"/>
  <c r="B969" i="11"/>
  <c r="C969" i="11"/>
  <c r="D969" i="11"/>
  <c r="E969" i="11"/>
  <c r="F969" i="11"/>
  <c r="G969" i="11"/>
  <c r="H969" i="11"/>
  <c r="J969" i="11"/>
  <c r="K969" i="11"/>
  <c r="N969" i="11"/>
  <c r="O969" i="11"/>
  <c r="P969" i="11"/>
  <c r="Q969" i="11"/>
  <c r="R969" i="11"/>
  <c r="S969" i="11"/>
  <c r="T969" i="11"/>
  <c r="U969" i="11"/>
  <c r="V969" i="11"/>
  <c r="W969" i="11"/>
  <c r="X969" i="11"/>
  <c r="Z969" i="11"/>
  <c r="AA969" i="11"/>
  <c r="AB969" i="11"/>
  <c r="A970" i="11"/>
  <c r="B970" i="11"/>
  <c r="C970" i="11"/>
  <c r="D970" i="11"/>
  <c r="E970" i="11"/>
  <c r="F970" i="11"/>
  <c r="G970" i="11"/>
  <c r="H970" i="11"/>
  <c r="K970" i="11"/>
  <c r="L970" i="11"/>
  <c r="O970" i="11"/>
  <c r="Q970" i="11"/>
  <c r="R970" i="11"/>
  <c r="S970" i="11"/>
  <c r="U970" i="11"/>
  <c r="V970" i="11"/>
  <c r="W970" i="11"/>
  <c r="X970" i="11"/>
  <c r="Y970" i="11"/>
  <c r="AA970" i="11"/>
  <c r="AB970" i="11"/>
  <c r="A971" i="11"/>
  <c r="B971" i="11"/>
  <c r="C971" i="11"/>
  <c r="D971" i="11"/>
  <c r="E971" i="11"/>
  <c r="F971" i="11"/>
  <c r="G971" i="11"/>
  <c r="H971" i="11"/>
  <c r="J971" i="11"/>
  <c r="L971" i="11"/>
  <c r="M971" i="11"/>
  <c r="N971" i="11"/>
  <c r="P971" i="11"/>
  <c r="Q971" i="11"/>
  <c r="R971" i="11"/>
  <c r="S971" i="11"/>
  <c r="T971" i="11"/>
  <c r="U971" i="11"/>
  <c r="V971" i="11"/>
  <c r="X971" i="11"/>
  <c r="Y971" i="11"/>
  <c r="Z971" i="11"/>
  <c r="A972" i="11"/>
  <c r="B972" i="11"/>
  <c r="C972" i="11"/>
  <c r="D972" i="11"/>
  <c r="E972" i="11"/>
  <c r="F972" i="11"/>
  <c r="G972" i="11"/>
  <c r="N972" i="11" s="1"/>
  <c r="H972" i="11"/>
  <c r="J972" i="11"/>
  <c r="K972" i="11"/>
  <c r="T972" i="11"/>
  <c r="U972" i="11"/>
  <c r="V972" i="11"/>
  <c r="Y972" i="11"/>
  <c r="Z972" i="11"/>
  <c r="AA972" i="11"/>
  <c r="A973" i="11"/>
  <c r="B973" i="11"/>
  <c r="C973" i="11"/>
  <c r="D973" i="11"/>
  <c r="E973" i="11"/>
  <c r="F973" i="11"/>
  <c r="G973" i="11"/>
  <c r="AB973" i="11" s="1"/>
  <c r="H973" i="11"/>
  <c r="J973" i="11"/>
  <c r="K973" i="11"/>
  <c r="L973" i="11"/>
  <c r="O973" i="11"/>
  <c r="P973" i="11"/>
  <c r="R973" i="11"/>
  <c r="S973" i="11"/>
  <c r="U973" i="11"/>
  <c r="V973" i="11"/>
  <c r="W973" i="11"/>
  <c r="Y973" i="11"/>
  <c r="AA973" i="11"/>
  <c r="A974" i="11"/>
  <c r="B974" i="11"/>
  <c r="C974" i="11"/>
  <c r="D974" i="11"/>
  <c r="E974" i="11"/>
  <c r="F974" i="11"/>
  <c r="G974" i="11"/>
  <c r="H974" i="11"/>
  <c r="J974" i="11"/>
  <c r="K974" i="11"/>
  <c r="M974" i="11"/>
  <c r="O974" i="11"/>
  <c r="P974" i="11"/>
  <c r="Q974" i="11"/>
  <c r="S974" i="11"/>
  <c r="T974" i="11"/>
  <c r="U974" i="11"/>
  <c r="V974" i="11"/>
  <c r="W974" i="11"/>
  <c r="X974" i="11"/>
  <c r="Y974" i="11"/>
  <c r="AA974" i="11"/>
  <c r="AB974" i="11"/>
  <c r="A975" i="11"/>
  <c r="B975" i="11"/>
  <c r="C975" i="11"/>
  <c r="D975" i="11"/>
  <c r="E975" i="11"/>
  <c r="F975" i="11"/>
  <c r="G975" i="11"/>
  <c r="J975" i="11" s="1"/>
  <c r="H975" i="11"/>
  <c r="P975" i="11"/>
  <c r="Q975" i="11"/>
  <c r="R975" i="11"/>
  <c r="W975" i="11"/>
  <c r="X975" i="11"/>
  <c r="AA975" i="11"/>
  <c r="AB975" i="11"/>
  <c r="A976" i="11"/>
  <c r="B976" i="11"/>
  <c r="C976" i="11"/>
  <c r="D976" i="11"/>
  <c r="E976" i="11"/>
  <c r="F976" i="11"/>
  <c r="G976" i="11"/>
  <c r="H976" i="11"/>
  <c r="J976" i="11"/>
  <c r="L976" i="11"/>
  <c r="M976" i="11"/>
  <c r="N976" i="11"/>
  <c r="O976" i="11"/>
  <c r="Q976" i="11"/>
  <c r="R976" i="11"/>
  <c r="S976" i="11"/>
  <c r="U976" i="11"/>
  <c r="W976" i="11"/>
  <c r="X976" i="11"/>
  <c r="Y976" i="11"/>
  <c r="AA976" i="11"/>
  <c r="AB976" i="11"/>
  <c r="A977" i="11"/>
  <c r="B977" i="11"/>
  <c r="C977" i="11"/>
  <c r="D977" i="11"/>
  <c r="E977" i="11"/>
  <c r="F977" i="11"/>
  <c r="G977" i="11"/>
  <c r="H977" i="11"/>
  <c r="L977" i="11"/>
  <c r="N977" i="11"/>
  <c r="T977" i="11"/>
  <c r="V977" i="11"/>
  <c r="W977" i="11"/>
  <c r="Z977" i="11"/>
  <c r="AB977" i="11"/>
  <c r="A978" i="11"/>
  <c r="B978" i="11"/>
  <c r="C978" i="11"/>
  <c r="D978" i="11"/>
  <c r="E978" i="11"/>
  <c r="F978" i="11"/>
  <c r="G978" i="11"/>
  <c r="H978" i="11"/>
  <c r="K978" i="11"/>
  <c r="L978" i="11"/>
  <c r="M978" i="11"/>
  <c r="P978" i="11"/>
  <c r="Q978" i="11"/>
  <c r="T978" i="11"/>
  <c r="U978" i="11"/>
  <c r="W978" i="11"/>
  <c r="X978" i="11"/>
  <c r="Y978" i="11"/>
  <c r="Z978" i="11"/>
  <c r="AA978" i="11"/>
  <c r="AB978" i="11"/>
  <c r="A979" i="11"/>
  <c r="B979" i="11"/>
  <c r="C979" i="11"/>
  <c r="D979" i="11"/>
  <c r="E979" i="11"/>
  <c r="F979" i="11"/>
  <c r="G979" i="11"/>
  <c r="H979" i="11"/>
  <c r="J979" i="11"/>
  <c r="K979" i="11"/>
  <c r="L979" i="11"/>
  <c r="M979" i="11"/>
  <c r="N979" i="11"/>
  <c r="O979" i="11"/>
  <c r="P979" i="11"/>
  <c r="Q979" i="11"/>
  <c r="R979" i="11"/>
  <c r="S979" i="11"/>
  <c r="T979" i="11"/>
  <c r="U979" i="11"/>
  <c r="V979" i="11"/>
  <c r="W979" i="11"/>
  <c r="X979" i="11"/>
  <c r="Y979" i="11"/>
  <c r="Z979" i="11"/>
  <c r="AA979" i="11"/>
  <c r="AB979" i="11"/>
  <c r="A980" i="11"/>
  <c r="B980" i="11"/>
  <c r="C980" i="11"/>
  <c r="D980" i="11"/>
  <c r="E980" i="11"/>
  <c r="F980" i="11"/>
  <c r="G980" i="11"/>
  <c r="H980" i="11"/>
  <c r="K980" i="11"/>
  <c r="L980" i="11"/>
  <c r="N980" i="11"/>
  <c r="O980" i="11"/>
  <c r="P980" i="11"/>
  <c r="Q980" i="11"/>
  <c r="R980" i="11"/>
  <c r="S980" i="11"/>
  <c r="U980" i="11"/>
  <c r="V980" i="11"/>
  <c r="Y980" i="11"/>
  <c r="Z980" i="11"/>
  <c r="AA980" i="11"/>
  <c r="A981" i="11"/>
  <c r="B981" i="11"/>
  <c r="C981" i="11"/>
  <c r="D981" i="11"/>
  <c r="E981" i="11"/>
  <c r="F981" i="11"/>
  <c r="G981" i="11"/>
  <c r="R981" i="11" s="1"/>
  <c r="H981" i="11"/>
  <c r="J981" i="11"/>
  <c r="K981" i="11"/>
  <c r="M981" i="11"/>
  <c r="N981" i="11"/>
  <c r="O981" i="11"/>
  <c r="Q981" i="11"/>
  <c r="W981" i="11"/>
  <c r="X981" i="11"/>
  <c r="Z981" i="11"/>
  <c r="AB981" i="11"/>
  <c r="A982" i="11"/>
  <c r="B982" i="11"/>
  <c r="C982" i="11"/>
  <c r="D982" i="11"/>
  <c r="E982" i="11"/>
  <c r="F982" i="11"/>
  <c r="G982" i="11"/>
  <c r="H982" i="11"/>
  <c r="N982" i="11"/>
  <c r="O982" i="11"/>
  <c r="P982" i="11"/>
  <c r="T982" i="11"/>
  <c r="AB982" i="11"/>
  <c r="A983" i="11"/>
  <c r="B983" i="11"/>
  <c r="C983" i="11"/>
  <c r="D983" i="11"/>
  <c r="E983" i="11"/>
  <c r="F983" i="11"/>
  <c r="G983" i="11"/>
  <c r="K983" i="11" s="1"/>
  <c r="H983" i="11"/>
  <c r="J983" i="11"/>
  <c r="L983" i="11"/>
  <c r="M983" i="11"/>
  <c r="N983" i="11"/>
  <c r="O983" i="11"/>
  <c r="P983" i="11"/>
  <c r="Q983" i="11"/>
  <c r="R983" i="11"/>
  <c r="S983" i="11"/>
  <c r="T983" i="11"/>
  <c r="U983" i="11"/>
  <c r="V983" i="11"/>
  <c r="W983" i="11"/>
  <c r="X983" i="11"/>
  <c r="Y983" i="11"/>
  <c r="Z983" i="11"/>
  <c r="AB983" i="11"/>
  <c r="A984" i="11"/>
  <c r="B984" i="11"/>
  <c r="C984" i="11"/>
  <c r="D984" i="11"/>
  <c r="E984" i="11"/>
  <c r="F984" i="11"/>
  <c r="G984" i="11"/>
  <c r="K984" i="11" s="1"/>
  <c r="H984" i="11"/>
  <c r="J984" i="11"/>
  <c r="R984" i="11"/>
  <c r="S984" i="11"/>
  <c r="T984" i="11"/>
  <c r="W984" i="11"/>
  <c r="Y984" i="11"/>
  <c r="AA984" i="11"/>
  <c r="A985" i="11"/>
  <c r="B985" i="11"/>
  <c r="C985" i="11"/>
  <c r="D985" i="11"/>
  <c r="E985" i="11"/>
  <c r="F985" i="11"/>
  <c r="G985" i="11"/>
  <c r="H985" i="11"/>
  <c r="J985" i="11"/>
  <c r="K985" i="11"/>
  <c r="L985" i="11"/>
  <c r="O985" i="11"/>
  <c r="P985" i="11"/>
  <c r="Q985" i="11"/>
  <c r="R985" i="11"/>
  <c r="S985" i="11"/>
  <c r="U985" i="11"/>
  <c r="V985" i="11"/>
  <c r="W985" i="11"/>
  <c r="Z985" i="11"/>
  <c r="AA985" i="11"/>
  <c r="AB985" i="11"/>
  <c r="A986" i="11"/>
  <c r="B986" i="11"/>
  <c r="C986" i="11"/>
  <c r="D986" i="11"/>
  <c r="E986" i="11"/>
  <c r="F986" i="11"/>
  <c r="G986" i="11"/>
  <c r="H986" i="11"/>
  <c r="K986" i="11"/>
  <c r="L986" i="11"/>
  <c r="M986" i="11"/>
  <c r="P986" i="11"/>
  <c r="Q986" i="11"/>
  <c r="R986" i="11"/>
  <c r="S986" i="11"/>
  <c r="T986" i="11"/>
  <c r="U986" i="11"/>
  <c r="V986" i="11"/>
  <c r="W986" i="11"/>
  <c r="X986" i="11"/>
  <c r="Y986" i="11"/>
  <c r="AA986" i="11"/>
  <c r="A987" i="11"/>
  <c r="B987" i="11"/>
  <c r="C987" i="11"/>
  <c r="D987" i="11"/>
  <c r="E987" i="11"/>
  <c r="F987" i="11"/>
  <c r="G987" i="11"/>
  <c r="M987" i="11" s="1"/>
  <c r="H987" i="11"/>
  <c r="J987" i="11"/>
  <c r="L987" i="11"/>
  <c r="S987" i="11"/>
  <c r="T987" i="11"/>
  <c r="U987" i="11"/>
  <c r="Y987" i="11"/>
  <c r="Z987" i="11"/>
  <c r="AB987" i="11"/>
  <c r="A988" i="11"/>
  <c r="B988" i="11"/>
  <c r="C988" i="11"/>
  <c r="D988" i="11"/>
  <c r="E988" i="11"/>
  <c r="F988" i="11"/>
  <c r="G988" i="11"/>
  <c r="H988" i="11"/>
  <c r="J988" i="11"/>
  <c r="M988" i="11"/>
  <c r="N988" i="11"/>
  <c r="O988" i="11"/>
  <c r="Q988" i="11"/>
  <c r="R988" i="11"/>
  <c r="S988" i="11"/>
  <c r="T988" i="11"/>
  <c r="U988" i="11"/>
  <c r="V988" i="11"/>
  <c r="W988" i="11"/>
  <c r="X988" i="11"/>
  <c r="Y988" i="11"/>
  <c r="Z988" i="11"/>
  <c r="AA988" i="11"/>
  <c r="A989" i="11"/>
  <c r="B989" i="11"/>
  <c r="C989" i="11"/>
  <c r="D989" i="11"/>
  <c r="E989" i="11"/>
  <c r="F989" i="11"/>
  <c r="G989" i="11"/>
  <c r="H989" i="11"/>
  <c r="J989" i="11"/>
  <c r="K989" i="11"/>
  <c r="L989" i="11"/>
  <c r="O989" i="11"/>
  <c r="P989" i="11"/>
  <c r="R989" i="11"/>
  <c r="T989" i="11"/>
  <c r="U989" i="11"/>
  <c r="V989" i="11"/>
  <c r="W989" i="11"/>
  <c r="X989" i="11"/>
  <c r="Y989" i="11"/>
  <c r="Z989" i="11"/>
  <c r="AA989" i="11"/>
  <c r="AB989" i="11"/>
  <c r="A990" i="11"/>
  <c r="B990" i="11"/>
  <c r="C990" i="11"/>
  <c r="D990" i="11"/>
  <c r="E990" i="11"/>
  <c r="F990" i="11"/>
  <c r="G990" i="11"/>
  <c r="H990" i="11"/>
  <c r="J990" i="11"/>
  <c r="K990" i="11"/>
  <c r="L990" i="11"/>
  <c r="M990" i="11"/>
  <c r="O990" i="11"/>
  <c r="P990" i="11"/>
  <c r="Q990" i="11"/>
  <c r="S990" i="11"/>
  <c r="T990" i="11"/>
  <c r="U990" i="11"/>
  <c r="V990" i="11"/>
  <c r="W990" i="11"/>
  <c r="X990" i="11"/>
  <c r="Y990" i="11"/>
  <c r="Z990" i="11"/>
  <c r="AA990" i="11"/>
  <c r="AB990" i="11"/>
  <c r="A991" i="11"/>
  <c r="B991" i="11"/>
  <c r="C991" i="11"/>
  <c r="D991" i="11"/>
  <c r="E991" i="11"/>
  <c r="F991" i="11"/>
  <c r="G991" i="11"/>
  <c r="H991" i="11"/>
  <c r="AB991" i="11"/>
  <c r="A992" i="11"/>
  <c r="B992" i="11"/>
  <c r="C992" i="11"/>
  <c r="D992" i="11"/>
  <c r="E992" i="11"/>
  <c r="F992" i="11"/>
  <c r="G992" i="11"/>
  <c r="AB992" i="11" s="1"/>
  <c r="H992" i="11"/>
  <c r="L992" i="11"/>
  <c r="S992" i="11"/>
  <c r="V992" i="11"/>
  <c r="W992" i="11"/>
  <c r="AA992" i="11"/>
  <c r="A993" i="11"/>
  <c r="B993" i="11"/>
  <c r="C993" i="11"/>
  <c r="D993" i="11"/>
  <c r="E993" i="11"/>
  <c r="F993" i="11"/>
  <c r="G993" i="11"/>
  <c r="AB993" i="11" s="1"/>
  <c r="H993" i="11"/>
  <c r="J993" i="11"/>
  <c r="K993" i="11"/>
  <c r="L993" i="11"/>
  <c r="N993" i="11"/>
  <c r="O993" i="11"/>
  <c r="P993" i="11"/>
  <c r="R993" i="11"/>
  <c r="S993" i="11"/>
  <c r="T993" i="11"/>
  <c r="W993" i="11"/>
  <c r="X993" i="11"/>
  <c r="Y993" i="11"/>
  <c r="AA993" i="11"/>
  <c r="A994" i="11"/>
  <c r="B994" i="11"/>
  <c r="C994" i="11"/>
  <c r="D994" i="11"/>
  <c r="E994" i="11"/>
  <c r="F994" i="11"/>
  <c r="G994" i="11"/>
  <c r="Q994" i="11" s="1"/>
  <c r="H994" i="11"/>
  <c r="J994" i="11"/>
  <c r="K994" i="11"/>
  <c r="L994" i="11"/>
  <c r="N994" i="11"/>
  <c r="O994" i="11"/>
  <c r="P994" i="11"/>
  <c r="W994" i="11"/>
  <c r="X994" i="11"/>
  <c r="Y994" i="11"/>
  <c r="AB994" i="11"/>
  <c r="A995" i="11"/>
  <c r="B995" i="11"/>
  <c r="C995" i="11"/>
  <c r="D995" i="11"/>
  <c r="E995" i="11"/>
  <c r="F995" i="11"/>
  <c r="G995" i="11"/>
  <c r="H995" i="11"/>
  <c r="J995" i="11"/>
  <c r="K995" i="11"/>
  <c r="L995" i="11"/>
  <c r="M995" i="11"/>
  <c r="N995" i="11"/>
  <c r="O995" i="11"/>
  <c r="P995" i="11"/>
  <c r="Q995" i="11"/>
  <c r="R995" i="11"/>
  <c r="S995" i="11"/>
  <c r="T995" i="11"/>
  <c r="U995" i="11"/>
  <c r="V995" i="11"/>
  <c r="W995" i="11"/>
  <c r="X995" i="11"/>
  <c r="Y995" i="11"/>
  <c r="Z995" i="11"/>
  <c r="AA995" i="11"/>
  <c r="AB995" i="11"/>
  <c r="A996" i="11"/>
  <c r="B996" i="11"/>
  <c r="C996" i="11"/>
  <c r="D996" i="11"/>
  <c r="E996" i="11"/>
  <c r="F996" i="11"/>
  <c r="G996" i="11"/>
  <c r="H996" i="11"/>
  <c r="L996" i="11"/>
  <c r="M996" i="11"/>
  <c r="S996" i="11"/>
  <c r="U996" i="11"/>
  <c r="W996" i="11"/>
  <c r="AA996" i="11"/>
  <c r="AB996" i="11"/>
  <c r="A997" i="11"/>
  <c r="B997" i="11"/>
  <c r="C997" i="11"/>
  <c r="D997" i="11"/>
  <c r="E997" i="11"/>
  <c r="F997" i="11"/>
  <c r="G997" i="11"/>
  <c r="H997" i="11"/>
  <c r="M997" i="11"/>
  <c r="N997" i="11"/>
  <c r="O997" i="11"/>
  <c r="Q997" i="11"/>
  <c r="R997" i="11"/>
  <c r="S997" i="11"/>
  <c r="T997" i="11"/>
  <c r="V997" i="11"/>
  <c r="W997" i="11"/>
  <c r="Z997" i="11"/>
  <c r="AA997" i="11"/>
  <c r="AB997" i="11"/>
  <c r="A998" i="11"/>
  <c r="B998" i="11"/>
  <c r="C998" i="11"/>
  <c r="D998" i="11"/>
  <c r="E998" i="11"/>
  <c r="F998" i="11"/>
  <c r="G998" i="11"/>
  <c r="K998" i="11" s="1"/>
  <c r="H998" i="11"/>
  <c r="A999" i="11"/>
  <c r="B999" i="11"/>
  <c r="C999" i="11"/>
  <c r="D999" i="11"/>
  <c r="E999" i="11"/>
  <c r="F999" i="11"/>
  <c r="G999" i="11"/>
  <c r="K999" i="11" s="1"/>
  <c r="H999" i="11"/>
  <c r="J999" i="11"/>
  <c r="L999" i="11"/>
  <c r="M999" i="11"/>
  <c r="N999" i="11"/>
  <c r="O999" i="11"/>
  <c r="P999" i="11"/>
  <c r="Q999" i="11"/>
  <c r="R999" i="11"/>
  <c r="S999" i="11"/>
  <c r="T999" i="11"/>
  <c r="U999" i="11"/>
  <c r="V999" i="11"/>
  <c r="W999" i="11"/>
  <c r="X999" i="11"/>
  <c r="Y999" i="11"/>
  <c r="Z999" i="11"/>
  <c r="AB999" i="11"/>
  <c r="A1000" i="11"/>
  <c r="B1000" i="11"/>
  <c r="C1000" i="11"/>
  <c r="D1000" i="11"/>
  <c r="E1000" i="11"/>
  <c r="F1000" i="11"/>
  <c r="G1000" i="11"/>
  <c r="H1000" i="11"/>
  <c r="J1000" i="11"/>
  <c r="M1000" i="11"/>
  <c r="N1000" i="11"/>
  <c r="O1000" i="11"/>
  <c r="P1000" i="11"/>
  <c r="Q1000" i="11"/>
  <c r="R1000" i="11"/>
  <c r="S1000" i="11"/>
  <c r="T1000" i="11"/>
  <c r="U1000" i="11"/>
  <c r="V1000" i="11"/>
  <c r="W1000" i="11"/>
  <c r="Y1000" i="11"/>
  <c r="Z1000" i="11"/>
  <c r="AA1000" i="11"/>
  <c r="A1001" i="11"/>
  <c r="B1001" i="11"/>
  <c r="C1001" i="11"/>
  <c r="D1001" i="11"/>
  <c r="E1001" i="11"/>
  <c r="F1001" i="11"/>
  <c r="G1001" i="11"/>
  <c r="N1001" i="11" s="1"/>
  <c r="H1001" i="11"/>
  <c r="J1001" i="11"/>
  <c r="K1001" i="11"/>
  <c r="L1001" i="11"/>
  <c r="T1001" i="11"/>
  <c r="U1001" i="11"/>
  <c r="V1001" i="11"/>
  <c r="Z1001" i="11"/>
  <c r="AA1001" i="11"/>
  <c r="AB1001" i="11"/>
  <c r="A1002" i="11"/>
  <c r="B1002" i="11"/>
  <c r="C1002" i="11"/>
  <c r="D1002" i="11"/>
  <c r="E1002" i="11"/>
  <c r="F1002" i="11"/>
  <c r="G1002" i="11"/>
  <c r="H1002" i="11"/>
  <c r="L1002" i="11"/>
  <c r="M1002" i="11"/>
  <c r="O1002" i="11"/>
  <c r="Q1002" i="11"/>
  <c r="R1002" i="11"/>
  <c r="S1002" i="11"/>
  <c r="T1002" i="11"/>
  <c r="U1002" i="11"/>
  <c r="W1002" i="11"/>
  <c r="X1002" i="11"/>
  <c r="Y1002" i="11"/>
  <c r="AB1002" i="11"/>
  <c r="S6" i="11" l="1"/>
  <c r="Z5" i="11"/>
  <c r="T6" i="11"/>
  <c r="AB5" i="11"/>
  <c r="V116" i="11"/>
  <c r="L112" i="11"/>
  <c r="Y100" i="11"/>
  <c r="L100" i="11"/>
  <c r="AB96" i="11"/>
  <c r="K90" i="11"/>
  <c r="J88" i="11"/>
  <c r="R87" i="11"/>
  <c r="M83" i="11"/>
  <c r="S82" i="11"/>
  <c r="K75" i="11"/>
  <c r="L68" i="11"/>
  <c r="K58" i="11"/>
  <c r="Q57" i="11"/>
  <c r="T56" i="11"/>
  <c r="R54" i="11"/>
  <c r="U52" i="11"/>
  <c r="O49" i="11"/>
  <c r="P41" i="11"/>
  <c r="Y40" i="11"/>
  <c r="L39" i="11"/>
  <c r="Z38" i="11"/>
  <c r="AB31" i="11"/>
  <c r="J31" i="11"/>
  <c r="Q29" i="11"/>
  <c r="U22" i="11"/>
  <c r="P14" i="11"/>
  <c r="U6" i="11"/>
  <c r="M5" i="11"/>
  <c r="AA96" i="11"/>
  <c r="AB51" i="11"/>
  <c r="T116" i="11"/>
  <c r="AB112" i="11"/>
  <c r="Z105" i="11"/>
  <c r="Z96" i="11"/>
  <c r="AA75" i="11"/>
  <c r="X51" i="11"/>
  <c r="AB39" i="11"/>
  <c r="J14" i="11"/>
  <c r="AA5" i="11"/>
  <c r="S116" i="11"/>
  <c r="Y105" i="11"/>
  <c r="Y96" i="11"/>
  <c r="W51" i="11"/>
  <c r="R116" i="11"/>
  <c r="X112" i="11"/>
  <c r="X105" i="11"/>
  <c r="U100" i="11"/>
  <c r="W96" i="11"/>
  <c r="Y75" i="11"/>
  <c r="V51" i="11"/>
  <c r="Y39" i="11"/>
  <c r="V31" i="11"/>
  <c r="W5" i="11"/>
  <c r="U116" i="11"/>
  <c r="AA105" i="11"/>
  <c r="Q116" i="11"/>
  <c r="W112" i="11"/>
  <c r="W105" i="11"/>
  <c r="T100" i="11"/>
  <c r="U96" i="11"/>
  <c r="V83" i="11"/>
  <c r="X75" i="11"/>
  <c r="U51" i="11"/>
  <c r="AB44" i="11"/>
  <c r="W39" i="11"/>
  <c r="U31" i="11"/>
  <c r="W23" i="11"/>
  <c r="V5" i="11"/>
  <c r="P117" i="11"/>
  <c r="P116" i="11"/>
  <c r="T112" i="11"/>
  <c r="Q111" i="11"/>
  <c r="U105" i="11"/>
  <c r="S100" i="11"/>
  <c r="S96" i="11"/>
  <c r="U83" i="11"/>
  <c r="W75" i="11"/>
  <c r="S61" i="11"/>
  <c r="S51" i="11"/>
  <c r="AA44" i="11"/>
  <c r="V39" i="11"/>
  <c r="T31" i="11"/>
  <c r="U27" i="11"/>
  <c r="R23" i="11"/>
  <c r="AB14" i="11"/>
  <c r="U5" i="11"/>
  <c r="O117" i="11"/>
  <c r="AB116" i="11"/>
  <c r="O116" i="11"/>
  <c r="S112" i="11"/>
  <c r="P111" i="11"/>
  <c r="P107" i="11"/>
  <c r="S105" i="11"/>
  <c r="X103" i="11"/>
  <c r="R100" i="11"/>
  <c r="N96" i="11"/>
  <c r="S83" i="11"/>
  <c r="P80" i="11"/>
  <c r="V75" i="11"/>
  <c r="V71" i="11"/>
  <c r="Q61" i="11"/>
  <c r="R51" i="11"/>
  <c r="Z49" i="11"/>
  <c r="W46" i="11"/>
  <c r="V44" i="11"/>
  <c r="W41" i="11"/>
  <c r="U39" i="11"/>
  <c r="Z34" i="11"/>
  <c r="Q31" i="11"/>
  <c r="O27" i="11"/>
  <c r="Q23" i="11"/>
  <c r="AA14" i="11"/>
  <c r="S5" i="11"/>
  <c r="N117" i="11"/>
  <c r="Z116" i="11"/>
  <c r="N116" i="11"/>
  <c r="J114" i="11"/>
  <c r="R112" i="11"/>
  <c r="M111" i="11"/>
  <c r="Z110" i="11"/>
  <c r="K107" i="11"/>
  <c r="O105" i="11"/>
  <c r="X104" i="11"/>
  <c r="Q100" i="11"/>
  <c r="M96" i="11"/>
  <c r="AB90" i="11"/>
  <c r="AA88" i="11"/>
  <c r="Z85" i="11"/>
  <c r="R83" i="11"/>
  <c r="O80" i="11"/>
  <c r="S75" i="11"/>
  <c r="U71" i="11"/>
  <c r="P61" i="11"/>
  <c r="AB52" i="11"/>
  <c r="Q51" i="11"/>
  <c r="Z50" i="11"/>
  <c r="Y49" i="11"/>
  <c r="V46" i="11"/>
  <c r="R44" i="11"/>
  <c r="N42" i="11"/>
  <c r="U41" i="11"/>
  <c r="S39" i="11"/>
  <c r="J37" i="11"/>
  <c r="Z36" i="11"/>
  <c r="J35" i="11"/>
  <c r="Y34" i="11"/>
  <c r="P31" i="11"/>
  <c r="N27" i="11"/>
  <c r="Y26" i="11"/>
  <c r="P23" i="11"/>
  <c r="Z14" i="11"/>
  <c r="R5" i="11"/>
  <c r="M117" i="11"/>
  <c r="Y116" i="11"/>
  <c r="M116" i="11"/>
  <c r="Q112" i="11"/>
  <c r="L111" i="11"/>
  <c r="Y110" i="11"/>
  <c r="N105" i="11"/>
  <c r="W104" i="11"/>
  <c r="P100" i="11"/>
  <c r="L96" i="11"/>
  <c r="O90" i="11"/>
  <c r="U89" i="11"/>
  <c r="Z88" i="11"/>
  <c r="X87" i="11"/>
  <c r="Q83" i="11"/>
  <c r="N80" i="11"/>
  <c r="AA79" i="11"/>
  <c r="R75" i="11"/>
  <c r="T71" i="11"/>
  <c r="AA67" i="11"/>
  <c r="O61" i="11"/>
  <c r="U57" i="11"/>
  <c r="X56" i="11"/>
  <c r="AA54" i="11"/>
  <c r="AA52" i="11"/>
  <c r="P51" i="11"/>
  <c r="O50" i="11"/>
  <c r="S49" i="11"/>
  <c r="L46" i="11"/>
  <c r="Q44" i="11"/>
  <c r="L42" i="11"/>
  <c r="S41" i="11"/>
  <c r="Q39" i="11"/>
  <c r="Y36" i="11"/>
  <c r="X34" i="11"/>
  <c r="O31" i="11"/>
  <c r="V29" i="11"/>
  <c r="M27" i="11"/>
  <c r="R26" i="11"/>
  <c r="T25" i="11"/>
  <c r="M23" i="11"/>
  <c r="Y22" i="11"/>
  <c r="W14" i="11"/>
  <c r="AA12" i="11"/>
  <c r="X9" i="11"/>
  <c r="P5" i="11"/>
  <c r="J117" i="11"/>
  <c r="X116" i="11"/>
  <c r="L116" i="11"/>
  <c r="P112" i="11"/>
  <c r="AB111" i="11"/>
  <c r="J111" i="11"/>
  <c r="K105" i="11"/>
  <c r="T104" i="11"/>
  <c r="AB100" i="11"/>
  <c r="N100" i="11"/>
  <c r="K96" i="11"/>
  <c r="N90" i="11"/>
  <c r="T89" i="11"/>
  <c r="X88" i="11"/>
  <c r="W87" i="11"/>
  <c r="P83" i="11"/>
  <c r="L80" i="11"/>
  <c r="Z79" i="11"/>
  <c r="M75" i="11"/>
  <c r="AB74" i="11"/>
  <c r="S71" i="11"/>
  <c r="Y67" i="11"/>
  <c r="K61" i="11"/>
  <c r="S57" i="11"/>
  <c r="W56" i="11"/>
  <c r="Y54" i="11"/>
  <c r="Z52" i="11"/>
  <c r="K51" i="11"/>
  <c r="L50" i="11"/>
  <c r="Q49" i="11"/>
  <c r="AA48" i="11"/>
  <c r="P44" i="11"/>
  <c r="R41" i="11"/>
  <c r="P39" i="11"/>
  <c r="V36" i="11"/>
  <c r="W34" i="11"/>
  <c r="L31" i="11"/>
  <c r="L30" i="11"/>
  <c r="T29" i="11"/>
  <c r="L27" i="11"/>
  <c r="M26" i="11"/>
  <c r="S25" i="11"/>
  <c r="L23" i="11"/>
  <c r="X22" i="11"/>
  <c r="V14" i="11"/>
  <c r="Z12" i="11"/>
  <c r="W9" i="11"/>
  <c r="X6" i="11"/>
  <c r="O5" i="11"/>
  <c r="W116" i="11"/>
  <c r="J116" i="11"/>
  <c r="M112" i="11"/>
  <c r="J105" i="11"/>
  <c r="J96" i="11"/>
  <c r="Z86" i="11"/>
  <c r="J80" i="11"/>
  <c r="X79" i="11"/>
  <c r="L75" i="11"/>
  <c r="AA74" i="11"/>
  <c r="Q71" i="11"/>
  <c r="X67" i="11"/>
  <c r="AA65" i="11"/>
  <c r="X54" i="11"/>
  <c r="V52" i="11"/>
  <c r="J51" i="11"/>
  <c r="P49" i="11"/>
  <c r="Z48" i="11"/>
  <c r="K44" i="11"/>
  <c r="Q41" i="11"/>
  <c r="Z40" i="11"/>
  <c r="M39" i="11"/>
  <c r="AB38" i="11"/>
  <c r="U36" i="11"/>
  <c r="T34" i="11"/>
  <c r="K31" i="11"/>
  <c r="S29" i="11"/>
  <c r="X28" i="11"/>
  <c r="L26" i="11"/>
  <c r="K23" i="11"/>
  <c r="W22" i="11"/>
  <c r="Q14" i="11"/>
  <c r="Y12" i="11"/>
  <c r="S9" i="11"/>
  <c r="W6" i="11"/>
  <c r="N5" i="11"/>
  <c r="M81" i="11"/>
  <c r="Y81" i="11"/>
  <c r="N81" i="11"/>
  <c r="Z81" i="11"/>
  <c r="O81" i="11"/>
  <c r="AA81" i="11"/>
  <c r="P81" i="11"/>
  <c r="AB81" i="11"/>
  <c r="Q81" i="11"/>
  <c r="R81" i="11"/>
  <c r="S81" i="11"/>
  <c r="L81" i="11"/>
  <c r="X81" i="11"/>
  <c r="J60" i="11"/>
  <c r="V60" i="11"/>
  <c r="K60" i="11"/>
  <c r="W60" i="11"/>
  <c r="L60" i="11"/>
  <c r="X60" i="11"/>
  <c r="M60" i="11"/>
  <c r="Y60" i="11"/>
  <c r="N60" i="11"/>
  <c r="Z60" i="11"/>
  <c r="O60" i="11"/>
  <c r="AA60" i="11"/>
  <c r="P60" i="11"/>
  <c r="AB60" i="11"/>
  <c r="U60" i="11"/>
  <c r="P4" i="11"/>
  <c r="R4" i="11"/>
  <c r="U4" i="11"/>
  <c r="V4" i="11"/>
  <c r="W4" i="11"/>
  <c r="S113" i="11"/>
  <c r="U113" i="11"/>
  <c r="K113" i="11"/>
  <c r="Y113" i="11"/>
  <c r="L113" i="11"/>
  <c r="AA113" i="11"/>
  <c r="M113" i="11"/>
  <c r="AB113" i="11"/>
  <c r="R113" i="11"/>
  <c r="S108" i="11"/>
  <c r="R108" i="11"/>
  <c r="T108" i="11"/>
  <c r="X108" i="11"/>
  <c r="J108" i="11"/>
  <c r="Y108" i="11"/>
  <c r="K108" i="11"/>
  <c r="Z108" i="11"/>
  <c r="Q108" i="11"/>
  <c r="M84" i="11"/>
  <c r="N84" i="11"/>
  <c r="AA84" i="11"/>
  <c r="AB84" i="11"/>
  <c r="L84" i="11"/>
  <c r="K32" i="11"/>
  <c r="L32" i="11"/>
  <c r="V32" i="11"/>
  <c r="W32" i="11"/>
  <c r="X32" i="11"/>
  <c r="Y32" i="11"/>
  <c r="AA32" i="11"/>
  <c r="S7" i="11"/>
  <c r="M7" i="11"/>
  <c r="N7" i="11"/>
  <c r="P7" i="11"/>
  <c r="Q7" i="11"/>
  <c r="R7" i="11"/>
  <c r="W7" i="11"/>
  <c r="AA7" i="11"/>
  <c r="L7" i="11"/>
  <c r="AB68" i="11"/>
  <c r="S68" i="11"/>
  <c r="T68" i="11"/>
  <c r="V68" i="11"/>
  <c r="AA68" i="11"/>
  <c r="P68" i="11"/>
  <c r="Y30" i="11"/>
  <c r="O30" i="11"/>
  <c r="P30" i="11"/>
  <c r="Q30" i="11"/>
  <c r="R30" i="11"/>
  <c r="T30" i="11"/>
  <c r="U30" i="11"/>
  <c r="V30" i="11"/>
  <c r="M30" i="11"/>
  <c r="N92" i="11"/>
  <c r="J92" i="11"/>
  <c r="K92" i="11"/>
  <c r="M92" i="11"/>
  <c r="O92" i="11"/>
  <c r="Q92" i="11"/>
  <c r="S92" i="11"/>
  <c r="U92" i="11"/>
  <c r="AB92" i="11"/>
  <c r="U107" i="11"/>
  <c r="M107" i="11"/>
  <c r="O107" i="11"/>
  <c r="W107" i="11"/>
  <c r="X107" i="11"/>
  <c r="Y107" i="11"/>
  <c r="L107" i="11"/>
  <c r="U25" i="11"/>
  <c r="J25" i="11"/>
  <c r="Y25" i="11"/>
  <c r="K25" i="11"/>
  <c r="Z25" i="11"/>
  <c r="L25" i="11"/>
  <c r="AA25" i="11"/>
  <c r="M25" i="11"/>
  <c r="AB25" i="11"/>
  <c r="N25" i="11"/>
  <c r="O25" i="11"/>
  <c r="P25" i="11"/>
  <c r="X25" i="11"/>
  <c r="P20" i="11"/>
  <c r="Q20" i="11"/>
  <c r="R20" i="11"/>
  <c r="S20" i="11"/>
  <c r="U20" i="11"/>
  <c r="V20" i="11"/>
  <c r="W20" i="11"/>
  <c r="Y95" i="11"/>
  <c r="J95" i="11"/>
  <c r="K95" i="11"/>
  <c r="L95" i="11"/>
  <c r="M95" i="11"/>
  <c r="O95" i="11"/>
  <c r="P95" i="11"/>
  <c r="Q95" i="11"/>
  <c r="AB108" i="11"/>
  <c r="R66" i="11"/>
  <c r="S66" i="11"/>
  <c r="T66" i="11"/>
  <c r="U66" i="11"/>
  <c r="X66" i="11"/>
  <c r="Y66" i="11"/>
  <c r="AA66" i="11"/>
  <c r="J66" i="11"/>
  <c r="R18" i="11"/>
  <c r="L18" i="11"/>
  <c r="Y18" i="11"/>
  <c r="M18" i="11"/>
  <c r="Z18" i="11"/>
  <c r="N18" i="11"/>
  <c r="AA18" i="11"/>
  <c r="O18" i="11"/>
  <c r="AB18" i="11"/>
  <c r="P18" i="11"/>
  <c r="Q18" i="11"/>
  <c r="S18" i="11"/>
  <c r="K18" i="11"/>
  <c r="X18" i="11"/>
  <c r="AA108" i="11"/>
  <c r="L102" i="11"/>
  <c r="R102" i="11"/>
  <c r="K102" i="11"/>
  <c r="AB85" i="11"/>
  <c r="N85" i="11"/>
  <c r="O85" i="11"/>
  <c r="P85" i="11"/>
  <c r="Q85" i="11"/>
  <c r="R85" i="11"/>
  <c r="U85" i="11"/>
  <c r="V85" i="11"/>
  <c r="L85" i="11"/>
  <c r="W81" i="11"/>
  <c r="AA55" i="11"/>
  <c r="T15" i="11"/>
  <c r="V13" i="11"/>
  <c r="R13" i="11"/>
  <c r="S13" i="11"/>
  <c r="T13" i="11"/>
  <c r="W13" i="11"/>
  <c r="X13" i="11"/>
  <c r="Q13" i="11"/>
  <c r="W113" i="11"/>
  <c r="W108" i="11"/>
  <c r="AA92" i="11"/>
  <c r="V81" i="11"/>
  <c r="L73" i="11"/>
  <c r="K73" i="11"/>
  <c r="J57" i="11"/>
  <c r="W57" i="11"/>
  <c r="K57" i="11"/>
  <c r="X57" i="11"/>
  <c r="L57" i="11"/>
  <c r="Y57" i="11"/>
  <c r="M57" i="11"/>
  <c r="Z57" i="11"/>
  <c r="N57" i="11"/>
  <c r="AA57" i="11"/>
  <c r="O57" i="11"/>
  <c r="AB57" i="11"/>
  <c r="P57" i="11"/>
  <c r="V57" i="11"/>
  <c r="X55" i="11"/>
  <c r="Q47" i="11"/>
  <c r="M47" i="11"/>
  <c r="N47" i="11"/>
  <c r="O47" i="11"/>
  <c r="R47" i="11"/>
  <c r="T47" i="11"/>
  <c r="U47" i="11"/>
  <c r="W47" i="11"/>
  <c r="L47" i="11"/>
  <c r="V113" i="11"/>
  <c r="V108" i="11"/>
  <c r="AB95" i="11"/>
  <c r="Z92" i="11"/>
  <c r="Y91" i="11"/>
  <c r="U91" i="11"/>
  <c r="V91" i="11"/>
  <c r="X91" i="11"/>
  <c r="AA91" i="11"/>
  <c r="T91" i="11"/>
  <c r="U81" i="11"/>
  <c r="T60" i="11"/>
  <c r="T43" i="11"/>
  <c r="P43" i="11"/>
  <c r="R43" i="11"/>
  <c r="S43" i="11"/>
  <c r="U43" i="11"/>
  <c r="W43" i="11"/>
  <c r="X43" i="11"/>
  <c r="M43" i="11"/>
  <c r="AA30" i="11"/>
  <c r="Y55" i="11"/>
  <c r="L55" i="11"/>
  <c r="M55" i="11"/>
  <c r="N55" i="11"/>
  <c r="O55" i="11"/>
  <c r="P55" i="11"/>
  <c r="S55" i="11"/>
  <c r="T55" i="11"/>
  <c r="K55" i="11"/>
  <c r="AB55" i="11"/>
  <c r="Q113" i="11"/>
  <c r="P108" i="11"/>
  <c r="AB107" i="11"/>
  <c r="AA95" i="11"/>
  <c r="Y92" i="11"/>
  <c r="T81" i="11"/>
  <c r="S60" i="11"/>
  <c r="K59" i="11"/>
  <c r="J59" i="11"/>
  <c r="L59" i="11"/>
  <c r="N59" i="11"/>
  <c r="O59" i="11"/>
  <c r="U55" i="11"/>
  <c r="Z30" i="11"/>
  <c r="K15" i="11"/>
  <c r="L15" i="11"/>
  <c r="X15" i="11"/>
  <c r="M15" i="11"/>
  <c r="Y15" i="11"/>
  <c r="N15" i="11"/>
  <c r="Z15" i="11"/>
  <c r="O15" i="11"/>
  <c r="AA15" i="11"/>
  <c r="P15" i="11"/>
  <c r="AB15" i="11"/>
  <c r="Q15" i="11"/>
  <c r="R15" i="11"/>
  <c r="J15" i="11"/>
  <c r="W15" i="11"/>
  <c r="L11" i="11"/>
  <c r="X11" i="11"/>
  <c r="M11" i="11"/>
  <c r="Y11" i="11"/>
  <c r="N11" i="11"/>
  <c r="Z11" i="11"/>
  <c r="O11" i="11"/>
  <c r="AA11" i="11"/>
  <c r="P11" i="11"/>
  <c r="AB11" i="11"/>
  <c r="Q11" i="11"/>
  <c r="R11" i="11"/>
  <c r="K11" i="11"/>
  <c r="W11" i="11"/>
  <c r="P113" i="11"/>
  <c r="N108" i="11"/>
  <c r="AA107" i="11"/>
  <c r="M103" i="11"/>
  <c r="S103" i="11"/>
  <c r="W103" i="11"/>
  <c r="Y103" i="11"/>
  <c r="AB103" i="11"/>
  <c r="L103" i="11"/>
  <c r="X95" i="11"/>
  <c r="W92" i="11"/>
  <c r="K81" i="11"/>
  <c r="R60" i="11"/>
  <c r="J55" i="11"/>
  <c r="J46" i="11"/>
  <c r="N46" i="11"/>
  <c r="AB46" i="11"/>
  <c r="O46" i="11"/>
  <c r="P46" i="11"/>
  <c r="R46" i="11"/>
  <c r="S46" i="11"/>
  <c r="T46" i="11"/>
  <c r="U46" i="11"/>
  <c r="M46" i="11"/>
  <c r="AA46" i="11"/>
  <c r="X30" i="11"/>
  <c r="O113" i="11"/>
  <c r="M108" i="11"/>
  <c r="Q107" i="11"/>
  <c r="T99" i="11"/>
  <c r="R99" i="11"/>
  <c r="S99" i="11"/>
  <c r="U99" i="11"/>
  <c r="X99" i="11"/>
  <c r="J82" i="11"/>
  <c r="V82" i="11"/>
  <c r="K82" i="11"/>
  <c r="W82" i="11"/>
  <c r="L82" i="11"/>
  <c r="Y82" i="11"/>
  <c r="M82" i="11"/>
  <c r="Z82" i="11"/>
  <c r="N82" i="11"/>
  <c r="AA82" i="11"/>
  <c r="O82" i="11"/>
  <c r="AB82" i="11"/>
  <c r="P82" i="11"/>
  <c r="U82" i="11"/>
  <c r="J81" i="11"/>
  <c r="Q60" i="11"/>
  <c r="W30" i="11"/>
  <c r="W25" i="11"/>
  <c r="W18" i="11"/>
  <c r="AB7" i="11"/>
  <c r="O96" i="11"/>
  <c r="N94" i="11"/>
  <c r="AA93" i="11"/>
  <c r="Q90" i="11"/>
  <c r="AB88" i="11"/>
  <c r="T87" i="11"/>
  <c r="Y80" i="11"/>
  <c r="N79" i="11"/>
  <c r="AB75" i="11"/>
  <c r="N75" i="11"/>
  <c r="M74" i="11"/>
  <c r="V72" i="11"/>
  <c r="O70" i="11"/>
  <c r="U65" i="11"/>
  <c r="T61" i="11"/>
  <c r="Z54" i="11"/>
  <c r="R52" i="11"/>
  <c r="T51" i="11"/>
  <c r="T49" i="11"/>
  <c r="P48" i="11"/>
  <c r="W44" i="11"/>
  <c r="Y42" i="11"/>
  <c r="N40" i="11"/>
  <c r="N39" i="11"/>
  <c r="O37" i="11"/>
  <c r="R36" i="11"/>
  <c r="O35" i="11"/>
  <c r="N34" i="11"/>
  <c r="Y31" i="11"/>
  <c r="M31" i="11"/>
  <c r="AB29" i="11"/>
  <c r="O28" i="11"/>
  <c r="P27" i="11"/>
  <c r="N23" i="11"/>
  <c r="X16" i="11"/>
  <c r="AA10" i="11"/>
  <c r="O114" i="11"/>
  <c r="AA112" i="11"/>
  <c r="O112" i="11"/>
  <c r="O111" i="11"/>
  <c r="O110" i="11"/>
  <c r="AB104" i="11"/>
  <c r="P88" i="11"/>
  <c r="AB87" i="11"/>
  <c r="N87" i="11"/>
  <c r="O86" i="11"/>
  <c r="N72" i="11"/>
  <c r="O65" i="11"/>
  <c r="N61" i="11"/>
  <c r="O54" i="11"/>
  <c r="Y52" i="11"/>
  <c r="L52" i="11"/>
  <c r="AA51" i="11"/>
  <c r="O51" i="11"/>
  <c r="N49" i="11"/>
  <c r="N44" i="11"/>
  <c r="K42" i="11"/>
  <c r="V38" i="11"/>
  <c r="M36" i="11"/>
  <c r="T33" i="11"/>
  <c r="P29" i="11"/>
  <c r="X27" i="11"/>
  <c r="K27" i="11"/>
  <c r="X26" i="11"/>
  <c r="T22" i="11"/>
  <c r="O16" i="11"/>
  <c r="O14" i="11"/>
  <c r="M10" i="11"/>
  <c r="N114" i="11"/>
  <c r="Z112" i="11"/>
  <c r="N112" i="11"/>
  <c r="AB110" i="11"/>
  <c r="N110" i="11"/>
  <c r="M105" i="11"/>
  <c r="O100" i="11"/>
  <c r="X96" i="11"/>
  <c r="M88" i="11"/>
  <c r="Z87" i="11"/>
  <c r="L87" i="11"/>
  <c r="N86" i="11"/>
  <c r="V74" i="11"/>
  <c r="L72" i="11"/>
  <c r="L71" i="11"/>
  <c r="X70" i="11"/>
  <c r="N65" i="11"/>
  <c r="Z64" i="11"/>
  <c r="M61" i="11"/>
  <c r="M54" i="11"/>
  <c r="X52" i="11"/>
  <c r="K52" i="11"/>
  <c r="Z51" i="11"/>
  <c r="M51" i="11"/>
  <c r="AB50" i="11"/>
  <c r="M49" i="11"/>
  <c r="M44" i="11"/>
  <c r="J42" i="11"/>
  <c r="U38" i="11"/>
  <c r="X36" i="11"/>
  <c r="L36" i="11"/>
  <c r="AB35" i="11"/>
  <c r="V34" i="11"/>
  <c r="S33" i="11"/>
  <c r="S31" i="11"/>
  <c r="O29" i="11"/>
  <c r="AA28" i="11"/>
  <c r="W27" i="11"/>
  <c r="J27" i="11"/>
  <c r="W26" i="11"/>
  <c r="AB23" i="11"/>
  <c r="S22" i="11"/>
  <c r="N16" i="11"/>
  <c r="M14" i="11"/>
  <c r="N12" i="11"/>
  <c r="L10" i="11"/>
  <c r="AA9" i="11"/>
  <c r="M9" i="11"/>
  <c r="Y5" i="11"/>
  <c r="L5" i="11"/>
  <c r="K88" i="11"/>
  <c r="Y87" i="11"/>
  <c r="K87" i="11"/>
  <c r="V79" i="11"/>
  <c r="U75" i="11"/>
  <c r="T74" i="11"/>
  <c r="W70" i="11"/>
  <c r="M65" i="11"/>
  <c r="L61" i="11"/>
  <c r="L54" i="11"/>
  <c r="W52" i="11"/>
  <c r="J52" i="11"/>
  <c r="Y51" i="11"/>
  <c r="L51" i="11"/>
  <c r="AA50" i="11"/>
  <c r="AA49" i="11"/>
  <c r="K49" i="11"/>
  <c r="W48" i="11"/>
  <c r="L44" i="11"/>
  <c r="T39" i="11"/>
  <c r="Z37" i="11"/>
  <c r="W36" i="11"/>
  <c r="K36" i="11"/>
  <c r="AA35" i="11"/>
  <c r="U34" i="11"/>
  <c r="R31" i="11"/>
  <c r="Z28" i="11"/>
  <c r="V27" i="11"/>
  <c r="AA23" i="11"/>
  <c r="M16" i="11"/>
  <c r="L14" i="11"/>
  <c r="M12" i="11"/>
  <c r="K10" i="11"/>
  <c r="Z9" i="11"/>
  <c r="L9" i="11"/>
  <c r="X5" i="11"/>
  <c r="K5" i="11"/>
  <c r="T27" i="11"/>
  <c r="V112" i="11"/>
  <c r="J112" i="11"/>
  <c r="X110" i="11"/>
  <c r="J110" i="11"/>
  <c r="J100" i="11"/>
  <c r="R96" i="11"/>
  <c r="Y94" i="11"/>
  <c r="Z90" i="11"/>
  <c r="V87" i="11"/>
  <c r="Q79" i="11"/>
  <c r="P75" i="11"/>
  <c r="O74" i="11"/>
  <c r="Z72" i="11"/>
  <c r="R70" i="11"/>
  <c r="X65" i="11"/>
  <c r="AB54" i="11"/>
  <c r="T52" i="11"/>
  <c r="X49" i="11"/>
  <c r="AB42" i="11"/>
  <c r="R27" i="11"/>
  <c r="W110" i="11"/>
  <c r="P96" i="11"/>
  <c r="X94" i="11"/>
  <c r="X90" i="11"/>
  <c r="AA80" i="11"/>
  <c r="O75" i="11"/>
  <c r="N74" i="11"/>
  <c r="W72" i="11"/>
  <c r="P70" i="11"/>
  <c r="W49" i="11"/>
  <c r="Y44" i="11"/>
  <c r="Z42" i="11"/>
  <c r="U40" i="11"/>
  <c r="O39" i="11"/>
  <c r="Q37" i="11"/>
  <c r="P35" i="11"/>
  <c r="O34" i="11"/>
  <c r="Z31" i="11"/>
  <c r="S28" i="11"/>
  <c r="Q27" i="11"/>
  <c r="T9" i="11"/>
  <c r="T5" i="11"/>
  <c r="AD306" i="11"/>
  <c r="AJ282" i="11"/>
  <c r="AC159" i="11"/>
  <c r="AS656" i="11"/>
  <c r="AQ589" i="11"/>
  <c r="AP557" i="11"/>
  <c r="AK541" i="11"/>
  <c r="AQ413" i="11"/>
  <c r="AH589" i="11"/>
  <c r="AC433" i="11"/>
  <c r="AP947" i="11"/>
  <c r="AF932" i="11"/>
  <c r="AN605" i="11"/>
  <c r="AK995" i="11"/>
  <c r="AE322" i="11"/>
  <c r="AF807" i="11"/>
  <c r="AT469" i="11"/>
  <c r="AQ266" i="11"/>
  <c r="AL266" i="11"/>
  <c r="AU743" i="11"/>
  <c r="AJ557" i="11"/>
  <c r="AE509" i="11"/>
  <c r="AC175" i="11"/>
  <c r="AL656" i="11"/>
  <c r="AT605" i="11"/>
  <c r="AN481" i="11"/>
  <c r="AC453" i="11"/>
  <c r="AJ413" i="11"/>
  <c r="AK358" i="11"/>
  <c r="AF250" i="11"/>
  <c r="AK218" i="11"/>
  <c r="AE573" i="11"/>
  <c r="AR238" i="11"/>
  <c r="AI605" i="11"/>
  <c r="AN469" i="11"/>
  <c r="AD397" i="11"/>
  <c r="AT342" i="11"/>
  <c r="AN218" i="11"/>
  <c r="AC204" i="11"/>
  <c r="AE932" i="11"/>
  <c r="AR688" i="11"/>
  <c r="AK465" i="11"/>
  <c r="AE465" i="11"/>
  <c r="AT413" i="11"/>
  <c r="AI238" i="11"/>
  <c r="AQ218" i="11"/>
  <c r="AD947" i="11"/>
  <c r="AK711" i="11"/>
  <c r="AJ656" i="11"/>
  <c r="AK437" i="11"/>
  <c r="AR342" i="11"/>
  <c r="AP481" i="11"/>
  <c r="AQ378" i="11"/>
  <c r="AJ932" i="11"/>
  <c r="AG791" i="11"/>
  <c r="AP688" i="11"/>
  <c r="AE605" i="11"/>
  <c r="AC346" i="11"/>
  <c r="AL282" i="11"/>
  <c r="AL250" i="11"/>
  <c r="AI637" i="11"/>
  <c r="AP979" i="11"/>
  <c r="AU963" i="11"/>
  <c r="AI932" i="11"/>
  <c r="AG727" i="11"/>
  <c r="AG358" i="11"/>
  <c r="AD286" i="11"/>
  <c r="AQ509" i="11"/>
  <c r="AF413" i="11"/>
  <c r="AO250" i="11"/>
  <c r="AN128" i="11"/>
  <c r="AQ995" i="11"/>
  <c r="AO932" i="11"/>
  <c r="AC916" i="11"/>
  <c r="AS884" i="11"/>
  <c r="AK573" i="11"/>
  <c r="AC413" i="11"/>
  <c r="AR322" i="11"/>
  <c r="AG270" i="11"/>
  <c r="AL3" i="11"/>
  <c r="AS932" i="11"/>
  <c r="AJ791" i="11"/>
  <c r="AG743" i="11"/>
  <c r="AG605" i="11"/>
  <c r="AS605" i="11"/>
  <c r="AH573" i="11"/>
  <c r="AL557" i="11"/>
  <c r="AR469" i="11"/>
  <c r="AF433" i="11"/>
  <c r="AO995" i="11"/>
  <c r="AN979" i="11"/>
  <c r="AE916" i="11"/>
  <c r="AK884" i="11"/>
  <c r="AG807" i="11"/>
  <c r="AS775" i="11"/>
  <c r="AC743" i="11"/>
  <c r="AC688" i="11"/>
  <c r="AC481" i="11"/>
  <c r="AN342" i="11"/>
  <c r="AS286" i="11"/>
  <c r="AG286" i="11"/>
  <c r="AK266" i="11"/>
  <c r="AS963" i="11"/>
  <c r="AO900" i="11"/>
  <c r="AJ807" i="11"/>
  <c r="AF759" i="11"/>
  <c r="AS711" i="11"/>
  <c r="AH605" i="11"/>
  <c r="AP465" i="11"/>
  <c r="AR397" i="11"/>
  <c r="AN266" i="11"/>
  <c r="AC250" i="11"/>
  <c r="AL963" i="11"/>
  <c r="AH947" i="11"/>
  <c r="AF868" i="11"/>
  <c r="AD413" i="11"/>
  <c r="AI346" i="11"/>
  <c r="AJ188" i="11"/>
  <c r="AQ932" i="11"/>
  <c r="AR525" i="11"/>
  <c r="AG469" i="11"/>
  <c r="AU465" i="11"/>
  <c r="AL413" i="11"/>
  <c r="AR250" i="11"/>
  <c r="AE250" i="11"/>
  <c r="AC3" i="11"/>
  <c r="AS995" i="11"/>
  <c r="AL932" i="11"/>
  <c r="AS826" i="11"/>
  <c r="AJ727" i="11"/>
  <c r="AQ727" i="11"/>
  <c r="AE557" i="11"/>
  <c r="AD525" i="11"/>
  <c r="AD437" i="11"/>
  <c r="AC342" i="11"/>
  <c r="AT266" i="11"/>
  <c r="AN159" i="11"/>
  <c r="AU144" i="11"/>
  <c r="AC852" i="11"/>
  <c r="AR826" i="11"/>
  <c r="AP807" i="11"/>
  <c r="AK759" i="11"/>
  <c r="AC759" i="11"/>
  <c r="AO711" i="11"/>
  <c r="AG688" i="11"/>
  <c r="AC656" i="11"/>
  <c r="AS621" i="11"/>
  <c r="AQ557" i="11"/>
  <c r="AI557" i="11"/>
  <c r="AQ541" i="11"/>
  <c r="AF346" i="11"/>
  <c r="AD282" i="11"/>
  <c r="AG238" i="11"/>
  <c r="AN963" i="11"/>
  <c r="AQ947" i="11"/>
  <c r="AS852" i="11"/>
  <c r="AE807" i="11"/>
  <c r="AR637" i="11"/>
  <c r="AK605" i="11"/>
  <c r="AJ481" i="11"/>
  <c r="AN453" i="11"/>
  <c r="AJ437" i="11"/>
  <c r="AC338" i="11"/>
  <c r="AT234" i="11"/>
  <c r="AN791" i="11"/>
  <c r="AT509" i="11"/>
  <c r="AH437" i="11"/>
  <c r="AE218" i="11"/>
  <c r="AC188" i="11"/>
  <c r="AC995" i="11"/>
  <c r="AH826" i="11"/>
  <c r="AT481" i="11"/>
  <c r="AL358" i="11"/>
  <c r="AJ342" i="11"/>
  <c r="AS270" i="11"/>
  <c r="AF266" i="11"/>
  <c r="AC238" i="11"/>
  <c r="AP238" i="11"/>
  <c r="AE144" i="11"/>
  <c r="L968" i="11"/>
  <c r="AB968" i="11"/>
  <c r="X968" i="11"/>
  <c r="V968" i="11"/>
  <c r="R968" i="11"/>
  <c r="P925" i="11"/>
  <c r="U925" i="11"/>
  <c r="N925" i="11"/>
  <c r="Q925" i="11"/>
  <c r="Z925" i="11"/>
  <c r="R925" i="11"/>
  <c r="S925" i="11"/>
  <c r="T925" i="11"/>
  <c r="V925" i="11"/>
  <c r="M922" i="11"/>
  <c r="Y922" i="11"/>
  <c r="S922" i="11"/>
  <c r="U922" i="11"/>
  <c r="X922" i="11"/>
  <c r="L922" i="11"/>
  <c r="O922" i="11"/>
  <c r="P922" i="11"/>
  <c r="Q922" i="11"/>
  <c r="R922" i="11"/>
  <c r="AB998" i="11"/>
  <c r="AE995" i="11"/>
  <c r="AM979" i="11"/>
  <c r="AI979" i="11"/>
  <c r="AO979" i="11"/>
  <c r="AJ979" i="11"/>
  <c r="J903" i="11"/>
  <c r="Z903" i="11"/>
  <c r="V903" i="11"/>
  <c r="P903" i="11"/>
  <c r="AB903" i="11"/>
  <c r="L903" i="11"/>
  <c r="K903" i="11"/>
  <c r="M903" i="11"/>
  <c r="N903" i="11"/>
  <c r="O903" i="11"/>
  <c r="Q903" i="11"/>
  <c r="S903" i="11"/>
  <c r="U903" i="11"/>
  <c r="W903" i="11"/>
  <c r="X903" i="11"/>
  <c r="Y903" i="11"/>
  <c r="AA998" i="11"/>
  <c r="AL979" i="11"/>
  <c r="Y968" i="11"/>
  <c r="M938" i="11"/>
  <c r="O938" i="11"/>
  <c r="J938" i="11"/>
  <c r="AA938" i="11"/>
  <c r="R938" i="11"/>
  <c r="AB938" i="11"/>
  <c r="K938" i="11"/>
  <c r="L938" i="11"/>
  <c r="AU916" i="11"/>
  <c r="P331" i="11"/>
  <c r="W331" i="11"/>
  <c r="S331" i="11"/>
  <c r="Y331" i="11"/>
  <c r="AA331" i="11"/>
  <c r="T331" i="11"/>
  <c r="J331" i="11"/>
  <c r="L331" i="11"/>
  <c r="Q331" i="11"/>
  <c r="AB331" i="11"/>
  <c r="V331" i="11"/>
  <c r="Z331" i="11"/>
  <c r="N331" i="11"/>
  <c r="K331" i="11"/>
  <c r="O331" i="11"/>
  <c r="M331" i="11"/>
  <c r="R331" i="11"/>
  <c r="U331" i="11"/>
  <c r="X331" i="11"/>
  <c r="K1002" i="11"/>
  <c r="R1001" i="11"/>
  <c r="Y998" i="11"/>
  <c r="L997" i="11"/>
  <c r="R996" i="11"/>
  <c r="U994" i="11"/>
  <c r="R992" i="11"/>
  <c r="Y991" i="11"/>
  <c r="Q987" i="11"/>
  <c r="P984" i="11"/>
  <c r="M982" i="11"/>
  <c r="V981" i="11"/>
  <c r="AK979" i="11"/>
  <c r="J978" i="11"/>
  <c r="S977" i="11"/>
  <c r="T976" i="11"/>
  <c r="P976" i="11"/>
  <c r="Z976" i="11"/>
  <c r="V976" i="11"/>
  <c r="M975" i="11"/>
  <c r="S972" i="11"/>
  <c r="W968" i="11"/>
  <c r="T966" i="11"/>
  <c r="P964" i="11"/>
  <c r="AR963" i="11"/>
  <c r="R960" i="11"/>
  <c r="O958" i="11"/>
  <c r="J956" i="11"/>
  <c r="S955" i="11"/>
  <c r="U950" i="11"/>
  <c r="X949" i="11"/>
  <c r="Y943" i="11"/>
  <c r="V942" i="11"/>
  <c r="M941" i="11"/>
  <c r="N940" i="11"/>
  <c r="X935" i="11"/>
  <c r="AD932" i="11"/>
  <c r="AB927" i="11"/>
  <c r="T924" i="11"/>
  <c r="O923" i="11"/>
  <c r="AO916" i="11"/>
  <c r="AE884" i="11"/>
  <c r="AJ884" i="11"/>
  <c r="AL884" i="11"/>
  <c r="AQ884" i="11"/>
  <c r="Q1001" i="11"/>
  <c r="X998" i="11"/>
  <c r="J997" i="11"/>
  <c r="P996" i="11"/>
  <c r="AU995" i="11"/>
  <c r="T994" i="11"/>
  <c r="Q992" i="11"/>
  <c r="X991" i="11"/>
  <c r="P987" i="11"/>
  <c r="M985" i="11"/>
  <c r="Y985" i="11"/>
  <c r="X985" i="11"/>
  <c r="T985" i="11"/>
  <c r="O984" i="11"/>
  <c r="L982" i="11"/>
  <c r="T981" i="11"/>
  <c r="X980" i="11"/>
  <c r="T980" i="11"/>
  <c r="J980" i="11"/>
  <c r="AB980" i="11"/>
  <c r="W980" i="11"/>
  <c r="AH979" i="11"/>
  <c r="R977" i="11"/>
  <c r="L975" i="11"/>
  <c r="Q972" i="11"/>
  <c r="N970" i="11"/>
  <c r="J970" i="11"/>
  <c r="Z970" i="11"/>
  <c r="T970" i="11"/>
  <c r="P970" i="11"/>
  <c r="U968" i="11"/>
  <c r="S966" i="11"/>
  <c r="Y965" i="11"/>
  <c r="U965" i="11"/>
  <c r="V965" i="11"/>
  <c r="Q965" i="11"/>
  <c r="N964" i="11"/>
  <c r="AQ963" i="11"/>
  <c r="Q960" i="11"/>
  <c r="L958" i="11"/>
  <c r="R955" i="11"/>
  <c r="M953" i="11"/>
  <c r="Y953" i="11"/>
  <c r="R953" i="11"/>
  <c r="J953" i="11"/>
  <c r="L953" i="11"/>
  <c r="N953" i="11"/>
  <c r="T950" i="11"/>
  <c r="T949" i="11"/>
  <c r="T943" i="11"/>
  <c r="U942" i="11"/>
  <c r="L941" i="11"/>
  <c r="N939" i="11"/>
  <c r="S939" i="11"/>
  <c r="O939" i="11"/>
  <c r="AA939" i="11"/>
  <c r="T939" i="11"/>
  <c r="U939" i="11"/>
  <c r="V939" i="11"/>
  <c r="W939" i="11"/>
  <c r="W935" i="11"/>
  <c r="AT932" i="11"/>
  <c r="AU932" i="11"/>
  <c r="AC932" i="11"/>
  <c r="U930" i="11"/>
  <c r="S930" i="11"/>
  <c r="O930" i="11"/>
  <c r="V930" i="11"/>
  <c r="L930" i="11"/>
  <c r="M930" i="11"/>
  <c r="N930" i="11"/>
  <c r="P930" i="11"/>
  <c r="Z927" i="11"/>
  <c r="AB925" i="11"/>
  <c r="S924" i="11"/>
  <c r="AL916" i="11"/>
  <c r="P1001" i="11"/>
  <c r="W998" i="11"/>
  <c r="O996" i="11"/>
  <c r="AT995" i="11"/>
  <c r="S994" i="11"/>
  <c r="U993" i="11"/>
  <c r="Q993" i="11"/>
  <c r="Z993" i="11"/>
  <c r="V993" i="11"/>
  <c r="N992" i="11"/>
  <c r="W991" i="11"/>
  <c r="N987" i="11"/>
  <c r="N984" i="11"/>
  <c r="K982" i="11"/>
  <c r="S981" i="11"/>
  <c r="AG979" i="11"/>
  <c r="P977" i="11"/>
  <c r="K975" i="11"/>
  <c r="Q973" i="11"/>
  <c r="M973" i="11"/>
  <c r="X973" i="11"/>
  <c r="T973" i="11"/>
  <c r="O972" i="11"/>
  <c r="T968" i="11"/>
  <c r="R966" i="11"/>
  <c r="M964" i="11"/>
  <c r="AO963" i="11"/>
  <c r="U961" i="11"/>
  <c r="Q961" i="11"/>
  <c r="S961" i="11"/>
  <c r="N961" i="11"/>
  <c r="O960" i="11"/>
  <c r="K958" i="11"/>
  <c r="Q955" i="11"/>
  <c r="L952" i="11"/>
  <c r="AB952" i="11"/>
  <c r="X952" i="11"/>
  <c r="J952" i="11"/>
  <c r="T952" i="11"/>
  <c r="V952" i="11"/>
  <c r="W952" i="11"/>
  <c r="S950" i="11"/>
  <c r="R949" i="11"/>
  <c r="S943" i="11"/>
  <c r="T942" i="11"/>
  <c r="K941" i="11"/>
  <c r="V935" i="11"/>
  <c r="V931" i="11"/>
  <c r="W931" i="11"/>
  <c r="R931" i="11"/>
  <c r="J931" i="11"/>
  <c r="T931" i="11"/>
  <c r="U931" i="11"/>
  <c r="X931" i="11"/>
  <c r="Y931" i="11"/>
  <c r="AB929" i="11"/>
  <c r="X927" i="11"/>
  <c r="AA925" i="11"/>
  <c r="R924" i="11"/>
  <c r="AB922" i="11"/>
  <c r="AK916" i="11"/>
  <c r="AE852" i="11"/>
  <c r="AQ852" i="11"/>
  <c r="AK836" i="11"/>
  <c r="AA968" i="11"/>
  <c r="Y918" i="11"/>
  <c r="U918" i="11"/>
  <c r="V918" i="11"/>
  <c r="O918" i="11"/>
  <c r="Q918" i="11"/>
  <c r="K918" i="11"/>
  <c r="L918" i="11"/>
  <c r="M918" i="11"/>
  <c r="T918" i="11"/>
  <c r="X918" i="11"/>
  <c r="Z918" i="11"/>
  <c r="AA918" i="11"/>
  <c r="AB918" i="11"/>
  <c r="N1002" i="11"/>
  <c r="J1002" i="11"/>
  <c r="Z1002" i="11"/>
  <c r="AA1002" i="11"/>
  <c r="V1002" i="11"/>
  <c r="U998" i="11"/>
  <c r="Y997" i="11"/>
  <c r="U997" i="11"/>
  <c r="K997" i="11"/>
  <c r="X997" i="11"/>
  <c r="N996" i="11"/>
  <c r="M992" i="11"/>
  <c r="V991" i="11"/>
  <c r="AF979" i="11"/>
  <c r="V978" i="11"/>
  <c r="R978" i="11"/>
  <c r="S978" i="11"/>
  <c r="N978" i="11"/>
  <c r="O977" i="11"/>
  <c r="Z973" i="11"/>
  <c r="S968" i="11"/>
  <c r="Z961" i="11"/>
  <c r="P956" i="11"/>
  <c r="L956" i="11"/>
  <c r="AB956" i="11"/>
  <c r="W956" i="11"/>
  <c r="S956" i="11"/>
  <c r="R950" i="11"/>
  <c r="Q949" i="11"/>
  <c r="Q943" i="11"/>
  <c r="O940" i="11"/>
  <c r="W940" i="11"/>
  <c r="S940" i="11"/>
  <c r="Q940" i="11"/>
  <c r="AB940" i="11"/>
  <c r="J940" i="11"/>
  <c r="K940" i="11"/>
  <c r="L940" i="11"/>
  <c r="Z938" i="11"/>
  <c r="P935" i="11"/>
  <c r="Z929" i="11"/>
  <c r="V927" i="11"/>
  <c r="Y925" i="11"/>
  <c r="N923" i="11"/>
  <c r="L923" i="11"/>
  <c r="W923" i="11"/>
  <c r="Y923" i="11"/>
  <c r="Q923" i="11"/>
  <c r="Z923" i="11"/>
  <c r="AB923" i="11"/>
  <c r="J923" i="11"/>
  <c r="K923" i="11"/>
  <c r="AA922" i="11"/>
  <c r="Y908" i="11"/>
  <c r="AR884" i="11"/>
  <c r="AR995" i="11"/>
  <c r="U991" i="11"/>
  <c r="AE979" i="11"/>
  <c r="Q968" i="11"/>
  <c r="AM963" i="11"/>
  <c r="AI963" i="11"/>
  <c r="AT963" i="11"/>
  <c r="AP963" i="11"/>
  <c r="Y938" i="11"/>
  <c r="U929" i="11"/>
  <c r="X925" i="11"/>
  <c r="Z922" i="11"/>
  <c r="AR900" i="11"/>
  <c r="AD836" i="11"/>
  <c r="AE836" i="11"/>
  <c r="T998" i="11"/>
  <c r="S998" i="11"/>
  <c r="K992" i="11"/>
  <c r="T991" i="11"/>
  <c r="J982" i="11"/>
  <c r="Z982" i="11"/>
  <c r="V982" i="11"/>
  <c r="W982" i="11"/>
  <c r="R982" i="11"/>
  <c r="AD979" i="11"/>
  <c r="P968" i="11"/>
  <c r="AK963" i="11"/>
  <c r="O950" i="11"/>
  <c r="AO947" i="11"/>
  <c r="AM947" i="11"/>
  <c r="AI947" i="11"/>
  <c r="AG947" i="11"/>
  <c r="AR947" i="11"/>
  <c r="AS947" i="11"/>
  <c r="AT947" i="11"/>
  <c r="AC947" i="11"/>
  <c r="AU947" i="11"/>
  <c r="N943" i="11"/>
  <c r="P941" i="11"/>
  <c r="J941" i="11"/>
  <c r="AA941" i="11"/>
  <c r="W941" i="11"/>
  <c r="AB941" i="11"/>
  <c r="S941" i="11"/>
  <c r="T941" i="11"/>
  <c r="U941" i="11"/>
  <c r="V941" i="11"/>
  <c r="X938" i="11"/>
  <c r="M935" i="11"/>
  <c r="AR932" i="11"/>
  <c r="S929" i="11"/>
  <c r="W925" i="11"/>
  <c r="W922" i="11"/>
  <c r="AQ900" i="11"/>
  <c r="AD900" i="11"/>
  <c r="AE900" i="11"/>
  <c r="AH900" i="11"/>
  <c r="AJ900" i="11"/>
  <c r="R998" i="11"/>
  <c r="K996" i="11"/>
  <c r="AP995" i="11"/>
  <c r="J992" i="11"/>
  <c r="R991" i="11"/>
  <c r="AA982" i="11"/>
  <c r="AC979" i="11"/>
  <c r="K977" i="11"/>
  <c r="S975" i="11"/>
  <c r="O975" i="11"/>
  <c r="T975" i="11"/>
  <c r="N975" i="11"/>
  <c r="O968" i="11"/>
  <c r="AJ963" i="11"/>
  <c r="R958" i="11"/>
  <c r="N958" i="11"/>
  <c r="S958" i="11"/>
  <c r="M958" i="11"/>
  <c r="N950" i="11"/>
  <c r="N949" i="11"/>
  <c r="AN947" i="11"/>
  <c r="M943" i="11"/>
  <c r="W938" i="11"/>
  <c r="L935" i="11"/>
  <c r="R929" i="11"/>
  <c r="M927" i="11"/>
  <c r="O925" i="11"/>
  <c r="V922" i="11"/>
  <c r="S906" i="11"/>
  <c r="AP900" i="11"/>
  <c r="P893" i="11"/>
  <c r="L893" i="11"/>
  <c r="AB893" i="11"/>
  <c r="J893" i="11"/>
  <c r="V893" i="11"/>
  <c r="X893" i="11"/>
  <c r="K893" i="11"/>
  <c r="M893" i="11"/>
  <c r="N893" i="11"/>
  <c r="O893" i="11"/>
  <c r="Q893" i="11"/>
  <c r="R893" i="11"/>
  <c r="S893" i="11"/>
  <c r="T893" i="11"/>
  <c r="U893" i="11"/>
  <c r="W893" i="11"/>
  <c r="Y893" i="11"/>
  <c r="Z893" i="11"/>
  <c r="AN868" i="11"/>
  <c r="AU836" i="11"/>
  <c r="AF836" i="11"/>
  <c r="P998" i="11"/>
  <c r="J996" i="11"/>
  <c r="AM995" i="11"/>
  <c r="AI995" i="11"/>
  <c r="AH995" i="11"/>
  <c r="AD995" i="11"/>
  <c r="Q991" i="11"/>
  <c r="L984" i="11"/>
  <c r="AB984" i="11"/>
  <c r="X984" i="11"/>
  <c r="Q984" i="11"/>
  <c r="M984" i="11"/>
  <c r="Y982" i="11"/>
  <c r="J977" i="11"/>
  <c r="Z975" i="11"/>
  <c r="N968" i="11"/>
  <c r="X964" i="11"/>
  <c r="T964" i="11"/>
  <c r="O964" i="11"/>
  <c r="K964" i="11"/>
  <c r="AH963" i="11"/>
  <c r="Z958" i="11"/>
  <c r="M950" i="11"/>
  <c r="M949" i="11"/>
  <c r="AL947" i="11"/>
  <c r="K943" i="11"/>
  <c r="Q942" i="11"/>
  <c r="M942" i="11"/>
  <c r="Z942" i="11"/>
  <c r="S942" i="11"/>
  <c r="J942" i="11"/>
  <c r="K942" i="11"/>
  <c r="L942" i="11"/>
  <c r="N942" i="11"/>
  <c r="V938" i="11"/>
  <c r="K935" i="11"/>
  <c r="Q929" i="11"/>
  <c r="L927" i="11"/>
  <c r="M925" i="11"/>
  <c r="T922" i="11"/>
  <c r="W918" i="11"/>
  <c r="AF900" i="11"/>
  <c r="AO836" i="11"/>
  <c r="M1001" i="11"/>
  <c r="Y1001" i="11"/>
  <c r="S1001" i="11"/>
  <c r="O1001" i="11"/>
  <c r="O998" i="11"/>
  <c r="AN995" i="11"/>
  <c r="P991" i="11"/>
  <c r="O987" i="11"/>
  <c r="K987" i="11"/>
  <c r="AA987" i="11"/>
  <c r="V987" i="11"/>
  <c r="R987" i="11"/>
  <c r="Z984" i="11"/>
  <c r="X982" i="11"/>
  <c r="AU979" i="11"/>
  <c r="Y975" i="11"/>
  <c r="P972" i="11"/>
  <c r="L972" i="11"/>
  <c r="AB972" i="11"/>
  <c r="R972" i="11"/>
  <c r="M972" i="11"/>
  <c r="M968" i="11"/>
  <c r="Z964" i="11"/>
  <c r="AG963" i="11"/>
  <c r="T960" i="11"/>
  <c r="P960" i="11"/>
  <c r="M960" i="11"/>
  <c r="AA960" i="11"/>
  <c r="Y958" i="11"/>
  <c r="O955" i="11"/>
  <c r="K955" i="11"/>
  <c r="AA955" i="11"/>
  <c r="P955" i="11"/>
  <c r="J955" i="11"/>
  <c r="L949" i="11"/>
  <c r="AK947" i="11"/>
  <c r="J943" i="11"/>
  <c r="U938" i="11"/>
  <c r="AN932" i="11"/>
  <c r="O929" i="11"/>
  <c r="K927" i="11"/>
  <c r="L925" i="11"/>
  <c r="O924" i="11"/>
  <c r="Q924" i="11"/>
  <c r="J924" i="11"/>
  <c r="AA924" i="11"/>
  <c r="L924" i="11"/>
  <c r="K924" i="11"/>
  <c r="U924" i="11"/>
  <c r="W924" i="11"/>
  <c r="X924" i="11"/>
  <c r="Y924" i="11"/>
  <c r="Z924" i="11"/>
  <c r="N922" i="11"/>
  <c r="S918" i="11"/>
  <c r="AD868" i="11"/>
  <c r="Q846" i="11"/>
  <c r="K846" i="11"/>
  <c r="AA846" i="11"/>
  <c r="M846" i="11"/>
  <c r="P846" i="11"/>
  <c r="R846" i="11"/>
  <c r="S846" i="11"/>
  <c r="T846" i="11"/>
  <c r="U846" i="11"/>
  <c r="W846" i="11"/>
  <c r="X846" i="11"/>
  <c r="Y846" i="11"/>
  <c r="AB846" i="11"/>
  <c r="J846" i="11"/>
  <c r="L846" i="11"/>
  <c r="N846" i="11"/>
  <c r="O846" i="11"/>
  <c r="V846" i="11"/>
  <c r="Z846" i="11"/>
  <c r="N998" i="11"/>
  <c r="AL995" i="11"/>
  <c r="T992" i="11"/>
  <c r="P992" i="11"/>
  <c r="U992" i="11"/>
  <c r="O992" i="11"/>
  <c r="N991" i="11"/>
  <c r="U982" i="11"/>
  <c r="AT979" i="11"/>
  <c r="U977" i="11"/>
  <c r="Q977" i="11"/>
  <c r="M977" i="11"/>
  <c r="AA977" i="11"/>
  <c r="K968" i="11"/>
  <c r="AF963" i="11"/>
  <c r="X958" i="11"/>
  <c r="K949" i="11"/>
  <c r="AJ947" i="11"/>
  <c r="Z941" i="11"/>
  <c r="T938" i="11"/>
  <c r="N929" i="11"/>
  <c r="K925" i="11"/>
  <c r="K922" i="11"/>
  <c r="R918" i="11"/>
  <c r="O908" i="11"/>
  <c r="K908" i="11"/>
  <c r="AA908" i="11"/>
  <c r="P908" i="11"/>
  <c r="Z908" i="11"/>
  <c r="J908" i="11"/>
  <c r="U908" i="11"/>
  <c r="V908" i="11"/>
  <c r="W908" i="11"/>
  <c r="X908" i="11"/>
  <c r="AB908" i="11"/>
  <c r="L908" i="11"/>
  <c r="M908" i="11"/>
  <c r="N908" i="11"/>
  <c r="Q908" i="11"/>
  <c r="M906" i="11"/>
  <c r="Y906" i="11"/>
  <c r="R906" i="11"/>
  <c r="K906" i="11"/>
  <c r="N906" i="11"/>
  <c r="L906" i="11"/>
  <c r="O906" i="11"/>
  <c r="P906" i="11"/>
  <c r="Q906" i="11"/>
  <c r="T906" i="11"/>
  <c r="V906" i="11"/>
  <c r="X906" i="11"/>
  <c r="Z906" i="11"/>
  <c r="AA906" i="11"/>
  <c r="AB906" i="11"/>
  <c r="J968" i="11"/>
  <c r="AE963" i="11"/>
  <c r="J950" i="11"/>
  <c r="Z950" i="11"/>
  <c r="V950" i="11"/>
  <c r="P950" i="11"/>
  <c r="AA950" i="11"/>
  <c r="K950" i="11"/>
  <c r="L950" i="11"/>
  <c r="R943" i="11"/>
  <c r="P943" i="11"/>
  <c r="L943" i="11"/>
  <c r="AB943" i="11"/>
  <c r="U943" i="11"/>
  <c r="V943" i="11"/>
  <c r="W943" i="11"/>
  <c r="X943" i="11"/>
  <c r="S938" i="11"/>
  <c r="J935" i="11"/>
  <c r="Z935" i="11"/>
  <c r="S935" i="11"/>
  <c r="O935" i="11"/>
  <c r="Y935" i="11"/>
  <c r="Q935" i="11"/>
  <c r="R935" i="11"/>
  <c r="T935" i="11"/>
  <c r="U935" i="11"/>
  <c r="M929" i="11"/>
  <c r="J925" i="11"/>
  <c r="J922" i="11"/>
  <c r="P918" i="11"/>
  <c r="AA903" i="11"/>
  <c r="AK900" i="11"/>
  <c r="AD884" i="11"/>
  <c r="AK868" i="11"/>
  <c r="Y777" i="11"/>
  <c r="U777" i="11"/>
  <c r="N777" i="11"/>
  <c r="J777" i="11"/>
  <c r="AB777" i="11"/>
  <c r="T777" i="11"/>
  <c r="P777" i="11"/>
  <c r="R777" i="11"/>
  <c r="S777" i="11"/>
  <c r="V777" i="11"/>
  <c r="W777" i="11"/>
  <c r="X777" i="11"/>
  <c r="AA777" i="11"/>
  <c r="L777" i="11"/>
  <c r="K777" i="11"/>
  <c r="M777" i="11"/>
  <c r="O777" i="11"/>
  <c r="Q777" i="11"/>
  <c r="Z777" i="11"/>
  <c r="AJ995" i="11"/>
  <c r="S982" i="11"/>
  <c r="AR979" i="11"/>
  <c r="AF947" i="11"/>
  <c r="X941" i="11"/>
  <c r="Q938" i="11"/>
  <c r="R927" i="11"/>
  <c r="J927" i="11"/>
  <c r="AA927" i="11"/>
  <c r="U927" i="11"/>
  <c r="W927" i="11"/>
  <c r="Y927" i="11"/>
  <c r="O927" i="11"/>
  <c r="P927" i="11"/>
  <c r="Q927" i="11"/>
  <c r="S927" i="11"/>
  <c r="N918" i="11"/>
  <c r="AM916" i="11"/>
  <c r="AI916" i="11"/>
  <c r="AT916" i="11"/>
  <c r="AN916" i="11"/>
  <c r="AP916" i="11"/>
  <c r="AQ916" i="11"/>
  <c r="AR916" i="11"/>
  <c r="AS916" i="11"/>
  <c r="AD916" i="11"/>
  <c r="AF916" i="11"/>
  <c r="AG916" i="11"/>
  <c r="AH916" i="11"/>
  <c r="AJ916" i="11"/>
  <c r="T903" i="11"/>
  <c r="AR868" i="11"/>
  <c r="AF995" i="11"/>
  <c r="T929" i="11"/>
  <c r="P929" i="11"/>
  <c r="J929" i="11"/>
  <c r="AA929" i="11"/>
  <c r="L929" i="11"/>
  <c r="V929" i="11"/>
  <c r="W929" i="11"/>
  <c r="X929" i="11"/>
  <c r="Y929" i="11"/>
  <c r="M874" i="11"/>
  <c r="Y874" i="11"/>
  <c r="K874" i="11"/>
  <c r="P874" i="11"/>
  <c r="R874" i="11"/>
  <c r="S874" i="11"/>
  <c r="T874" i="11"/>
  <c r="V874" i="11"/>
  <c r="X874" i="11"/>
  <c r="L874" i="11"/>
  <c r="N874" i="11"/>
  <c r="O874" i="11"/>
  <c r="Q874" i="11"/>
  <c r="U874" i="11"/>
  <c r="W874" i="11"/>
  <c r="Z874" i="11"/>
  <c r="AA874" i="11"/>
  <c r="AB874" i="11"/>
  <c r="J998" i="11"/>
  <c r="Z998" i="11"/>
  <c r="V998" i="11"/>
  <c r="Q998" i="11"/>
  <c r="M998" i="11"/>
  <c r="S991" i="11"/>
  <c r="O991" i="11"/>
  <c r="M991" i="11"/>
  <c r="AA991" i="11"/>
  <c r="Z968" i="11"/>
  <c r="AO868" i="11"/>
  <c r="Z991" i="11"/>
  <c r="L998" i="11"/>
  <c r="X996" i="11"/>
  <c r="T996" i="11"/>
  <c r="V996" i="11"/>
  <c r="Q996" i="11"/>
  <c r="Z992" i="11"/>
  <c r="L991" i="11"/>
  <c r="AS979" i="11"/>
  <c r="X1001" i="11"/>
  <c r="Z996" i="11"/>
  <c r="V994" i="11"/>
  <c r="R994" i="11"/>
  <c r="M994" i="11"/>
  <c r="AA994" i="11"/>
  <c r="Y992" i="11"/>
  <c r="K991" i="11"/>
  <c r="X987" i="11"/>
  <c r="V984" i="11"/>
  <c r="Y981" i="11"/>
  <c r="U981" i="11"/>
  <c r="P981" i="11"/>
  <c r="L981" i="11"/>
  <c r="Y977" i="11"/>
  <c r="V975" i="11"/>
  <c r="X972" i="11"/>
  <c r="J966" i="11"/>
  <c r="Z966" i="11"/>
  <c r="V966" i="11"/>
  <c r="K966" i="11"/>
  <c r="X966" i="11"/>
  <c r="V964" i="11"/>
  <c r="AD963" i="11"/>
  <c r="V958" i="11"/>
  <c r="Y949" i="11"/>
  <c r="U949" i="11"/>
  <c r="J949" i="11"/>
  <c r="AB949" i="11"/>
  <c r="S949" i="11"/>
  <c r="V949" i="11"/>
  <c r="W949" i="11"/>
  <c r="P1002" i="11"/>
  <c r="W1001" i="11"/>
  <c r="P997" i="11"/>
  <c r="Y996" i="11"/>
  <c r="AG995" i="11"/>
  <c r="Z994" i="11"/>
  <c r="M993" i="11"/>
  <c r="X992" i="11"/>
  <c r="J991" i="11"/>
  <c r="Q989" i="11"/>
  <c r="M989" i="11"/>
  <c r="S989" i="11"/>
  <c r="N989" i="11"/>
  <c r="W987" i="11"/>
  <c r="N986" i="11"/>
  <c r="J986" i="11"/>
  <c r="Z986" i="11"/>
  <c r="O986" i="11"/>
  <c r="AB986" i="11"/>
  <c r="N985" i="11"/>
  <c r="U984" i="11"/>
  <c r="Q982" i="11"/>
  <c r="AA981" i="11"/>
  <c r="M980" i="11"/>
  <c r="AQ979" i="11"/>
  <c r="O978" i="11"/>
  <c r="X977" i="11"/>
  <c r="K976" i="11"/>
  <c r="U975" i="11"/>
  <c r="R974" i="11"/>
  <c r="N974" i="11"/>
  <c r="L974" i="11"/>
  <c r="Z974" i="11"/>
  <c r="N973" i="11"/>
  <c r="W972" i="11"/>
  <c r="O971" i="11"/>
  <c r="K971" i="11"/>
  <c r="AA971" i="11"/>
  <c r="AB971" i="11"/>
  <c r="W971" i="11"/>
  <c r="M970" i="11"/>
  <c r="AA966" i="11"/>
  <c r="M965" i="11"/>
  <c r="U964" i="11"/>
  <c r="AC963" i="11"/>
  <c r="M961" i="11"/>
  <c r="W960" i="11"/>
  <c r="U958" i="11"/>
  <c r="O956" i="11"/>
  <c r="W955" i="11"/>
  <c r="Q953" i="11"/>
  <c r="O952" i="11"/>
  <c r="AB950" i="11"/>
  <c r="X948" i="11"/>
  <c r="T948" i="11"/>
  <c r="U948" i="11"/>
  <c r="M948" i="11"/>
  <c r="N948" i="11"/>
  <c r="O948" i="11"/>
  <c r="P948" i="11"/>
  <c r="AE947" i="11"/>
  <c r="S944" i="11"/>
  <c r="T944" i="11"/>
  <c r="O944" i="11"/>
  <c r="R944" i="11"/>
  <c r="J944" i="11"/>
  <c r="K944" i="11"/>
  <c r="L944" i="11"/>
  <c r="M944" i="11"/>
  <c r="AA942" i="11"/>
  <c r="R941" i="11"/>
  <c r="U940" i="11"/>
  <c r="L939" i="11"/>
  <c r="P938" i="11"/>
  <c r="L937" i="11"/>
  <c r="AB937" i="11"/>
  <c r="J937" i="11"/>
  <c r="AA937" i="11"/>
  <c r="W937" i="11"/>
  <c r="Y937" i="11"/>
  <c r="Q937" i="11"/>
  <c r="R937" i="11"/>
  <c r="S937" i="11"/>
  <c r="T937" i="11"/>
  <c r="AG932" i="11"/>
  <c r="AH932" i="11"/>
  <c r="N931" i="11"/>
  <c r="Q930" i="11"/>
  <c r="T923" i="11"/>
  <c r="J918" i="11"/>
  <c r="R903" i="11"/>
  <c r="AD852" i="11"/>
  <c r="L1000" i="11"/>
  <c r="AB1000" i="11"/>
  <c r="X1000" i="11"/>
  <c r="P988" i="11"/>
  <c r="L988" i="11"/>
  <c r="AB988" i="11"/>
  <c r="M969" i="11"/>
  <c r="Y969" i="11"/>
  <c r="Q957" i="11"/>
  <c r="M957" i="11"/>
  <c r="J936" i="11"/>
  <c r="J934" i="11"/>
  <c r="L921" i="11"/>
  <c r="AB921" i="11"/>
  <c r="U921" i="11"/>
  <c r="O921" i="11"/>
  <c r="Q921" i="11"/>
  <c r="T919" i="11"/>
  <c r="J917" i="11"/>
  <c r="T914" i="11"/>
  <c r="U911" i="11"/>
  <c r="Y902" i="11"/>
  <c r="U902" i="11"/>
  <c r="J902" i="11"/>
  <c r="AB902" i="11"/>
  <c r="T902" i="11"/>
  <c r="W902" i="11"/>
  <c r="L901" i="11"/>
  <c r="AM900" i="11"/>
  <c r="AI900" i="11"/>
  <c r="AG900" i="11"/>
  <c r="AS900" i="11"/>
  <c r="AC900" i="11"/>
  <c r="AU900" i="11"/>
  <c r="T897" i="11"/>
  <c r="P897" i="11"/>
  <c r="S897" i="11"/>
  <c r="L897" i="11"/>
  <c r="N897" i="11"/>
  <c r="K896" i="11"/>
  <c r="P895" i="11"/>
  <c r="W894" i="11"/>
  <c r="L891" i="11"/>
  <c r="P890" i="11"/>
  <c r="U889" i="11"/>
  <c r="N887" i="11"/>
  <c r="R886" i="11"/>
  <c r="R885" i="11"/>
  <c r="Z878" i="11"/>
  <c r="N876" i="11"/>
  <c r="Y873" i="11"/>
  <c r="S871" i="11"/>
  <c r="Y869" i="11"/>
  <c r="AT868" i="11"/>
  <c r="U867" i="11"/>
  <c r="T865" i="11"/>
  <c r="P865" i="11"/>
  <c r="L865" i="11"/>
  <c r="N865" i="11"/>
  <c r="Q865" i="11"/>
  <c r="S865" i="11"/>
  <c r="U865" i="11"/>
  <c r="V865" i="11"/>
  <c r="X865" i="11"/>
  <c r="Z865" i="11"/>
  <c r="Y864" i="11"/>
  <c r="Q862" i="11"/>
  <c r="M862" i="11"/>
  <c r="J862" i="11"/>
  <c r="AB862" i="11"/>
  <c r="L862" i="11"/>
  <c r="O862" i="11"/>
  <c r="R862" i="11"/>
  <c r="S862" i="11"/>
  <c r="T862" i="11"/>
  <c r="V862" i="11"/>
  <c r="X862" i="11"/>
  <c r="Y861" i="11"/>
  <c r="W854" i="11"/>
  <c r="W851" i="11"/>
  <c r="Q843" i="11"/>
  <c r="R841" i="11"/>
  <c r="Y838" i="11"/>
  <c r="S838" i="11"/>
  <c r="U838" i="11"/>
  <c r="M838" i="11"/>
  <c r="N838" i="11"/>
  <c r="O838" i="11"/>
  <c r="P838" i="11"/>
  <c r="Q838" i="11"/>
  <c r="T838" i="11"/>
  <c r="V838" i="11"/>
  <c r="W838" i="11"/>
  <c r="Z838" i="11"/>
  <c r="AB838" i="11"/>
  <c r="AT826" i="11"/>
  <c r="W816" i="11"/>
  <c r="V946" i="11"/>
  <c r="R946" i="11"/>
  <c r="S919" i="11"/>
  <c r="R914" i="11"/>
  <c r="T911" i="11"/>
  <c r="K901" i="11"/>
  <c r="AN900" i="11"/>
  <c r="J896" i="11"/>
  <c r="O895" i="11"/>
  <c r="V894" i="11"/>
  <c r="O892" i="11"/>
  <c r="K892" i="11"/>
  <c r="AA892" i="11"/>
  <c r="U892" i="11"/>
  <c r="N892" i="11"/>
  <c r="Q892" i="11"/>
  <c r="K891" i="11"/>
  <c r="O890" i="11"/>
  <c r="T889" i="11"/>
  <c r="M887" i="11"/>
  <c r="Q886" i="11"/>
  <c r="Q885" i="11"/>
  <c r="AM884" i="11"/>
  <c r="AI884" i="11"/>
  <c r="AN884" i="11"/>
  <c r="AT884" i="11"/>
  <c r="AC884" i="11"/>
  <c r="AU884" i="11"/>
  <c r="AF884" i="11"/>
  <c r="AH884" i="11"/>
  <c r="Y878" i="11"/>
  <c r="M876" i="11"/>
  <c r="W873" i="11"/>
  <c r="O871" i="11"/>
  <c r="S869" i="11"/>
  <c r="T867" i="11"/>
  <c r="W864" i="11"/>
  <c r="W861" i="11"/>
  <c r="J855" i="11"/>
  <c r="Z855" i="11"/>
  <c r="V855" i="11"/>
  <c r="O855" i="11"/>
  <c r="P855" i="11"/>
  <c r="Q855" i="11"/>
  <c r="R855" i="11"/>
  <c r="S855" i="11"/>
  <c r="U855" i="11"/>
  <c r="W855" i="11"/>
  <c r="X855" i="11"/>
  <c r="AA855" i="11"/>
  <c r="K855" i="11"/>
  <c r="T854" i="11"/>
  <c r="T851" i="11"/>
  <c r="O843" i="11"/>
  <c r="Q841" i="11"/>
  <c r="R831" i="11"/>
  <c r="L831" i="11"/>
  <c r="AB831" i="11"/>
  <c r="N831" i="11"/>
  <c r="AA831" i="11"/>
  <c r="J831" i="11"/>
  <c r="K831" i="11"/>
  <c r="M831" i="11"/>
  <c r="P831" i="11"/>
  <c r="Q831" i="11"/>
  <c r="S831" i="11"/>
  <c r="T831" i="11"/>
  <c r="U831" i="11"/>
  <c r="V831" i="11"/>
  <c r="W831" i="11"/>
  <c r="Y828" i="11"/>
  <c r="J828" i="11"/>
  <c r="AA828" i="11"/>
  <c r="T828" i="11"/>
  <c r="V828" i="11"/>
  <c r="L828" i="11"/>
  <c r="M828" i="11"/>
  <c r="N828" i="11"/>
  <c r="O828" i="11"/>
  <c r="P828" i="11"/>
  <c r="R828" i="11"/>
  <c r="S828" i="11"/>
  <c r="U828" i="11"/>
  <c r="W828" i="11"/>
  <c r="X828" i="11"/>
  <c r="Z828" i="11"/>
  <c r="AB828" i="11"/>
  <c r="V816" i="11"/>
  <c r="AL775" i="11"/>
  <c r="AC775" i="11"/>
  <c r="AD775" i="11"/>
  <c r="AJ775" i="11"/>
  <c r="AN775" i="11"/>
  <c r="AH775" i="11"/>
  <c r="AP775" i="11"/>
  <c r="AR775" i="11"/>
  <c r="AT775" i="11"/>
  <c r="AU775" i="11"/>
  <c r="Y934" i="11"/>
  <c r="O934" i="11"/>
  <c r="K934" i="11"/>
  <c r="AB934" i="11"/>
  <c r="R919" i="11"/>
  <c r="X917" i="11"/>
  <c r="T917" i="11"/>
  <c r="O917" i="11"/>
  <c r="AA917" i="11"/>
  <c r="K917" i="11"/>
  <c r="P914" i="11"/>
  <c r="Q911" i="11"/>
  <c r="L905" i="11"/>
  <c r="AB905" i="11"/>
  <c r="X905" i="11"/>
  <c r="J905" i="11"/>
  <c r="U905" i="11"/>
  <c r="W905" i="11"/>
  <c r="J901" i="11"/>
  <c r="AL900" i="11"/>
  <c r="M895" i="11"/>
  <c r="U894" i="11"/>
  <c r="N890" i="11"/>
  <c r="S889" i="11"/>
  <c r="L887" i="11"/>
  <c r="P886" i="11"/>
  <c r="N885" i="11"/>
  <c r="AP884" i="11"/>
  <c r="U882" i="11"/>
  <c r="Q882" i="11"/>
  <c r="L882" i="11"/>
  <c r="S882" i="11"/>
  <c r="T882" i="11"/>
  <c r="X882" i="11"/>
  <c r="Z882" i="11"/>
  <c r="X878" i="11"/>
  <c r="L876" i="11"/>
  <c r="V873" i="11"/>
  <c r="M871" i="11"/>
  <c r="Q869" i="11"/>
  <c r="AQ868" i="11"/>
  <c r="Q867" i="11"/>
  <c r="V864" i="11"/>
  <c r="U861" i="11"/>
  <c r="R854" i="11"/>
  <c r="AM852" i="11"/>
  <c r="AI852" i="11"/>
  <c r="AF852" i="11"/>
  <c r="AG852" i="11"/>
  <c r="AH852" i="11"/>
  <c r="AJ852" i="11"/>
  <c r="AK852" i="11"/>
  <c r="AN852" i="11"/>
  <c r="AO852" i="11"/>
  <c r="AP852" i="11"/>
  <c r="AR852" i="11"/>
  <c r="AT852" i="11"/>
  <c r="P841" i="11"/>
  <c r="AB835" i="11"/>
  <c r="AB833" i="11"/>
  <c r="W817" i="11"/>
  <c r="O815" i="11"/>
  <c r="K815" i="11"/>
  <c r="AB815" i="11"/>
  <c r="T815" i="11"/>
  <c r="AA815" i="11"/>
  <c r="Q815" i="11"/>
  <c r="U815" i="11"/>
  <c r="W815" i="11"/>
  <c r="X815" i="11"/>
  <c r="Y815" i="11"/>
  <c r="Z815" i="11"/>
  <c r="J815" i="11"/>
  <c r="L815" i="11"/>
  <c r="M815" i="11"/>
  <c r="N815" i="11"/>
  <c r="P815" i="11"/>
  <c r="K936" i="11"/>
  <c r="AA936" i="11"/>
  <c r="W936" i="11"/>
  <c r="S936" i="11"/>
  <c r="Z934" i="11"/>
  <c r="Q919" i="11"/>
  <c r="AB917" i="11"/>
  <c r="O914" i="11"/>
  <c r="P911" i="11"/>
  <c r="P909" i="11"/>
  <c r="L909" i="11"/>
  <c r="AB909" i="11"/>
  <c r="W909" i="11"/>
  <c r="Q909" i="11"/>
  <c r="S909" i="11"/>
  <c r="AA905" i="11"/>
  <c r="V899" i="11"/>
  <c r="R899" i="11"/>
  <c r="L899" i="11"/>
  <c r="X899" i="11"/>
  <c r="Z899" i="11"/>
  <c r="L895" i="11"/>
  <c r="T894" i="11"/>
  <c r="Z892" i="11"/>
  <c r="L890" i="11"/>
  <c r="R889" i="11"/>
  <c r="K887" i="11"/>
  <c r="N886" i="11"/>
  <c r="M885" i="11"/>
  <c r="AO884" i="11"/>
  <c r="V878" i="11"/>
  <c r="J876" i="11"/>
  <c r="T873" i="11"/>
  <c r="O869" i="11"/>
  <c r="AP868" i="11"/>
  <c r="O867" i="11"/>
  <c r="U864" i="11"/>
  <c r="T861" i="11"/>
  <c r="T849" i="11"/>
  <c r="N849" i="11"/>
  <c r="P849" i="11"/>
  <c r="AB849" i="11"/>
  <c r="J849" i="11"/>
  <c r="K849" i="11"/>
  <c r="L849" i="11"/>
  <c r="M849" i="11"/>
  <c r="Q849" i="11"/>
  <c r="R849" i="11"/>
  <c r="S849" i="11"/>
  <c r="V849" i="11"/>
  <c r="X849" i="11"/>
  <c r="N841" i="11"/>
  <c r="AS836" i="11"/>
  <c r="AA835" i="11"/>
  <c r="Z834" i="11"/>
  <c r="AA833" i="11"/>
  <c r="U817" i="11"/>
  <c r="S896" i="11"/>
  <c r="O896" i="11"/>
  <c r="L896" i="11"/>
  <c r="X896" i="11"/>
  <c r="Z896" i="11"/>
  <c r="N891" i="11"/>
  <c r="J891" i="11"/>
  <c r="Z891" i="11"/>
  <c r="M891" i="11"/>
  <c r="X891" i="11"/>
  <c r="AA891" i="11"/>
  <c r="AU852" i="11"/>
  <c r="V851" i="11"/>
  <c r="P851" i="11"/>
  <c r="R851" i="11"/>
  <c r="AB851" i="11"/>
  <c r="J851" i="11"/>
  <c r="K851" i="11"/>
  <c r="L851" i="11"/>
  <c r="M851" i="11"/>
  <c r="O851" i="11"/>
  <c r="Q851" i="11"/>
  <c r="S851" i="11"/>
  <c r="U851" i="11"/>
  <c r="X851" i="11"/>
  <c r="N843" i="11"/>
  <c r="X843" i="11"/>
  <c r="J843" i="11"/>
  <c r="Z843" i="11"/>
  <c r="T843" i="11"/>
  <c r="U843" i="11"/>
  <c r="V843" i="11"/>
  <c r="W843" i="11"/>
  <c r="Y843" i="11"/>
  <c r="AB843" i="11"/>
  <c r="K843" i="11"/>
  <c r="M843" i="11"/>
  <c r="P843" i="11"/>
  <c r="Z835" i="11"/>
  <c r="S834" i="11"/>
  <c r="Z833" i="11"/>
  <c r="AE826" i="11"/>
  <c r="P816" i="11"/>
  <c r="O816" i="11"/>
  <c r="AA816" i="11"/>
  <c r="T816" i="11"/>
  <c r="AB816" i="11"/>
  <c r="L816" i="11"/>
  <c r="N816" i="11"/>
  <c r="X816" i="11"/>
  <c r="Y816" i="11"/>
  <c r="Z816" i="11"/>
  <c r="J816" i="11"/>
  <c r="K816" i="11"/>
  <c r="M816" i="11"/>
  <c r="Q816" i="11"/>
  <c r="R816" i="11"/>
  <c r="S816" i="11"/>
  <c r="X901" i="11"/>
  <c r="T901" i="11"/>
  <c r="U901" i="11"/>
  <c r="N901" i="11"/>
  <c r="P901" i="11"/>
  <c r="AA896" i="11"/>
  <c r="J895" i="11"/>
  <c r="AB891" i="11"/>
  <c r="L886" i="11"/>
  <c r="K885" i="11"/>
  <c r="J871" i="11"/>
  <c r="Z871" i="11"/>
  <c r="V871" i="11"/>
  <c r="AB871" i="11"/>
  <c r="L871" i="11"/>
  <c r="N871" i="11"/>
  <c r="P871" i="11"/>
  <c r="Q871" i="11"/>
  <c r="R871" i="11"/>
  <c r="T871" i="11"/>
  <c r="W871" i="11"/>
  <c r="AH868" i="11"/>
  <c r="Q861" i="11"/>
  <c r="Y854" i="11"/>
  <c r="U854" i="11"/>
  <c r="AA854" i="11"/>
  <c r="J854" i="11"/>
  <c r="AB854" i="11"/>
  <c r="K854" i="11"/>
  <c r="L854" i="11"/>
  <c r="M854" i="11"/>
  <c r="O854" i="11"/>
  <c r="P854" i="11"/>
  <c r="Q854" i="11"/>
  <c r="S854" i="11"/>
  <c r="V854" i="11"/>
  <c r="AJ836" i="11"/>
  <c r="S824" i="11"/>
  <c r="J887" i="11"/>
  <c r="Z887" i="11"/>
  <c r="V887" i="11"/>
  <c r="U887" i="11"/>
  <c r="O887" i="11"/>
  <c r="Q887" i="11"/>
  <c r="O876" i="11"/>
  <c r="K876" i="11"/>
  <c r="AA876" i="11"/>
  <c r="Z876" i="11"/>
  <c r="P876" i="11"/>
  <c r="Q876" i="11"/>
  <c r="R876" i="11"/>
  <c r="T876" i="11"/>
  <c r="V876" i="11"/>
  <c r="AG868" i="11"/>
  <c r="L841" i="11"/>
  <c r="AB841" i="11"/>
  <c r="V841" i="11"/>
  <c r="X841" i="11"/>
  <c r="S841" i="11"/>
  <c r="T841" i="11"/>
  <c r="U841" i="11"/>
  <c r="W841" i="11"/>
  <c r="Y841" i="11"/>
  <c r="AA841" i="11"/>
  <c r="J841" i="11"/>
  <c r="M841" i="11"/>
  <c r="O841" i="11"/>
  <c r="AC826" i="11"/>
  <c r="AG826" i="11"/>
  <c r="AI826" i="11"/>
  <c r="AK826" i="11"/>
  <c r="AL826" i="11"/>
  <c r="AN826" i="11"/>
  <c r="AP826" i="11"/>
  <c r="Q817" i="11"/>
  <c r="S817" i="11"/>
  <c r="N817" i="11"/>
  <c r="AB817" i="11"/>
  <c r="R817" i="11"/>
  <c r="V817" i="11"/>
  <c r="X817" i="11"/>
  <c r="Y817" i="11"/>
  <c r="Z817" i="11"/>
  <c r="AA817" i="11"/>
  <c r="J817" i="11"/>
  <c r="K817" i="11"/>
  <c r="L817" i="11"/>
  <c r="M817" i="11"/>
  <c r="O817" i="11"/>
  <c r="P817" i="11"/>
  <c r="W896" i="11"/>
  <c r="W891" i="11"/>
  <c r="M890" i="11"/>
  <c r="Y890" i="11"/>
  <c r="W890" i="11"/>
  <c r="Q890" i="11"/>
  <c r="S890" i="11"/>
  <c r="AB887" i="11"/>
  <c r="AG884" i="11"/>
  <c r="V867" i="11"/>
  <c r="R867" i="11"/>
  <c r="X867" i="11"/>
  <c r="Z867" i="11"/>
  <c r="J867" i="11"/>
  <c r="AB867" i="11"/>
  <c r="L867" i="11"/>
  <c r="M867" i="11"/>
  <c r="N867" i="11"/>
  <c r="P867" i="11"/>
  <c r="S867" i="11"/>
  <c r="AL852" i="11"/>
  <c r="V896" i="11"/>
  <c r="R895" i="11"/>
  <c r="N895" i="11"/>
  <c r="X895" i="11"/>
  <c r="Q895" i="11"/>
  <c r="T895" i="11"/>
  <c r="V891" i="11"/>
  <c r="AA887" i="11"/>
  <c r="Y886" i="11"/>
  <c r="U886" i="11"/>
  <c r="O886" i="11"/>
  <c r="V886" i="11"/>
  <c r="AA886" i="11"/>
  <c r="K886" i="11"/>
  <c r="X885" i="11"/>
  <c r="T885" i="11"/>
  <c r="AA885" i="11"/>
  <c r="O885" i="11"/>
  <c r="P885" i="11"/>
  <c r="S885" i="11"/>
  <c r="V885" i="11"/>
  <c r="AU868" i="11"/>
  <c r="AE868" i="11"/>
  <c r="V835" i="11"/>
  <c r="P835" i="11"/>
  <c r="R835" i="11"/>
  <c r="J835" i="11"/>
  <c r="K835" i="11"/>
  <c r="L835" i="11"/>
  <c r="M835" i="11"/>
  <c r="N835" i="11"/>
  <c r="Q835" i="11"/>
  <c r="S835" i="11"/>
  <c r="T835" i="11"/>
  <c r="U835" i="11"/>
  <c r="W835" i="11"/>
  <c r="X835" i="11"/>
  <c r="Y835" i="11"/>
  <c r="U834" i="11"/>
  <c r="O834" i="11"/>
  <c r="Q834" i="11"/>
  <c r="T834" i="11"/>
  <c r="V834" i="11"/>
  <c r="W834" i="11"/>
  <c r="X834" i="11"/>
  <c r="Y834" i="11"/>
  <c r="AA834" i="11"/>
  <c r="AB834" i="11"/>
  <c r="J834" i="11"/>
  <c r="K834" i="11"/>
  <c r="L834" i="11"/>
  <c r="M834" i="11"/>
  <c r="N834" i="11"/>
  <c r="T833" i="11"/>
  <c r="N833" i="11"/>
  <c r="P833" i="11"/>
  <c r="J833" i="11"/>
  <c r="K833" i="11"/>
  <c r="L833" i="11"/>
  <c r="M833" i="11"/>
  <c r="O833" i="11"/>
  <c r="R833" i="11"/>
  <c r="S833" i="11"/>
  <c r="U833" i="11"/>
  <c r="V833" i="11"/>
  <c r="W833" i="11"/>
  <c r="X833" i="11"/>
  <c r="Y833" i="11"/>
  <c r="U914" i="11"/>
  <c r="Q914" i="11"/>
  <c r="S914" i="11"/>
  <c r="L914" i="11"/>
  <c r="N914" i="11"/>
  <c r="R911" i="11"/>
  <c r="N911" i="11"/>
  <c r="S911" i="11"/>
  <c r="K911" i="11"/>
  <c r="M911" i="11"/>
  <c r="U896" i="11"/>
  <c r="AA895" i="11"/>
  <c r="U891" i="11"/>
  <c r="AA890" i="11"/>
  <c r="Y887" i="11"/>
  <c r="X869" i="11"/>
  <c r="T869" i="11"/>
  <c r="N869" i="11"/>
  <c r="P869" i="11"/>
  <c r="R869" i="11"/>
  <c r="U869" i="11"/>
  <c r="V869" i="11"/>
  <c r="W869" i="11"/>
  <c r="Z869" i="11"/>
  <c r="J869" i="11"/>
  <c r="AB869" i="11"/>
  <c r="S864" i="11"/>
  <c r="O864" i="11"/>
  <c r="X864" i="11"/>
  <c r="Z864" i="11"/>
  <c r="J864" i="11"/>
  <c r="AB864" i="11"/>
  <c r="L864" i="11"/>
  <c r="M864" i="11"/>
  <c r="N864" i="11"/>
  <c r="Q864" i="11"/>
  <c r="T864" i="11"/>
  <c r="P861" i="11"/>
  <c r="L861" i="11"/>
  <c r="AB861" i="11"/>
  <c r="V861" i="11"/>
  <c r="X861" i="11"/>
  <c r="Z861" i="11"/>
  <c r="J861" i="11"/>
  <c r="K861" i="11"/>
  <c r="M861" i="11"/>
  <c r="O861" i="11"/>
  <c r="R861" i="11"/>
  <c r="AP836" i="11"/>
  <c r="U824" i="11"/>
  <c r="P824" i="11"/>
  <c r="J824" i="11"/>
  <c r="AB824" i="11"/>
  <c r="V824" i="11"/>
  <c r="X824" i="11"/>
  <c r="T824" i="11"/>
  <c r="W824" i="11"/>
  <c r="Y824" i="11"/>
  <c r="Z824" i="11"/>
  <c r="AA824" i="11"/>
  <c r="K824" i="11"/>
  <c r="L824" i="11"/>
  <c r="M824" i="11"/>
  <c r="N824" i="11"/>
  <c r="O824" i="11"/>
  <c r="Q769" i="11"/>
  <c r="M769" i="11"/>
  <c r="V769" i="11"/>
  <c r="R769" i="11"/>
  <c r="Y769" i="11"/>
  <c r="N769" i="11"/>
  <c r="O769" i="11"/>
  <c r="P769" i="11"/>
  <c r="S769" i="11"/>
  <c r="T769" i="11"/>
  <c r="W769" i="11"/>
  <c r="X769" i="11"/>
  <c r="Z769" i="11"/>
  <c r="AB769" i="11"/>
  <c r="J769" i="11"/>
  <c r="K769" i="11"/>
  <c r="L769" i="11"/>
  <c r="U769" i="11"/>
  <c r="AA769" i="11"/>
  <c r="AA914" i="11"/>
  <c r="AA911" i="11"/>
  <c r="T896" i="11"/>
  <c r="Z895" i="11"/>
  <c r="T891" i="11"/>
  <c r="Z890" i="11"/>
  <c r="L889" i="11"/>
  <c r="AB889" i="11"/>
  <c r="X889" i="11"/>
  <c r="P889" i="11"/>
  <c r="AA889" i="11"/>
  <c r="K889" i="11"/>
  <c r="X887" i="11"/>
  <c r="AB886" i="11"/>
  <c r="AB876" i="11"/>
  <c r="L873" i="11"/>
  <c r="AB873" i="11"/>
  <c r="X873" i="11"/>
  <c r="U873" i="11"/>
  <c r="Z873" i="11"/>
  <c r="J873" i="11"/>
  <c r="K873" i="11"/>
  <c r="M873" i="11"/>
  <c r="O873" i="11"/>
  <c r="Q873" i="11"/>
  <c r="AC868" i="11"/>
  <c r="AJ868" i="11"/>
  <c r="AL868" i="11"/>
  <c r="AO826" i="11"/>
  <c r="J919" i="11"/>
  <c r="Z919" i="11"/>
  <c r="V919" i="11"/>
  <c r="K919" i="11"/>
  <c r="U919" i="11"/>
  <c r="X919" i="11"/>
  <c r="Z914" i="11"/>
  <c r="Z911" i="11"/>
  <c r="R896" i="11"/>
  <c r="Y895" i="11"/>
  <c r="Q894" i="11"/>
  <c r="M894" i="11"/>
  <c r="R894" i="11"/>
  <c r="J894" i="11"/>
  <c r="AB894" i="11"/>
  <c r="L894" i="11"/>
  <c r="S891" i="11"/>
  <c r="X890" i="11"/>
  <c r="W887" i="11"/>
  <c r="Z886" i="11"/>
  <c r="AB885" i="11"/>
  <c r="Q878" i="11"/>
  <c r="M878" i="11"/>
  <c r="W878" i="11"/>
  <c r="K878" i="11"/>
  <c r="L878" i="11"/>
  <c r="N878" i="11"/>
  <c r="P878" i="11"/>
  <c r="S878" i="11"/>
  <c r="Y876" i="11"/>
  <c r="AQ826" i="11"/>
  <c r="K1000" i="11"/>
  <c r="R990" i="11"/>
  <c r="N990" i="11"/>
  <c r="K988" i="11"/>
  <c r="L969" i="11"/>
  <c r="V962" i="11"/>
  <c r="R962" i="11"/>
  <c r="S959" i="11"/>
  <c r="O959" i="11"/>
  <c r="K957" i="11"/>
  <c r="N954" i="11"/>
  <c r="J954" i="11"/>
  <c r="Z954" i="11"/>
  <c r="L946" i="11"/>
  <c r="U945" i="11"/>
  <c r="Q945" i="11"/>
  <c r="O936" i="11"/>
  <c r="P934" i="11"/>
  <c r="AK932" i="11"/>
  <c r="K921" i="11"/>
  <c r="AB919" i="11"/>
  <c r="P917" i="11"/>
  <c r="Y914" i="11"/>
  <c r="Y911" i="11"/>
  <c r="O909" i="11"/>
  <c r="O905" i="11"/>
  <c r="M902" i="11"/>
  <c r="R901" i="11"/>
  <c r="AT900" i="11"/>
  <c r="O899" i="11"/>
  <c r="K897" i="11"/>
  <c r="Q896" i="11"/>
  <c r="W895" i="11"/>
  <c r="AA894" i="11"/>
  <c r="M892" i="11"/>
  <c r="R891" i="11"/>
  <c r="V890" i="11"/>
  <c r="Z889" i="11"/>
  <c r="T887" i="11"/>
  <c r="X886" i="11"/>
  <c r="Z885" i="11"/>
  <c r="N882" i="11"/>
  <c r="X876" i="11"/>
  <c r="AA871" i="11"/>
  <c r="K865" i="11"/>
  <c r="N862" i="11"/>
  <c r="N859" i="11"/>
  <c r="J859" i="11"/>
  <c r="Z859" i="11"/>
  <c r="X859" i="11"/>
  <c r="AA859" i="11"/>
  <c r="AB859" i="11"/>
  <c r="K859" i="11"/>
  <c r="M859" i="11"/>
  <c r="O859" i="11"/>
  <c r="P859" i="11"/>
  <c r="R859" i="11"/>
  <c r="T859" i="11"/>
  <c r="L857" i="11"/>
  <c r="AB857" i="11"/>
  <c r="X857" i="11"/>
  <c r="AA857" i="11"/>
  <c r="J857" i="11"/>
  <c r="K857" i="11"/>
  <c r="M857" i="11"/>
  <c r="N857" i="11"/>
  <c r="P857" i="11"/>
  <c r="Q857" i="11"/>
  <c r="R857" i="11"/>
  <c r="T857" i="11"/>
  <c r="V857" i="11"/>
  <c r="N855" i="11"/>
  <c r="AA849" i="11"/>
  <c r="L838" i="11"/>
  <c r="Z831" i="11"/>
  <c r="AH807" i="11"/>
  <c r="AC807" i="11"/>
  <c r="X933" i="11"/>
  <c r="AM932" i="11"/>
  <c r="Q910" i="11"/>
  <c r="M910" i="11"/>
  <c r="M883" i="11"/>
  <c r="M880" i="11"/>
  <c r="R879" i="11"/>
  <c r="N879" i="11"/>
  <c r="K877" i="11"/>
  <c r="O875" i="11"/>
  <c r="P870" i="11"/>
  <c r="M866" i="11"/>
  <c r="L863" i="11"/>
  <c r="L858" i="11"/>
  <c r="O853" i="11"/>
  <c r="M850" i="11"/>
  <c r="L848" i="11"/>
  <c r="T845" i="11"/>
  <c r="O844" i="11"/>
  <c r="Y844" i="11"/>
  <c r="K844" i="11"/>
  <c r="AA844" i="11"/>
  <c r="Q839" i="11"/>
  <c r="Q837" i="11"/>
  <c r="AC836" i="11"/>
  <c r="N832" i="11"/>
  <c r="L830" i="11"/>
  <c r="M827" i="11"/>
  <c r="L825" i="11"/>
  <c r="W823" i="11"/>
  <c r="U821" i="11"/>
  <c r="N821" i="11"/>
  <c r="T821" i="11"/>
  <c r="Y821" i="11"/>
  <c r="M821" i="11"/>
  <c r="Q821" i="11"/>
  <c r="S821" i="11"/>
  <c r="T820" i="11"/>
  <c r="K820" i="11"/>
  <c r="AB820" i="11"/>
  <c r="N820" i="11"/>
  <c r="P820" i="11"/>
  <c r="X820" i="11"/>
  <c r="AA820" i="11"/>
  <c r="J820" i="11"/>
  <c r="K811" i="11"/>
  <c r="AA811" i="11"/>
  <c r="L811" i="11"/>
  <c r="J811" i="11"/>
  <c r="M811" i="11"/>
  <c r="T811" i="11"/>
  <c r="W811" i="11"/>
  <c r="Y811" i="11"/>
  <c r="L809" i="11"/>
  <c r="Y799" i="11"/>
  <c r="W797" i="11"/>
  <c r="W793" i="11"/>
  <c r="T788" i="11"/>
  <c r="P788" i="11"/>
  <c r="R788" i="11"/>
  <c r="M788" i="11"/>
  <c r="U788" i="11"/>
  <c r="N788" i="11"/>
  <c r="X788" i="11"/>
  <c r="Z788" i="11"/>
  <c r="AB788" i="11"/>
  <c r="J788" i="11"/>
  <c r="L788" i="11"/>
  <c r="Q788" i="11"/>
  <c r="O785" i="11"/>
  <c r="O774" i="11"/>
  <c r="N758" i="11"/>
  <c r="AB755" i="11"/>
  <c r="AA739" i="11"/>
  <c r="AB738" i="11"/>
  <c r="Q721" i="11"/>
  <c r="M721" i="11"/>
  <c r="U721" i="11"/>
  <c r="P721" i="11"/>
  <c r="O721" i="11"/>
  <c r="AB721" i="11"/>
  <c r="J721" i="11"/>
  <c r="K721" i="11"/>
  <c r="L721" i="11"/>
  <c r="N721" i="11"/>
  <c r="R721" i="11"/>
  <c r="S721" i="11"/>
  <c r="T721" i="11"/>
  <c r="V721" i="11"/>
  <c r="W721" i="11"/>
  <c r="X721" i="11"/>
  <c r="Z721" i="11"/>
  <c r="AU711" i="11"/>
  <c r="AE711" i="11"/>
  <c r="L812" i="11"/>
  <c r="AB812" i="11"/>
  <c r="P812" i="11"/>
  <c r="S812" i="11"/>
  <c r="V812" i="11"/>
  <c r="J812" i="11"/>
  <c r="N812" i="11"/>
  <c r="Q812" i="11"/>
  <c r="T797" i="11"/>
  <c r="R786" i="11"/>
  <c r="N786" i="11"/>
  <c r="W786" i="11"/>
  <c r="S786" i="11"/>
  <c r="O786" i="11"/>
  <c r="J786" i="11"/>
  <c r="K786" i="11"/>
  <c r="M786" i="11"/>
  <c r="P786" i="11"/>
  <c r="Q786" i="11"/>
  <c r="U786" i="11"/>
  <c r="V786" i="11"/>
  <c r="X786" i="11"/>
  <c r="Z786" i="11"/>
  <c r="AB786" i="11"/>
  <c r="O783" i="11"/>
  <c r="K783" i="11"/>
  <c r="AA783" i="11"/>
  <c r="T783" i="11"/>
  <c r="P783" i="11"/>
  <c r="Q783" i="11"/>
  <c r="J783" i="11"/>
  <c r="S783" i="11"/>
  <c r="V783" i="11"/>
  <c r="W783" i="11"/>
  <c r="X783" i="11"/>
  <c r="Z783" i="11"/>
  <c r="AB783" i="11"/>
  <c r="L783" i="11"/>
  <c r="X776" i="11"/>
  <c r="T776" i="11"/>
  <c r="Z776" i="11"/>
  <c r="U776" i="11"/>
  <c r="AB776" i="11"/>
  <c r="V776" i="11"/>
  <c r="R776" i="11"/>
  <c r="S776" i="11"/>
  <c r="W776" i="11"/>
  <c r="Y776" i="11"/>
  <c r="AA776" i="11"/>
  <c r="J776" i="11"/>
  <c r="L776" i="11"/>
  <c r="N776" i="11"/>
  <c r="AQ775" i="11"/>
  <c r="X762" i="11"/>
  <c r="X760" i="11"/>
  <c r="T760" i="11"/>
  <c r="M760" i="11"/>
  <c r="AA760" i="11"/>
  <c r="Q760" i="11"/>
  <c r="L760" i="11"/>
  <c r="W760" i="11"/>
  <c r="Y760" i="11"/>
  <c r="Z760" i="11"/>
  <c r="AB760" i="11"/>
  <c r="J760" i="11"/>
  <c r="K760" i="11"/>
  <c r="O760" i="11"/>
  <c r="R760" i="11"/>
  <c r="S928" i="11"/>
  <c r="T913" i="11"/>
  <c r="P913" i="11"/>
  <c r="N870" i="11"/>
  <c r="AM868" i="11"/>
  <c r="AI868" i="11"/>
  <c r="AB863" i="11"/>
  <c r="O860" i="11"/>
  <c r="K860" i="11"/>
  <c r="AA860" i="11"/>
  <c r="AB858" i="11"/>
  <c r="M853" i="11"/>
  <c r="R845" i="11"/>
  <c r="O839" i="11"/>
  <c r="O837" i="11"/>
  <c r="AT836" i="11"/>
  <c r="AM826" i="11"/>
  <c r="AJ826" i="11"/>
  <c r="AD826" i="11"/>
  <c r="AU826" i="11"/>
  <c r="AF826" i="11"/>
  <c r="S823" i="11"/>
  <c r="AN807" i="11"/>
  <c r="AO807" i="11"/>
  <c r="Z801" i="11"/>
  <c r="P800" i="11"/>
  <c r="L800" i="11"/>
  <c r="AB800" i="11"/>
  <c r="V800" i="11"/>
  <c r="O800" i="11"/>
  <c r="J800" i="11"/>
  <c r="AA800" i="11"/>
  <c r="K800" i="11"/>
  <c r="Q800" i="11"/>
  <c r="R800" i="11"/>
  <c r="T800" i="11"/>
  <c r="W800" i="11"/>
  <c r="R797" i="11"/>
  <c r="J794" i="11"/>
  <c r="Z794" i="11"/>
  <c r="V794" i="11"/>
  <c r="O794" i="11"/>
  <c r="K794" i="11"/>
  <c r="X794" i="11"/>
  <c r="S794" i="11"/>
  <c r="L794" i="11"/>
  <c r="N794" i="11"/>
  <c r="Q794" i="11"/>
  <c r="R794" i="11"/>
  <c r="T794" i="11"/>
  <c r="W794" i="11"/>
  <c r="AA794" i="11"/>
  <c r="N762" i="11"/>
  <c r="T757" i="11"/>
  <c r="Q753" i="11"/>
  <c r="M753" i="11"/>
  <c r="AA753" i="11"/>
  <c r="W753" i="11"/>
  <c r="S753" i="11"/>
  <c r="N753" i="11"/>
  <c r="R753" i="11"/>
  <c r="T753" i="11"/>
  <c r="U753" i="11"/>
  <c r="V753" i="11"/>
  <c r="X753" i="11"/>
  <c r="Z753" i="11"/>
  <c r="AB753" i="11"/>
  <c r="K753" i="11"/>
  <c r="R722" i="11"/>
  <c r="N722" i="11"/>
  <c r="AA722" i="11"/>
  <c r="W722" i="11"/>
  <c r="U722" i="11"/>
  <c r="X722" i="11"/>
  <c r="J722" i="11"/>
  <c r="K722" i="11"/>
  <c r="L722" i="11"/>
  <c r="M722" i="11"/>
  <c r="O722" i="11"/>
  <c r="P722" i="11"/>
  <c r="Q722" i="11"/>
  <c r="S722" i="11"/>
  <c r="T722" i="11"/>
  <c r="Y722" i="11"/>
  <c r="AB722" i="11"/>
  <c r="AJ711" i="11"/>
  <c r="AL711" i="11"/>
  <c r="AN711" i="11"/>
  <c r="AT711" i="11"/>
  <c r="AC711" i="11"/>
  <c r="AD711" i="11"/>
  <c r="AF711" i="11"/>
  <c r="AP711" i="11"/>
  <c r="AR711" i="11"/>
  <c r="V825" i="11"/>
  <c r="S825" i="11"/>
  <c r="O825" i="11"/>
  <c r="AA825" i="11"/>
  <c r="K825" i="11"/>
  <c r="O797" i="11"/>
  <c r="AO775" i="11"/>
  <c r="M762" i="11"/>
  <c r="P877" i="11"/>
  <c r="L877" i="11"/>
  <c r="AB877" i="11"/>
  <c r="L870" i="11"/>
  <c r="M858" i="11"/>
  <c r="Y858" i="11"/>
  <c r="K853" i="11"/>
  <c r="O845" i="11"/>
  <c r="M839" i="11"/>
  <c r="M837" i="11"/>
  <c r="AR836" i="11"/>
  <c r="Q830" i="11"/>
  <c r="K830" i="11"/>
  <c r="AA830" i="11"/>
  <c r="M830" i="11"/>
  <c r="AB825" i="11"/>
  <c r="P823" i="11"/>
  <c r="AA812" i="11"/>
  <c r="Y809" i="11"/>
  <c r="T809" i="11"/>
  <c r="P809" i="11"/>
  <c r="M809" i="11"/>
  <c r="R809" i="11"/>
  <c r="V809" i="11"/>
  <c r="Z809" i="11"/>
  <c r="AB809" i="11"/>
  <c r="T801" i="11"/>
  <c r="N797" i="11"/>
  <c r="AQ759" i="11"/>
  <c r="R757" i="11"/>
  <c r="AQ743" i="11"/>
  <c r="X877" i="11"/>
  <c r="K870" i="11"/>
  <c r="R863" i="11"/>
  <c r="N863" i="11"/>
  <c r="X858" i="11"/>
  <c r="AB853" i="11"/>
  <c r="J853" i="11"/>
  <c r="S848" i="11"/>
  <c r="M848" i="11"/>
  <c r="O848" i="11"/>
  <c r="N845" i="11"/>
  <c r="L839" i="11"/>
  <c r="L837" i="11"/>
  <c r="AQ836" i="11"/>
  <c r="Y830" i="11"/>
  <c r="Z825" i="11"/>
  <c r="N823" i="11"/>
  <c r="Z812" i="11"/>
  <c r="S801" i="11"/>
  <c r="AM791" i="11"/>
  <c r="AI791" i="11"/>
  <c r="AF791" i="11"/>
  <c r="AT791" i="11"/>
  <c r="AQ791" i="11"/>
  <c r="AP791" i="11"/>
  <c r="AS791" i="11"/>
  <c r="AC791" i="11"/>
  <c r="AD791" i="11"/>
  <c r="AE791" i="11"/>
  <c r="AH791" i="11"/>
  <c r="AK791" i="11"/>
  <c r="Q785" i="11"/>
  <c r="M785" i="11"/>
  <c r="P785" i="11"/>
  <c r="K785" i="11"/>
  <c r="X785" i="11"/>
  <c r="T785" i="11"/>
  <c r="N785" i="11"/>
  <c r="R785" i="11"/>
  <c r="S785" i="11"/>
  <c r="U785" i="11"/>
  <c r="W785" i="11"/>
  <c r="Y785" i="11"/>
  <c r="Z785" i="11"/>
  <c r="AB785" i="11"/>
  <c r="V774" i="11"/>
  <c r="R774" i="11"/>
  <c r="P774" i="11"/>
  <c r="L774" i="11"/>
  <c r="J774" i="11"/>
  <c r="Z774" i="11"/>
  <c r="Q774" i="11"/>
  <c r="S774" i="11"/>
  <c r="T774" i="11"/>
  <c r="U774" i="11"/>
  <c r="W774" i="11"/>
  <c r="Y774" i="11"/>
  <c r="AA774" i="11"/>
  <c r="AB774" i="11"/>
  <c r="K774" i="11"/>
  <c r="V758" i="11"/>
  <c r="R758" i="11"/>
  <c r="W758" i="11"/>
  <c r="Q758" i="11"/>
  <c r="S758" i="11"/>
  <c r="M758" i="11"/>
  <c r="O758" i="11"/>
  <c r="P758" i="11"/>
  <c r="T758" i="11"/>
  <c r="U758" i="11"/>
  <c r="X758" i="11"/>
  <c r="Z758" i="11"/>
  <c r="AA758" i="11"/>
  <c r="AB758" i="11"/>
  <c r="J758" i="11"/>
  <c r="S755" i="11"/>
  <c r="O755" i="11"/>
  <c r="W755" i="11"/>
  <c r="R755" i="11"/>
  <c r="Y755" i="11"/>
  <c r="T755" i="11"/>
  <c r="J755" i="11"/>
  <c r="K755" i="11"/>
  <c r="L755" i="11"/>
  <c r="M755" i="11"/>
  <c r="P755" i="11"/>
  <c r="Q755" i="11"/>
  <c r="U755" i="11"/>
  <c r="X755" i="11"/>
  <c r="AA755" i="11"/>
  <c r="S739" i="11"/>
  <c r="O739" i="11"/>
  <c r="J739" i="11"/>
  <c r="AB739" i="11"/>
  <c r="X739" i="11"/>
  <c r="M739" i="11"/>
  <c r="Z739" i="11"/>
  <c r="N739" i="11"/>
  <c r="P739" i="11"/>
  <c r="Q739" i="11"/>
  <c r="R739" i="11"/>
  <c r="T739" i="11"/>
  <c r="U739" i="11"/>
  <c r="V739" i="11"/>
  <c r="W739" i="11"/>
  <c r="Y739" i="11"/>
  <c r="R738" i="11"/>
  <c r="N738" i="11"/>
  <c r="V738" i="11"/>
  <c r="Q738" i="11"/>
  <c r="U738" i="11"/>
  <c r="L738" i="11"/>
  <c r="O738" i="11"/>
  <c r="M738" i="11"/>
  <c r="P738" i="11"/>
  <c r="S738" i="11"/>
  <c r="T738" i="11"/>
  <c r="W738" i="11"/>
  <c r="X738" i="11"/>
  <c r="Y738" i="11"/>
  <c r="Z738" i="11"/>
  <c r="AA738" i="11"/>
  <c r="AM727" i="11"/>
  <c r="AI727" i="11"/>
  <c r="AK727" i="11"/>
  <c r="AF727" i="11"/>
  <c r="AT727" i="11"/>
  <c r="AN727" i="11"/>
  <c r="AP727" i="11"/>
  <c r="AS727" i="11"/>
  <c r="AU727" i="11"/>
  <c r="AC727" i="11"/>
  <c r="AD727" i="11"/>
  <c r="AE727" i="11"/>
  <c r="AH727" i="11"/>
  <c r="AL727" i="11"/>
  <c r="S723" i="11"/>
  <c r="O723" i="11"/>
  <c r="P723" i="11"/>
  <c r="K723" i="11"/>
  <c r="W723" i="11"/>
  <c r="N723" i="11"/>
  <c r="R723" i="11"/>
  <c r="J723" i="11"/>
  <c r="L723" i="11"/>
  <c r="M723" i="11"/>
  <c r="Q723" i="11"/>
  <c r="T723" i="11"/>
  <c r="U723" i="11"/>
  <c r="V723" i="11"/>
  <c r="X723" i="11"/>
  <c r="Z723" i="11"/>
  <c r="AB723" i="11"/>
  <c r="V883" i="11"/>
  <c r="R883" i="11"/>
  <c r="S880" i="11"/>
  <c r="O880" i="11"/>
  <c r="W877" i="11"/>
  <c r="N875" i="11"/>
  <c r="J875" i="11"/>
  <c r="Z875" i="11"/>
  <c r="AB870" i="11"/>
  <c r="U866" i="11"/>
  <c r="Q866" i="11"/>
  <c r="W858" i="11"/>
  <c r="U850" i="11"/>
  <c r="O850" i="11"/>
  <c r="Q850" i="11"/>
  <c r="Y848" i="11"/>
  <c r="M845" i="11"/>
  <c r="K839" i="11"/>
  <c r="K837" i="11"/>
  <c r="S832" i="11"/>
  <c r="M832" i="11"/>
  <c r="O832" i="11"/>
  <c r="X830" i="11"/>
  <c r="X827" i="11"/>
  <c r="V827" i="11"/>
  <c r="P827" i="11"/>
  <c r="R827" i="11"/>
  <c r="Y825" i="11"/>
  <c r="L823" i="11"/>
  <c r="Y812" i="11"/>
  <c r="R801" i="11"/>
  <c r="O799" i="11"/>
  <c r="K799" i="11"/>
  <c r="AA799" i="11"/>
  <c r="N799" i="11"/>
  <c r="X799" i="11"/>
  <c r="T799" i="11"/>
  <c r="L799" i="11"/>
  <c r="P799" i="11"/>
  <c r="R799" i="11"/>
  <c r="S799" i="11"/>
  <c r="U799" i="11"/>
  <c r="W799" i="11"/>
  <c r="Z799" i="11"/>
  <c r="Y793" i="11"/>
  <c r="U793" i="11"/>
  <c r="AA793" i="11"/>
  <c r="V793" i="11"/>
  <c r="K793" i="11"/>
  <c r="Z793" i="11"/>
  <c r="L793" i="11"/>
  <c r="N793" i="11"/>
  <c r="P793" i="11"/>
  <c r="R793" i="11"/>
  <c r="S793" i="11"/>
  <c r="T793" i="11"/>
  <c r="X793" i="11"/>
  <c r="AB771" i="11"/>
  <c r="AA770" i="11"/>
  <c r="Y729" i="11"/>
  <c r="U729" i="11"/>
  <c r="M729" i="11"/>
  <c r="AA729" i="11"/>
  <c r="Z729" i="11"/>
  <c r="R729" i="11"/>
  <c r="T729" i="11"/>
  <c r="K729" i="11"/>
  <c r="L729" i="11"/>
  <c r="N729" i="11"/>
  <c r="O729" i="11"/>
  <c r="P729" i="11"/>
  <c r="Q729" i="11"/>
  <c r="S729" i="11"/>
  <c r="V729" i="11"/>
  <c r="W729" i="11"/>
  <c r="AB729" i="11"/>
  <c r="M797" i="11"/>
  <c r="Y797" i="11"/>
  <c r="Q797" i="11"/>
  <c r="L797" i="11"/>
  <c r="U797" i="11"/>
  <c r="P797" i="11"/>
  <c r="S797" i="11"/>
  <c r="V797" i="11"/>
  <c r="X797" i="11"/>
  <c r="AA797" i="11"/>
  <c r="AB797" i="11"/>
  <c r="K797" i="11"/>
  <c r="J762" i="11"/>
  <c r="Z762" i="11"/>
  <c r="V762" i="11"/>
  <c r="AA762" i="11"/>
  <c r="U762" i="11"/>
  <c r="T762" i="11"/>
  <c r="P762" i="11"/>
  <c r="O762" i="11"/>
  <c r="Q762" i="11"/>
  <c r="R762" i="11"/>
  <c r="S762" i="11"/>
  <c r="W762" i="11"/>
  <c r="Y762" i="11"/>
  <c r="AB762" i="11"/>
  <c r="K762" i="11"/>
  <c r="Y870" i="11"/>
  <c r="U870" i="11"/>
  <c r="X853" i="11"/>
  <c r="T853" i="11"/>
  <c r="AN836" i="11"/>
  <c r="AM836" i="11"/>
  <c r="AG836" i="11"/>
  <c r="AI836" i="11"/>
  <c r="W825" i="11"/>
  <c r="J823" i="11"/>
  <c r="W812" i="11"/>
  <c r="AU791" i="11"/>
  <c r="X771" i="11"/>
  <c r="AU759" i="11"/>
  <c r="AJ759" i="11"/>
  <c r="U757" i="11"/>
  <c r="Q757" i="11"/>
  <c r="P757" i="11"/>
  <c r="L757" i="11"/>
  <c r="AB757" i="11"/>
  <c r="X757" i="11"/>
  <c r="V757" i="11"/>
  <c r="W757" i="11"/>
  <c r="Y757" i="11"/>
  <c r="Z757" i="11"/>
  <c r="AA757" i="11"/>
  <c r="J757" i="11"/>
  <c r="M757" i="11"/>
  <c r="O757" i="11"/>
  <c r="AN743" i="11"/>
  <c r="J730" i="11"/>
  <c r="Z730" i="11"/>
  <c r="V730" i="11"/>
  <c r="S730" i="11"/>
  <c r="O730" i="11"/>
  <c r="R730" i="11"/>
  <c r="K730" i="11"/>
  <c r="M730" i="11"/>
  <c r="L730" i="11"/>
  <c r="N730" i="11"/>
  <c r="P730" i="11"/>
  <c r="Q730" i="11"/>
  <c r="T730" i="11"/>
  <c r="U730" i="11"/>
  <c r="W730" i="11"/>
  <c r="X730" i="11"/>
  <c r="Y730" i="11"/>
  <c r="AB730" i="11"/>
  <c r="AM672" i="11"/>
  <c r="AI672" i="11"/>
  <c r="AS672" i="11"/>
  <c r="AC672" i="11"/>
  <c r="AU672" i="11"/>
  <c r="AG672" i="11"/>
  <c r="AJ672" i="11"/>
  <c r="AO672" i="11"/>
  <c r="AP672" i="11"/>
  <c r="AR672" i="11"/>
  <c r="AE672" i="11"/>
  <c r="AH672" i="11"/>
  <c r="AF672" i="11"/>
  <c r="AL672" i="11"/>
  <c r="AD672" i="11"/>
  <c r="AK672" i="11"/>
  <c r="AN672" i="11"/>
  <c r="AQ672" i="11"/>
  <c r="AT672" i="11"/>
  <c r="J839" i="11"/>
  <c r="Z839" i="11"/>
  <c r="T839" i="11"/>
  <c r="V839" i="11"/>
  <c r="AL836" i="11"/>
  <c r="U825" i="11"/>
  <c r="U812" i="11"/>
  <c r="AU807" i="11"/>
  <c r="AQ807" i="11"/>
  <c r="AR791" i="11"/>
  <c r="AS759" i="11"/>
  <c r="AL743" i="11"/>
  <c r="X712" i="11"/>
  <c r="T712" i="11"/>
  <c r="L712" i="11"/>
  <c r="U712" i="11"/>
  <c r="W712" i="11"/>
  <c r="Z712" i="11"/>
  <c r="J712" i="11"/>
  <c r="O712" i="11"/>
  <c r="P712" i="11"/>
  <c r="Q712" i="11"/>
  <c r="S712" i="11"/>
  <c r="Y712" i="11"/>
  <c r="K712" i="11"/>
  <c r="M712" i="11"/>
  <c r="N712" i="11"/>
  <c r="R712" i="11"/>
  <c r="V712" i="11"/>
  <c r="AA712" i="11"/>
  <c r="AB712" i="11"/>
  <c r="P845" i="11"/>
  <c r="J845" i="11"/>
  <c r="Z845" i="11"/>
  <c r="L845" i="11"/>
  <c r="AB845" i="11"/>
  <c r="Y839" i="11"/>
  <c r="X837" i="11"/>
  <c r="R837" i="11"/>
  <c r="T837" i="11"/>
  <c r="T825" i="11"/>
  <c r="T812" i="11"/>
  <c r="AR807" i="11"/>
  <c r="Q801" i="11"/>
  <c r="M801" i="11"/>
  <c r="J801" i="11"/>
  <c r="AB801" i="11"/>
  <c r="Y801" i="11"/>
  <c r="U801" i="11"/>
  <c r="V801" i="11"/>
  <c r="X801" i="11"/>
  <c r="AA801" i="11"/>
  <c r="K801" i="11"/>
  <c r="N801" i="11"/>
  <c r="P801" i="11"/>
  <c r="AO791" i="11"/>
  <c r="Y783" i="11"/>
  <c r="AP759" i="11"/>
  <c r="AH759" i="11"/>
  <c r="AJ743" i="11"/>
  <c r="AR727" i="11"/>
  <c r="R825" i="11"/>
  <c r="T823" i="11"/>
  <c r="M823" i="11"/>
  <c r="V823" i="11"/>
  <c r="O823" i="11"/>
  <c r="Q823" i="11"/>
  <c r="R812" i="11"/>
  <c r="AA786" i="11"/>
  <c r="U783" i="11"/>
  <c r="Q776" i="11"/>
  <c r="S771" i="11"/>
  <c r="O771" i="11"/>
  <c r="Q771" i="11"/>
  <c r="L771" i="11"/>
  <c r="P771" i="11"/>
  <c r="J771" i="11"/>
  <c r="K771" i="11"/>
  <c r="M771" i="11"/>
  <c r="N771" i="11"/>
  <c r="R771" i="11"/>
  <c r="U771" i="11"/>
  <c r="V771" i="11"/>
  <c r="W771" i="11"/>
  <c r="Y771" i="11"/>
  <c r="AA771" i="11"/>
  <c r="R770" i="11"/>
  <c r="N770" i="11"/>
  <c r="J770" i="11"/>
  <c r="AB770" i="11"/>
  <c r="X770" i="11"/>
  <c r="V770" i="11"/>
  <c r="Q770" i="11"/>
  <c r="K770" i="11"/>
  <c r="L770" i="11"/>
  <c r="M770" i="11"/>
  <c r="O770" i="11"/>
  <c r="P770" i="11"/>
  <c r="T770" i="11"/>
  <c r="U770" i="11"/>
  <c r="W770" i="11"/>
  <c r="Z770" i="11"/>
  <c r="V760" i="11"/>
  <c r="AG759" i="11"/>
  <c r="AA999" i="11"/>
  <c r="AA983" i="11"/>
  <c r="AQ983" i="11" s="1"/>
  <c r="AA967" i="11"/>
  <c r="AQ967" i="11" s="1"/>
  <c r="AA951" i="11"/>
  <c r="AB933" i="11"/>
  <c r="K933" i="11"/>
  <c r="AP932" i="11"/>
  <c r="M928" i="11"/>
  <c r="Q926" i="11"/>
  <c r="AG926" i="11" s="1"/>
  <c r="V915" i="11"/>
  <c r="R915" i="11"/>
  <c r="M913" i="11"/>
  <c r="S912" i="11"/>
  <c r="O912" i="11"/>
  <c r="K910" i="11"/>
  <c r="N907" i="11"/>
  <c r="J907" i="11"/>
  <c r="Z907" i="11"/>
  <c r="U898" i="11"/>
  <c r="Q898" i="11"/>
  <c r="Q883" i="11"/>
  <c r="T881" i="11"/>
  <c r="P881" i="11"/>
  <c r="R880" i="11"/>
  <c r="K879" i="11"/>
  <c r="Q877" i="11"/>
  <c r="S875" i="11"/>
  <c r="T870" i="11"/>
  <c r="AS868" i="11"/>
  <c r="R866" i="11"/>
  <c r="Q863" i="11"/>
  <c r="N860" i="11"/>
  <c r="Q858" i="11"/>
  <c r="S853" i="11"/>
  <c r="S850" i="11"/>
  <c r="R848" i="11"/>
  <c r="R847" i="11"/>
  <c r="L847" i="11"/>
  <c r="AB847" i="11"/>
  <c r="N847" i="11"/>
  <c r="X845" i="11"/>
  <c r="M844" i="11"/>
  <c r="W839" i="11"/>
  <c r="W837" i="11"/>
  <c r="AH836" i="11"/>
  <c r="T832" i="11"/>
  <c r="R830" i="11"/>
  <c r="S827" i="11"/>
  <c r="Q825" i="11"/>
  <c r="AA823" i="11"/>
  <c r="K821" i="11"/>
  <c r="M820" i="11"/>
  <c r="O812" i="11"/>
  <c r="O811" i="11"/>
  <c r="S809" i="11"/>
  <c r="AL807" i="11"/>
  <c r="U805" i="11"/>
  <c r="Q805" i="11"/>
  <c r="R805" i="11"/>
  <c r="Y805" i="11"/>
  <c r="L805" i="11"/>
  <c r="N805" i="11"/>
  <c r="P805" i="11"/>
  <c r="V805" i="11"/>
  <c r="W805" i="11"/>
  <c r="Z805" i="11"/>
  <c r="AB805" i="11"/>
  <c r="U800" i="11"/>
  <c r="Y794" i="11"/>
  <c r="AL791" i="11"/>
  <c r="S788" i="11"/>
  <c r="Y786" i="11"/>
  <c r="R783" i="11"/>
  <c r="P776" i="11"/>
  <c r="AF775" i="11"/>
  <c r="U760" i="11"/>
  <c r="Y753" i="11"/>
  <c r="AP743" i="11"/>
  <c r="AO727" i="11"/>
  <c r="AA721" i="11"/>
  <c r="Y842" i="11"/>
  <c r="AF842" i="11" s="1"/>
  <c r="L818" i="11"/>
  <c r="P808" i="11"/>
  <c r="AT807" i="11"/>
  <c r="S806" i="11"/>
  <c r="R804" i="11"/>
  <c r="L802" i="11"/>
  <c r="N796" i="11"/>
  <c r="L789" i="11"/>
  <c r="S781" i="11"/>
  <c r="U780" i="11"/>
  <c r="U766" i="11"/>
  <c r="U765" i="11"/>
  <c r="V764" i="11"/>
  <c r="N761" i="11"/>
  <c r="M752" i="11"/>
  <c r="U750" i="11"/>
  <c r="V749" i="11"/>
  <c r="Q746" i="11"/>
  <c r="X744" i="11"/>
  <c r="T744" i="11"/>
  <c r="R744" i="11"/>
  <c r="N744" i="11"/>
  <c r="AB744" i="11"/>
  <c r="W744" i="11"/>
  <c r="AH743" i="11"/>
  <c r="U742" i="11"/>
  <c r="P735" i="11"/>
  <c r="T733" i="11"/>
  <c r="U732" i="11"/>
  <c r="AB719" i="11"/>
  <c r="L716" i="11"/>
  <c r="AB716" i="11"/>
  <c r="X716" i="11"/>
  <c r="S716" i="11"/>
  <c r="J716" i="11"/>
  <c r="M716" i="11"/>
  <c r="O716" i="11"/>
  <c r="K716" i="11"/>
  <c r="R716" i="11"/>
  <c r="W716" i="11"/>
  <c r="Z716" i="11"/>
  <c r="Z710" i="11"/>
  <c r="R706" i="11"/>
  <c r="N706" i="11"/>
  <c r="O706" i="11"/>
  <c r="Q706" i="11"/>
  <c r="X706" i="11"/>
  <c r="Z706" i="11"/>
  <c r="J706" i="11"/>
  <c r="AB706" i="11"/>
  <c r="K706" i="11"/>
  <c r="M706" i="11"/>
  <c r="S706" i="11"/>
  <c r="U706" i="11"/>
  <c r="V706" i="11"/>
  <c r="W706" i="11"/>
  <c r="AA706" i="11"/>
  <c r="Z704" i="11"/>
  <c r="AB702" i="11"/>
  <c r="AB696" i="11"/>
  <c r="O648" i="11"/>
  <c r="Q648" i="11"/>
  <c r="L648" i="11"/>
  <c r="Y648" i="11"/>
  <c r="AA648" i="11"/>
  <c r="M648" i="11"/>
  <c r="P648" i="11"/>
  <c r="U648" i="11"/>
  <c r="AB648" i="11"/>
  <c r="J648" i="11"/>
  <c r="N648" i="11"/>
  <c r="S648" i="11"/>
  <c r="V648" i="11"/>
  <c r="K648" i="11"/>
  <c r="R648" i="11"/>
  <c r="T648" i="11"/>
  <c r="W648" i="11"/>
  <c r="X648" i="11"/>
  <c r="AC637" i="11"/>
  <c r="AF637" i="11"/>
  <c r="AN637" i="11"/>
  <c r="AS637" i="11"/>
  <c r="L693" i="11"/>
  <c r="AB693" i="11"/>
  <c r="N693" i="11"/>
  <c r="V693" i="11"/>
  <c r="Z693" i="11"/>
  <c r="W693" i="11"/>
  <c r="Y693" i="11"/>
  <c r="M693" i="11"/>
  <c r="P693" i="11"/>
  <c r="R693" i="11"/>
  <c r="K693" i="11"/>
  <c r="Q693" i="11"/>
  <c r="T693" i="11"/>
  <c r="U693" i="11"/>
  <c r="X693" i="11"/>
  <c r="N663" i="11"/>
  <c r="J663" i="11"/>
  <c r="Z663" i="11"/>
  <c r="X663" i="11"/>
  <c r="AA663" i="11"/>
  <c r="M663" i="11"/>
  <c r="P663" i="11"/>
  <c r="T663" i="11"/>
  <c r="W663" i="11"/>
  <c r="Y663" i="11"/>
  <c r="AB663" i="11"/>
  <c r="K663" i="11"/>
  <c r="O663" i="11"/>
  <c r="R663" i="11"/>
  <c r="S663" i="11"/>
  <c r="V663" i="11"/>
  <c r="J829" i="11"/>
  <c r="Z829" i="11"/>
  <c r="V822" i="11"/>
  <c r="Q822" i="11"/>
  <c r="Z822" i="11"/>
  <c r="M808" i="11"/>
  <c r="P806" i="11"/>
  <c r="N804" i="11"/>
  <c r="N798" i="11"/>
  <c r="J798" i="11"/>
  <c r="Z798" i="11"/>
  <c r="X798" i="11"/>
  <c r="M798" i="11"/>
  <c r="AB798" i="11"/>
  <c r="X792" i="11"/>
  <c r="T792" i="11"/>
  <c r="S792" i="11"/>
  <c r="O792" i="11"/>
  <c r="R792" i="11"/>
  <c r="M792" i="11"/>
  <c r="P784" i="11"/>
  <c r="L784" i="11"/>
  <c r="AB784" i="11"/>
  <c r="AA784" i="11"/>
  <c r="W784" i="11"/>
  <c r="J784" i="11"/>
  <c r="Y784" i="11"/>
  <c r="P781" i="11"/>
  <c r="S780" i="11"/>
  <c r="J778" i="11"/>
  <c r="Z778" i="11"/>
  <c r="V778" i="11"/>
  <c r="T778" i="11"/>
  <c r="P778" i="11"/>
  <c r="M778" i="11"/>
  <c r="P768" i="11"/>
  <c r="L768" i="11"/>
  <c r="AB768" i="11"/>
  <c r="O768" i="11"/>
  <c r="J768" i="11"/>
  <c r="R768" i="11"/>
  <c r="K768" i="11"/>
  <c r="S766" i="11"/>
  <c r="S765" i="11"/>
  <c r="S764" i="11"/>
  <c r="AL759" i="11"/>
  <c r="AM759" i="11"/>
  <c r="AI759" i="11"/>
  <c r="AR759" i="11"/>
  <c r="AN759" i="11"/>
  <c r="AT759" i="11"/>
  <c r="AO759" i="11"/>
  <c r="Q750" i="11"/>
  <c r="S749" i="11"/>
  <c r="O746" i="11"/>
  <c r="AD743" i="11"/>
  <c r="S742" i="11"/>
  <c r="R733" i="11"/>
  <c r="R732" i="11"/>
  <c r="W719" i="11"/>
  <c r="W710" i="11"/>
  <c r="Y708" i="11"/>
  <c r="R702" i="11"/>
  <c r="T700" i="11"/>
  <c r="Y696" i="11"/>
  <c r="K692" i="11"/>
  <c r="AA692" i="11"/>
  <c r="Z692" i="11"/>
  <c r="R692" i="11"/>
  <c r="V692" i="11"/>
  <c r="L692" i="11"/>
  <c r="S692" i="11"/>
  <c r="U692" i="11"/>
  <c r="X692" i="11"/>
  <c r="M692" i="11"/>
  <c r="N692" i="11"/>
  <c r="O692" i="11"/>
  <c r="Q692" i="11"/>
  <c r="W692" i="11"/>
  <c r="U690" i="11"/>
  <c r="AB689" i="11"/>
  <c r="V677" i="11"/>
  <c r="Q705" i="11"/>
  <c r="M705" i="11"/>
  <c r="Z705" i="11"/>
  <c r="J705" i="11"/>
  <c r="AB705" i="11"/>
  <c r="R705" i="11"/>
  <c r="T705" i="11"/>
  <c r="V705" i="11"/>
  <c r="L705" i="11"/>
  <c r="O705" i="11"/>
  <c r="S705" i="11"/>
  <c r="U705" i="11"/>
  <c r="W705" i="11"/>
  <c r="Y705" i="11"/>
  <c r="N806" i="11"/>
  <c r="R802" i="11"/>
  <c r="N802" i="11"/>
  <c r="Q802" i="11"/>
  <c r="P802" i="11"/>
  <c r="K802" i="11"/>
  <c r="U789" i="11"/>
  <c r="Q789" i="11"/>
  <c r="X789" i="11"/>
  <c r="S789" i="11"/>
  <c r="J789" i="11"/>
  <c r="Z789" i="11"/>
  <c r="P780" i="11"/>
  <c r="P766" i="11"/>
  <c r="P765" i="11"/>
  <c r="O764" i="11"/>
  <c r="O750" i="11"/>
  <c r="Q749" i="11"/>
  <c r="L746" i="11"/>
  <c r="P742" i="11"/>
  <c r="O733" i="11"/>
  <c r="O732" i="11"/>
  <c r="S719" i="11"/>
  <c r="Q710" i="11"/>
  <c r="R696" i="11"/>
  <c r="R689" i="11"/>
  <c r="W687" i="11"/>
  <c r="AP621" i="11"/>
  <c r="AT621" i="11"/>
  <c r="AC621" i="11"/>
  <c r="AD621" i="11"/>
  <c r="AO621" i="11"/>
  <c r="AR621" i="11"/>
  <c r="AU621" i="11"/>
  <c r="AH621" i="11"/>
  <c r="AI621" i="11"/>
  <c r="AL621" i="11"/>
  <c r="AQ621" i="11"/>
  <c r="R818" i="11"/>
  <c r="V818" i="11"/>
  <c r="T818" i="11"/>
  <c r="AM807" i="11"/>
  <c r="AI807" i="11"/>
  <c r="AS807" i="11"/>
  <c r="AK807" i="11"/>
  <c r="L806" i="11"/>
  <c r="AA802" i="11"/>
  <c r="L796" i="11"/>
  <c r="AB796" i="11"/>
  <c r="X796" i="11"/>
  <c r="AA796" i="11"/>
  <c r="V796" i="11"/>
  <c r="Z796" i="11"/>
  <c r="T796" i="11"/>
  <c r="AB789" i="11"/>
  <c r="N780" i="11"/>
  <c r="AK775" i="11"/>
  <c r="O766" i="11"/>
  <c r="O765" i="11"/>
  <c r="N764" i="11"/>
  <c r="Y761" i="11"/>
  <c r="U761" i="11"/>
  <c r="S761" i="11"/>
  <c r="O761" i="11"/>
  <c r="J761" i="11"/>
  <c r="Z761" i="11"/>
  <c r="P752" i="11"/>
  <c r="L752" i="11"/>
  <c r="AB752" i="11"/>
  <c r="U752" i="11"/>
  <c r="Q752" i="11"/>
  <c r="Z752" i="11"/>
  <c r="V752" i="11"/>
  <c r="L750" i="11"/>
  <c r="O749" i="11"/>
  <c r="O742" i="11"/>
  <c r="O735" i="11"/>
  <c r="K735" i="11"/>
  <c r="AA735" i="11"/>
  <c r="S735" i="11"/>
  <c r="N735" i="11"/>
  <c r="V735" i="11"/>
  <c r="M735" i="11"/>
  <c r="Q735" i="11"/>
  <c r="L733" i="11"/>
  <c r="N719" i="11"/>
  <c r="N679" i="11"/>
  <c r="J679" i="11"/>
  <c r="Z679" i="11"/>
  <c r="S679" i="11"/>
  <c r="U679" i="11"/>
  <c r="AB679" i="11"/>
  <c r="O679" i="11"/>
  <c r="L679" i="11"/>
  <c r="R679" i="11"/>
  <c r="V679" i="11"/>
  <c r="X679" i="11"/>
  <c r="AA679" i="11"/>
  <c r="M679" i="11"/>
  <c r="Q679" i="11"/>
  <c r="W679" i="11"/>
  <c r="M595" i="11"/>
  <c r="T595" i="11"/>
  <c r="L595" i="11"/>
  <c r="Z595" i="11"/>
  <c r="R595" i="11"/>
  <c r="N595" i="11"/>
  <c r="J595" i="11"/>
  <c r="Q595" i="11"/>
  <c r="U595" i="11"/>
  <c r="V595" i="11"/>
  <c r="W595" i="11"/>
  <c r="X595" i="11"/>
  <c r="Y595" i="11"/>
  <c r="K595" i="11"/>
  <c r="O595" i="11"/>
  <c r="P595" i="11"/>
  <c r="S595" i="11"/>
  <c r="AA595" i="11"/>
  <c r="AB595" i="11"/>
  <c r="M780" i="11"/>
  <c r="L766" i="11"/>
  <c r="N765" i="11"/>
  <c r="M764" i="11"/>
  <c r="K750" i="11"/>
  <c r="J746" i="11"/>
  <c r="Z746" i="11"/>
  <c r="V746" i="11"/>
  <c r="N746" i="11"/>
  <c r="AB746" i="11"/>
  <c r="K746" i="11"/>
  <c r="Y746" i="11"/>
  <c r="N742" i="11"/>
  <c r="K733" i="11"/>
  <c r="P704" i="11"/>
  <c r="L704" i="11"/>
  <c r="AB704" i="11"/>
  <c r="T704" i="11"/>
  <c r="V704" i="11"/>
  <c r="J704" i="11"/>
  <c r="M704" i="11"/>
  <c r="O704" i="11"/>
  <c r="K704" i="11"/>
  <c r="Q704" i="11"/>
  <c r="S704" i="11"/>
  <c r="U704" i="11"/>
  <c r="W704" i="11"/>
  <c r="Y704" i="11"/>
  <c r="AA704" i="11"/>
  <c r="U702" i="11"/>
  <c r="L702" i="11"/>
  <c r="Y702" i="11"/>
  <c r="T702" i="11"/>
  <c r="W702" i="11"/>
  <c r="K702" i="11"/>
  <c r="N702" i="11"/>
  <c r="P702" i="11"/>
  <c r="M702" i="11"/>
  <c r="Q702" i="11"/>
  <c r="S702" i="11"/>
  <c r="V702" i="11"/>
  <c r="X702" i="11"/>
  <c r="AA702" i="11"/>
  <c r="Y690" i="11"/>
  <c r="R690" i="11"/>
  <c r="J690" i="11"/>
  <c r="AA690" i="11"/>
  <c r="N690" i="11"/>
  <c r="W690" i="11"/>
  <c r="Z690" i="11"/>
  <c r="K690" i="11"/>
  <c r="M690" i="11"/>
  <c r="P690" i="11"/>
  <c r="S690" i="11"/>
  <c r="O690" i="11"/>
  <c r="T690" i="11"/>
  <c r="V690" i="11"/>
  <c r="AB690" i="11"/>
  <c r="L677" i="11"/>
  <c r="AB677" i="11"/>
  <c r="X677" i="11"/>
  <c r="U677" i="11"/>
  <c r="W677" i="11"/>
  <c r="J677" i="11"/>
  <c r="M677" i="11"/>
  <c r="Q677" i="11"/>
  <c r="K677" i="11"/>
  <c r="O677" i="11"/>
  <c r="T677" i="11"/>
  <c r="Y677" i="11"/>
  <c r="AA677" i="11"/>
  <c r="P677" i="11"/>
  <c r="S677" i="11"/>
  <c r="Z677" i="11"/>
  <c r="W661" i="11"/>
  <c r="P630" i="11"/>
  <c r="V630" i="11"/>
  <c r="R630" i="11"/>
  <c r="J630" i="11"/>
  <c r="Y630" i="11"/>
  <c r="K630" i="11"/>
  <c r="O630" i="11"/>
  <c r="S630" i="11"/>
  <c r="X630" i="11"/>
  <c r="T630" i="11"/>
  <c r="U630" i="11"/>
  <c r="W630" i="11"/>
  <c r="L630" i="11"/>
  <c r="M630" i="11"/>
  <c r="Q630" i="11"/>
  <c r="AA630" i="11"/>
  <c r="V710" i="11"/>
  <c r="R710" i="11"/>
  <c r="U710" i="11"/>
  <c r="L710" i="11"/>
  <c r="N710" i="11"/>
  <c r="P710" i="11"/>
  <c r="Y710" i="11"/>
  <c r="AA710" i="11"/>
  <c r="J710" i="11"/>
  <c r="K710" i="11"/>
  <c r="O710" i="11"/>
  <c r="S710" i="11"/>
  <c r="S700" i="11"/>
  <c r="W700" i="11"/>
  <c r="R700" i="11"/>
  <c r="V700" i="11"/>
  <c r="Y700" i="11"/>
  <c r="L700" i="11"/>
  <c r="N700" i="11"/>
  <c r="P700" i="11"/>
  <c r="J700" i="11"/>
  <c r="M700" i="11"/>
  <c r="Q700" i="11"/>
  <c r="U700" i="11"/>
  <c r="X700" i="11"/>
  <c r="Z700" i="11"/>
  <c r="AB700" i="11"/>
  <c r="O696" i="11"/>
  <c r="Z696" i="11"/>
  <c r="V696" i="11"/>
  <c r="U696" i="11"/>
  <c r="X696" i="11"/>
  <c r="L696" i="11"/>
  <c r="N696" i="11"/>
  <c r="Q696" i="11"/>
  <c r="K696" i="11"/>
  <c r="M696" i="11"/>
  <c r="P696" i="11"/>
  <c r="S696" i="11"/>
  <c r="W696" i="11"/>
  <c r="X689" i="11"/>
  <c r="N689" i="11"/>
  <c r="V689" i="11"/>
  <c r="J689" i="11"/>
  <c r="AA689" i="11"/>
  <c r="L689" i="11"/>
  <c r="Q689" i="11"/>
  <c r="S689" i="11"/>
  <c r="U689" i="11"/>
  <c r="Y689" i="11"/>
  <c r="M689" i="11"/>
  <c r="O689" i="11"/>
  <c r="P689" i="11"/>
  <c r="T689" i="11"/>
  <c r="Z689" i="11"/>
  <c r="X808" i="11"/>
  <c r="T808" i="11"/>
  <c r="N808" i="11"/>
  <c r="AA808" i="11"/>
  <c r="T804" i="11"/>
  <c r="P804" i="11"/>
  <c r="L804" i="11"/>
  <c r="Q804" i="11"/>
  <c r="X802" i="11"/>
  <c r="W789" i="11"/>
  <c r="M781" i="11"/>
  <c r="Y781" i="11"/>
  <c r="V781" i="11"/>
  <c r="R781" i="11"/>
  <c r="J781" i="11"/>
  <c r="Z781" i="11"/>
  <c r="J764" i="11"/>
  <c r="AE759" i="11"/>
  <c r="AT743" i="11"/>
  <c r="L742" i="11"/>
  <c r="L732" i="11"/>
  <c r="AB732" i="11"/>
  <c r="X732" i="11"/>
  <c r="N732" i="11"/>
  <c r="AA732" i="11"/>
  <c r="T732" i="11"/>
  <c r="M732" i="11"/>
  <c r="P732" i="11"/>
  <c r="T708" i="11"/>
  <c r="P708" i="11"/>
  <c r="J708" i="11"/>
  <c r="AB708" i="11"/>
  <c r="S708" i="11"/>
  <c r="V708" i="11"/>
  <c r="X708" i="11"/>
  <c r="K708" i="11"/>
  <c r="M708" i="11"/>
  <c r="O708" i="11"/>
  <c r="Q708" i="11"/>
  <c r="R708" i="11"/>
  <c r="W708" i="11"/>
  <c r="Z708" i="11"/>
  <c r="V687" i="11"/>
  <c r="Z687" i="11"/>
  <c r="Q687" i="11"/>
  <c r="U687" i="11"/>
  <c r="K687" i="11"/>
  <c r="M687" i="11"/>
  <c r="R687" i="11"/>
  <c r="T687" i="11"/>
  <c r="X687" i="11"/>
  <c r="AA687" i="11"/>
  <c r="L687" i="11"/>
  <c r="N687" i="11"/>
  <c r="O687" i="11"/>
  <c r="S687" i="11"/>
  <c r="Y687" i="11"/>
  <c r="S661" i="11"/>
  <c r="S652" i="11"/>
  <c r="M652" i="11"/>
  <c r="Z652" i="11"/>
  <c r="V652" i="11"/>
  <c r="X652" i="11"/>
  <c r="J652" i="11"/>
  <c r="L652" i="11"/>
  <c r="Q652" i="11"/>
  <c r="P652" i="11"/>
  <c r="R652" i="11"/>
  <c r="T652" i="11"/>
  <c r="AA652" i="11"/>
  <c r="N652" i="11"/>
  <c r="O652" i="11"/>
  <c r="U652" i="11"/>
  <c r="W652" i="11"/>
  <c r="Y652" i="11"/>
  <c r="AB652" i="11"/>
  <c r="L780" i="11"/>
  <c r="AB780" i="11"/>
  <c r="X780" i="11"/>
  <c r="O780" i="11"/>
  <c r="J780" i="11"/>
  <c r="Q780" i="11"/>
  <c r="K780" i="11"/>
  <c r="AG775" i="11"/>
  <c r="N766" i="11"/>
  <c r="J766" i="11"/>
  <c r="Z766" i="11"/>
  <c r="R766" i="11"/>
  <c r="M766" i="11"/>
  <c r="K766" i="11"/>
  <c r="AA766" i="11"/>
  <c r="M765" i="11"/>
  <c r="Y765" i="11"/>
  <c r="J765" i="11"/>
  <c r="AB765" i="11"/>
  <c r="W765" i="11"/>
  <c r="Q765" i="11"/>
  <c r="L765" i="11"/>
  <c r="AD759" i="11"/>
  <c r="N750" i="11"/>
  <c r="J750" i="11"/>
  <c r="Z750" i="11"/>
  <c r="W750" i="11"/>
  <c r="S750" i="11"/>
  <c r="R750" i="11"/>
  <c r="M750" i="11"/>
  <c r="AR743" i="11"/>
  <c r="K742" i="11"/>
  <c r="M733" i="11"/>
  <c r="Y733" i="11"/>
  <c r="U733" i="11"/>
  <c r="Q733" i="11"/>
  <c r="N733" i="11"/>
  <c r="AA733" i="11"/>
  <c r="AM688" i="11"/>
  <c r="AS688" i="11"/>
  <c r="AJ688" i="11"/>
  <c r="AO688" i="11"/>
  <c r="AK688" i="11"/>
  <c r="AN688" i="11"/>
  <c r="AT688" i="11"/>
  <c r="AD688" i="11"/>
  <c r="AF688" i="11"/>
  <c r="AE688" i="11"/>
  <c r="AH688" i="11"/>
  <c r="AI688" i="11"/>
  <c r="AL688" i="11"/>
  <c r="AQ688" i="11"/>
  <c r="AU688" i="11"/>
  <c r="V806" i="11"/>
  <c r="R806" i="11"/>
  <c r="X806" i="11"/>
  <c r="M806" i="11"/>
  <c r="M749" i="11"/>
  <c r="Y749" i="11"/>
  <c r="P749" i="11"/>
  <c r="K749" i="11"/>
  <c r="Z749" i="11"/>
  <c r="U749" i="11"/>
  <c r="X746" i="11"/>
  <c r="O719" i="11"/>
  <c r="K719" i="11"/>
  <c r="AA719" i="11"/>
  <c r="X719" i="11"/>
  <c r="P719" i="11"/>
  <c r="R719" i="11"/>
  <c r="T719" i="11"/>
  <c r="Z719" i="11"/>
  <c r="J719" i="11"/>
  <c r="Q719" i="11"/>
  <c r="U719" i="11"/>
  <c r="AH711" i="11"/>
  <c r="Q631" i="11"/>
  <c r="Y631" i="11"/>
  <c r="U631" i="11"/>
  <c r="R631" i="11"/>
  <c r="M631" i="11"/>
  <c r="W631" i="11"/>
  <c r="Z631" i="11"/>
  <c r="K631" i="11"/>
  <c r="P631" i="11"/>
  <c r="AB631" i="11"/>
  <c r="L631" i="11"/>
  <c r="O631" i="11"/>
  <c r="T631" i="11"/>
  <c r="N631" i="11"/>
  <c r="V631" i="11"/>
  <c r="X631" i="11"/>
  <c r="AA631" i="11"/>
  <c r="AE775" i="11"/>
  <c r="L764" i="11"/>
  <c r="AB764" i="11"/>
  <c r="X764" i="11"/>
  <c r="T764" i="11"/>
  <c r="P764" i="11"/>
  <c r="W764" i="11"/>
  <c r="R764" i="11"/>
  <c r="AM743" i="11"/>
  <c r="AI743" i="11"/>
  <c r="AE743" i="11"/>
  <c r="AS743" i="11"/>
  <c r="AK743" i="11"/>
  <c r="AF743" i="11"/>
  <c r="V742" i="11"/>
  <c r="R742" i="11"/>
  <c r="J742" i="11"/>
  <c r="AB742" i="11"/>
  <c r="X742" i="11"/>
  <c r="Y742" i="11"/>
  <c r="AG711" i="11"/>
  <c r="L661" i="11"/>
  <c r="AB661" i="11"/>
  <c r="X661" i="11"/>
  <c r="AA661" i="11"/>
  <c r="K661" i="11"/>
  <c r="P661" i="11"/>
  <c r="R661" i="11"/>
  <c r="V661" i="11"/>
  <c r="Z661" i="11"/>
  <c r="J661" i="11"/>
  <c r="N661" i="11"/>
  <c r="Q661" i="11"/>
  <c r="T661" i="11"/>
  <c r="Y661" i="11"/>
  <c r="O661" i="11"/>
  <c r="AA920" i="11"/>
  <c r="AA904" i="11"/>
  <c r="AA888" i="11"/>
  <c r="AA872" i="11"/>
  <c r="AG872" i="11" s="1"/>
  <c r="AA856" i="11"/>
  <c r="AT856" i="11" s="1"/>
  <c r="AA840" i="11"/>
  <c r="N829" i="11"/>
  <c r="M822" i="11"/>
  <c r="S819" i="11"/>
  <c r="Y819" i="11"/>
  <c r="Z819" i="11"/>
  <c r="P818" i="11"/>
  <c r="U808" i="11"/>
  <c r="AD807" i="11"/>
  <c r="Y806" i="11"/>
  <c r="W804" i="11"/>
  <c r="T802" i="11"/>
  <c r="P798" i="11"/>
  <c r="R796" i="11"/>
  <c r="N792" i="11"/>
  <c r="P789" i="11"/>
  <c r="Q784" i="11"/>
  <c r="X781" i="11"/>
  <c r="Z780" i="11"/>
  <c r="O778" i="11"/>
  <c r="T772" i="11"/>
  <c r="P772" i="11"/>
  <c r="X772" i="11"/>
  <c r="S772" i="11"/>
  <c r="AB772" i="11"/>
  <c r="W772" i="11"/>
  <c r="S768" i="11"/>
  <c r="Y766" i="11"/>
  <c r="AA765" i="11"/>
  <c r="T761" i="11"/>
  <c r="S752" i="11"/>
  <c r="AA750" i="11"/>
  <c r="AB749" i="11"/>
  <c r="U746" i="11"/>
  <c r="K744" i="11"/>
  <c r="AO743" i="11"/>
  <c r="U741" i="11"/>
  <c r="Q741" i="11"/>
  <c r="W741" i="11"/>
  <c r="R741" i="11"/>
  <c r="P741" i="11"/>
  <c r="J741" i="11"/>
  <c r="L741" i="11"/>
  <c r="W735" i="11"/>
  <c r="Z733" i="11"/>
  <c r="Z732" i="11"/>
  <c r="V726" i="11"/>
  <c r="R726" i="11"/>
  <c r="O726" i="11"/>
  <c r="K726" i="11"/>
  <c r="S726" i="11"/>
  <c r="J726" i="11"/>
  <c r="M726" i="11"/>
  <c r="U725" i="11"/>
  <c r="Q725" i="11"/>
  <c r="J725" i="11"/>
  <c r="AB725" i="11"/>
  <c r="X725" i="11"/>
  <c r="Z725" i="11"/>
  <c r="R725" i="11"/>
  <c r="T725" i="11"/>
  <c r="P716" i="11"/>
  <c r="S707" i="11"/>
  <c r="O707" i="11"/>
  <c r="V707" i="11"/>
  <c r="L707" i="11"/>
  <c r="N707" i="11"/>
  <c r="Q707" i="11"/>
  <c r="J707" i="11"/>
  <c r="M707" i="11"/>
  <c r="R707" i="11"/>
  <c r="U707" i="11"/>
  <c r="W707" i="11"/>
  <c r="X707" i="11"/>
  <c r="Z707" i="11"/>
  <c r="AB707" i="11"/>
  <c r="P706" i="11"/>
  <c r="AA693" i="11"/>
  <c r="AB692" i="11"/>
  <c r="U663" i="11"/>
  <c r="R754" i="11"/>
  <c r="N754" i="11"/>
  <c r="P754" i="11"/>
  <c r="K754" i="11"/>
  <c r="O751" i="11"/>
  <c r="K751" i="11"/>
  <c r="AA751" i="11"/>
  <c r="M751" i="11"/>
  <c r="Z751" i="11"/>
  <c r="L748" i="11"/>
  <c r="AB748" i="11"/>
  <c r="X748" i="11"/>
  <c r="Z748" i="11"/>
  <c r="U748" i="11"/>
  <c r="W713" i="11"/>
  <c r="P695" i="11"/>
  <c r="Q691" i="11"/>
  <c r="X680" i="11"/>
  <c r="U678" i="11"/>
  <c r="Q675" i="11"/>
  <c r="AQ656" i="11"/>
  <c r="O629" i="11"/>
  <c r="R629" i="11"/>
  <c r="M629" i="11"/>
  <c r="U629" i="11"/>
  <c r="P629" i="11"/>
  <c r="L629" i="11"/>
  <c r="Q629" i="11"/>
  <c r="W629" i="11"/>
  <c r="Y629" i="11"/>
  <c r="J629" i="11"/>
  <c r="K629" i="11"/>
  <c r="V629" i="11"/>
  <c r="Z629" i="11"/>
  <c r="AB629" i="11"/>
  <c r="O623" i="11"/>
  <c r="AP637" i="11"/>
  <c r="P736" i="11"/>
  <c r="L736" i="11"/>
  <c r="AB736" i="11"/>
  <c r="Z736" i="11"/>
  <c r="V736" i="11"/>
  <c r="T724" i="11"/>
  <c r="P724" i="11"/>
  <c r="W724" i="11"/>
  <c r="R724" i="11"/>
  <c r="T713" i="11"/>
  <c r="M694" i="11"/>
  <c r="R694" i="11"/>
  <c r="Z694" i="11"/>
  <c r="N694" i="11"/>
  <c r="Q694" i="11"/>
  <c r="T694" i="11"/>
  <c r="AA694" i="11"/>
  <c r="K694" i="11"/>
  <c r="S680" i="11"/>
  <c r="W659" i="11"/>
  <c r="AK656" i="11"/>
  <c r="AA614" i="11"/>
  <c r="X591" i="11"/>
  <c r="Y623" i="11"/>
  <c r="J623" i="11"/>
  <c r="AA623" i="11"/>
  <c r="V623" i="11"/>
  <c r="P623" i="11"/>
  <c r="L623" i="11"/>
  <c r="W623" i="11"/>
  <c r="Z623" i="11"/>
  <c r="M623" i="11"/>
  <c r="R623" i="11"/>
  <c r="N623" i="11"/>
  <c r="Q623" i="11"/>
  <c r="T623" i="11"/>
  <c r="X623" i="11"/>
  <c r="O591" i="11"/>
  <c r="N680" i="11"/>
  <c r="P659" i="11"/>
  <c r="K625" i="11"/>
  <c r="AA625" i="11"/>
  <c r="R625" i="11"/>
  <c r="N625" i="11"/>
  <c r="S625" i="11"/>
  <c r="M625" i="11"/>
  <c r="J625" i="11"/>
  <c r="O625" i="11"/>
  <c r="U625" i="11"/>
  <c r="W625" i="11"/>
  <c r="AB625" i="11"/>
  <c r="L625" i="11"/>
  <c r="V625" i="11"/>
  <c r="Y625" i="11"/>
  <c r="S617" i="11"/>
  <c r="Y617" i="11"/>
  <c r="U617" i="11"/>
  <c r="W617" i="11"/>
  <c r="Q617" i="11"/>
  <c r="J617" i="11"/>
  <c r="N617" i="11"/>
  <c r="P617" i="11"/>
  <c r="T617" i="11"/>
  <c r="X617" i="11"/>
  <c r="L617" i="11"/>
  <c r="O617" i="11"/>
  <c r="V617" i="11"/>
  <c r="T614" i="11"/>
  <c r="Q594" i="11"/>
  <c r="M591" i="11"/>
  <c r="AM589" i="11"/>
  <c r="AD589" i="11"/>
  <c r="AU589" i="11"/>
  <c r="AS589" i="11"/>
  <c r="AO589" i="11"/>
  <c r="AT589" i="11"/>
  <c r="AN589" i="11"/>
  <c r="AG589" i="11"/>
  <c r="AI589" i="11"/>
  <c r="AP589" i="11"/>
  <c r="AR589" i="11"/>
  <c r="AC589" i="11"/>
  <c r="AE589" i="11"/>
  <c r="AF589" i="11"/>
  <c r="AJ589" i="11"/>
  <c r="AL589" i="11"/>
  <c r="U571" i="11"/>
  <c r="R571" i="11"/>
  <c r="N571" i="11"/>
  <c r="T571" i="11"/>
  <c r="O571" i="11"/>
  <c r="K571" i="11"/>
  <c r="Q571" i="11"/>
  <c r="V571" i="11"/>
  <c r="Z571" i="11"/>
  <c r="J571" i="11"/>
  <c r="L571" i="11"/>
  <c r="M571" i="11"/>
  <c r="P571" i="11"/>
  <c r="S571" i="11"/>
  <c r="W571" i="11"/>
  <c r="X571" i="11"/>
  <c r="Y571" i="11"/>
  <c r="AA571" i="11"/>
  <c r="AB571" i="11"/>
  <c r="N695" i="11"/>
  <c r="V695" i="11"/>
  <c r="M695" i="11"/>
  <c r="R695" i="11"/>
  <c r="K695" i="11"/>
  <c r="T695" i="11"/>
  <c r="W695" i="11"/>
  <c r="Y695" i="11"/>
  <c r="J675" i="11"/>
  <c r="Z675" i="11"/>
  <c r="V675" i="11"/>
  <c r="AB675" i="11"/>
  <c r="L675" i="11"/>
  <c r="P675" i="11"/>
  <c r="R675" i="11"/>
  <c r="W675" i="11"/>
  <c r="S675" i="11"/>
  <c r="U675" i="11"/>
  <c r="M675" i="11"/>
  <c r="N659" i="11"/>
  <c r="Q614" i="11"/>
  <c r="M611" i="11"/>
  <c r="T611" i="11"/>
  <c r="P611" i="11"/>
  <c r="AB611" i="11"/>
  <c r="X611" i="11"/>
  <c r="K611" i="11"/>
  <c r="N611" i="11"/>
  <c r="S611" i="11"/>
  <c r="V611" i="11"/>
  <c r="Y611" i="11"/>
  <c r="AA611" i="11"/>
  <c r="L611" i="11"/>
  <c r="Q611" i="11"/>
  <c r="U611" i="11"/>
  <c r="Z611" i="11"/>
  <c r="O594" i="11"/>
  <c r="J691" i="11"/>
  <c r="Z691" i="11"/>
  <c r="V691" i="11"/>
  <c r="N691" i="11"/>
  <c r="R691" i="11"/>
  <c r="P691" i="11"/>
  <c r="S691" i="11"/>
  <c r="AA691" i="11"/>
  <c r="K691" i="11"/>
  <c r="M678" i="11"/>
  <c r="Y678" i="11"/>
  <c r="K678" i="11"/>
  <c r="N678" i="11"/>
  <c r="T678" i="11"/>
  <c r="X678" i="11"/>
  <c r="J678" i="11"/>
  <c r="O678" i="11"/>
  <c r="S678" i="11"/>
  <c r="V678" i="11"/>
  <c r="Z678" i="11"/>
  <c r="AB678" i="11"/>
  <c r="AN573" i="11"/>
  <c r="AS573" i="11"/>
  <c r="Y591" i="11"/>
  <c r="T591" i="11"/>
  <c r="V591" i="11"/>
  <c r="Q591" i="11"/>
  <c r="K591" i="11"/>
  <c r="AA591" i="11"/>
  <c r="N591" i="11"/>
  <c r="P591" i="11"/>
  <c r="R591" i="11"/>
  <c r="S591" i="11"/>
  <c r="U591" i="11"/>
  <c r="W591" i="11"/>
  <c r="Z591" i="11"/>
  <c r="AB591" i="11"/>
  <c r="L591" i="11"/>
  <c r="O680" i="11"/>
  <c r="K680" i="11"/>
  <c r="AA680" i="11"/>
  <c r="Z680" i="11"/>
  <c r="J680" i="11"/>
  <c r="R680" i="11"/>
  <c r="V680" i="11"/>
  <c r="L680" i="11"/>
  <c r="Q680" i="11"/>
  <c r="T680" i="11"/>
  <c r="W680" i="11"/>
  <c r="Y680" i="11"/>
  <c r="J659" i="11"/>
  <c r="Z659" i="11"/>
  <c r="V659" i="11"/>
  <c r="O659" i="11"/>
  <c r="Q659" i="11"/>
  <c r="U659" i="11"/>
  <c r="X659" i="11"/>
  <c r="K659" i="11"/>
  <c r="L659" i="11"/>
  <c r="R659" i="11"/>
  <c r="T659" i="11"/>
  <c r="Y659" i="11"/>
  <c r="AB659" i="11"/>
  <c r="P614" i="11"/>
  <c r="O614" i="11"/>
  <c r="K614" i="11"/>
  <c r="AB614" i="11"/>
  <c r="R614" i="11"/>
  <c r="L614" i="11"/>
  <c r="J614" i="11"/>
  <c r="S614" i="11"/>
  <c r="U614" i="11"/>
  <c r="W614" i="11"/>
  <c r="Y614" i="11"/>
  <c r="M614" i="11"/>
  <c r="V614" i="11"/>
  <c r="Z614" i="11"/>
  <c r="L594" i="11"/>
  <c r="AB594" i="11"/>
  <c r="P594" i="11"/>
  <c r="X594" i="11"/>
  <c r="T594" i="11"/>
  <c r="Z594" i="11"/>
  <c r="U594" i="11"/>
  <c r="J594" i="11"/>
  <c r="M594" i="11"/>
  <c r="R594" i="11"/>
  <c r="V594" i="11"/>
  <c r="W594" i="11"/>
  <c r="Y594" i="11"/>
  <c r="AA594" i="11"/>
  <c r="S594" i="11"/>
  <c r="K594" i="11"/>
  <c r="Y713" i="11"/>
  <c r="U713" i="11"/>
  <c r="R713" i="11"/>
  <c r="J713" i="11"/>
  <c r="AB713" i="11"/>
  <c r="L713" i="11"/>
  <c r="N713" i="11"/>
  <c r="AA695" i="11"/>
  <c r="AU637" i="11"/>
  <c r="AD637" i="11"/>
  <c r="V588" i="11"/>
  <c r="K588" i="11"/>
  <c r="AB588" i="11"/>
  <c r="W588" i="11"/>
  <c r="R588" i="11"/>
  <c r="Q588" i="11"/>
  <c r="M588" i="11"/>
  <c r="X588" i="11"/>
  <c r="Z588" i="11"/>
  <c r="J588" i="11"/>
  <c r="L588" i="11"/>
  <c r="N588" i="11"/>
  <c r="O588" i="11"/>
  <c r="P588" i="11"/>
  <c r="S588" i="11"/>
  <c r="T588" i="11"/>
  <c r="U588" i="11"/>
  <c r="Y588" i="11"/>
  <c r="AA588" i="11"/>
  <c r="M813" i="11"/>
  <c r="T813" i="11"/>
  <c r="S803" i="11"/>
  <c r="O803" i="11"/>
  <c r="X803" i="11"/>
  <c r="L754" i="11"/>
  <c r="L751" i="11"/>
  <c r="K748" i="11"/>
  <c r="T740" i="11"/>
  <c r="P740" i="11"/>
  <c r="Q740" i="11"/>
  <c r="L740" i="11"/>
  <c r="Q737" i="11"/>
  <c r="M737" i="11"/>
  <c r="O737" i="11"/>
  <c r="J737" i="11"/>
  <c r="AB737" i="11"/>
  <c r="N736" i="11"/>
  <c r="N734" i="11"/>
  <c r="J734" i="11"/>
  <c r="Z734" i="11"/>
  <c r="K734" i="11"/>
  <c r="X734" i="11"/>
  <c r="M724" i="11"/>
  <c r="M717" i="11"/>
  <c r="Y717" i="11"/>
  <c r="AA717" i="11"/>
  <c r="R717" i="11"/>
  <c r="T717" i="11"/>
  <c r="V717" i="11"/>
  <c r="P697" i="11"/>
  <c r="M697" i="11"/>
  <c r="Z697" i="11"/>
  <c r="N697" i="11"/>
  <c r="Q697" i="11"/>
  <c r="W697" i="11"/>
  <c r="Y697" i="11"/>
  <c r="AB697" i="11"/>
  <c r="X695" i="11"/>
  <c r="S694" i="11"/>
  <c r="X691" i="11"/>
  <c r="AA675" i="11"/>
  <c r="O664" i="11"/>
  <c r="K664" i="11"/>
  <c r="AA664" i="11"/>
  <c r="N664" i="11"/>
  <c r="Q664" i="11"/>
  <c r="U664" i="11"/>
  <c r="W664" i="11"/>
  <c r="AB664" i="11"/>
  <c r="Z664" i="11"/>
  <c r="J664" i="11"/>
  <c r="M664" i="11"/>
  <c r="R664" i="11"/>
  <c r="T664" i="11"/>
  <c r="AM656" i="11"/>
  <c r="AI656" i="11"/>
  <c r="AF656" i="11"/>
  <c r="AH656" i="11"/>
  <c r="AN656" i="11"/>
  <c r="AP656" i="11"/>
  <c r="AT656" i="11"/>
  <c r="AD656" i="11"/>
  <c r="AE656" i="11"/>
  <c r="AG656" i="11"/>
  <c r="AO656" i="11"/>
  <c r="AR656" i="11"/>
  <c r="AU656" i="11"/>
  <c r="T629" i="11"/>
  <c r="AK589" i="11"/>
  <c r="V790" i="11"/>
  <c r="R790" i="11"/>
  <c r="S787" i="11"/>
  <c r="O787" i="11"/>
  <c r="N782" i="11"/>
  <c r="J782" i="11"/>
  <c r="Z782" i="11"/>
  <c r="U773" i="11"/>
  <c r="Q773" i="11"/>
  <c r="T756" i="11"/>
  <c r="P756" i="11"/>
  <c r="AM711" i="11"/>
  <c r="AI711" i="11"/>
  <c r="O703" i="11"/>
  <c r="K703" i="11"/>
  <c r="AA703" i="11"/>
  <c r="T701" i="11"/>
  <c r="Z701" i="11"/>
  <c r="V701" i="11"/>
  <c r="T698" i="11"/>
  <c r="M686" i="11"/>
  <c r="S684" i="11"/>
  <c r="P684" i="11"/>
  <c r="R684" i="11"/>
  <c r="Y684" i="11"/>
  <c r="L684" i="11"/>
  <c r="U671" i="11"/>
  <c r="Y666" i="11"/>
  <c r="W665" i="11"/>
  <c r="Y657" i="11"/>
  <c r="P654" i="11"/>
  <c r="R647" i="11"/>
  <c r="S640" i="11"/>
  <c r="AJ637" i="11"/>
  <c r="AK637" i="11"/>
  <c r="AB635" i="11"/>
  <c r="S627" i="11"/>
  <c r="AB606" i="11"/>
  <c r="U602" i="11"/>
  <c r="AB599" i="11"/>
  <c r="AB590" i="11"/>
  <c r="Q567" i="11"/>
  <c r="W567" i="11"/>
  <c r="S567" i="11"/>
  <c r="U567" i="11"/>
  <c r="O567" i="11"/>
  <c r="J567" i="11"/>
  <c r="L567" i="11"/>
  <c r="R567" i="11"/>
  <c r="V567" i="11"/>
  <c r="AA567" i="11"/>
  <c r="K567" i="11"/>
  <c r="M567" i="11"/>
  <c r="N567" i="11"/>
  <c r="P567" i="11"/>
  <c r="T567" i="11"/>
  <c r="X567" i="11"/>
  <c r="Y567" i="11"/>
  <c r="Z567" i="11"/>
  <c r="AB567" i="11"/>
  <c r="P720" i="11"/>
  <c r="L720" i="11"/>
  <c r="AB720" i="11"/>
  <c r="R699" i="11"/>
  <c r="T699" i="11"/>
  <c r="O699" i="11"/>
  <c r="R698" i="11"/>
  <c r="K686" i="11"/>
  <c r="Y674" i="11"/>
  <c r="U674" i="11"/>
  <c r="T674" i="11"/>
  <c r="W674" i="11"/>
  <c r="J674" i="11"/>
  <c r="AB674" i="11"/>
  <c r="L674" i="11"/>
  <c r="P674" i="11"/>
  <c r="X673" i="11"/>
  <c r="T673" i="11"/>
  <c r="N673" i="11"/>
  <c r="P673" i="11"/>
  <c r="U673" i="11"/>
  <c r="W673" i="11"/>
  <c r="J673" i="11"/>
  <c r="AB673" i="11"/>
  <c r="Q671" i="11"/>
  <c r="V666" i="11"/>
  <c r="T665" i="11"/>
  <c r="U657" i="11"/>
  <c r="M654" i="11"/>
  <c r="M647" i="11"/>
  <c r="P646" i="11"/>
  <c r="K646" i="11"/>
  <c r="AB646" i="11"/>
  <c r="X646" i="11"/>
  <c r="T646" i="11"/>
  <c r="V646" i="11"/>
  <c r="Y646" i="11"/>
  <c r="L646" i="11"/>
  <c r="Q646" i="11"/>
  <c r="L640" i="11"/>
  <c r="AH637" i="11"/>
  <c r="Y635" i="11"/>
  <c r="O627" i="11"/>
  <c r="L626" i="11"/>
  <c r="AB626" i="11"/>
  <c r="V626" i="11"/>
  <c r="R626" i="11"/>
  <c r="AA626" i="11"/>
  <c r="W626" i="11"/>
  <c r="Z626" i="11"/>
  <c r="M626" i="11"/>
  <c r="O626" i="11"/>
  <c r="T626" i="11"/>
  <c r="AG621" i="11"/>
  <c r="AP605" i="11"/>
  <c r="P602" i="11"/>
  <c r="V599" i="11"/>
  <c r="T590" i="11"/>
  <c r="K545" i="11"/>
  <c r="AA545" i="11"/>
  <c r="Z545" i="11"/>
  <c r="V545" i="11"/>
  <c r="P545" i="11"/>
  <c r="R545" i="11"/>
  <c r="W545" i="11"/>
  <c r="AB545" i="11"/>
  <c r="L545" i="11"/>
  <c r="N545" i="11"/>
  <c r="T545" i="11"/>
  <c r="J545" i="11"/>
  <c r="M545" i="11"/>
  <c r="O545" i="11"/>
  <c r="Q545" i="11"/>
  <c r="S545" i="11"/>
  <c r="U545" i="11"/>
  <c r="X545" i="11"/>
  <c r="Y545" i="11"/>
  <c r="N718" i="11"/>
  <c r="J718" i="11"/>
  <c r="Z718" i="11"/>
  <c r="U709" i="11"/>
  <c r="Q709" i="11"/>
  <c r="X699" i="11"/>
  <c r="S666" i="11"/>
  <c r="Q657" i="11"/>
  <c r="T653" i="11"/>
  <c r="P653" i="11"/>
  <c r="L653" i="11"/>
  <c r="M653" i="11"/>
  <c r="O653" i="11"/>
  <c r="U653" i="11"/>
  <c r="W653" i="11"/>
  <c r="AA653" i="11"/>
  <c r="M643" i="11"/>
  <c r="P643" i="11"/>
  <c r="W643" i="11"/>
  <c r="S643" i="11"/>
  <c r="K643" i="11"/>
  <c r="Q643" i="11"/>
  <c r="T643" i="11"/>
  <c r="Y643" i="11"/>
  <c r="V635" i="11"/>
  <c r="M602" i="11"/>
  <c r="P599" i="11"/>
  <c r="N590" i="11"/>
  <c r="AR557" i="11"/>
  <c r="AC557" i="11"/>
  <c r="AG541" i="11"/>
  <c r="K602" i="11"/>
  <c r="O599" i="11"/>
  <c r="AE541" i="11"/>
  <c r="J528" i="11"/>
  <c r="Z528" i="11"/>
  <c r="P528" i="11"/>
  <c r="L528" i="11"/>
  <c r="AB528" i="11"/>
  <c r="K528" i="11"/>
  <c r="Q528" i="11"/>
  <c r="S528" i="11"/>
  <c r="U528" i="11"/>
  <c r="W528" i="11"/>
  <c r="M528" i="11"/>
  <c r="N528" i="11"/>
  <c r="O528" i="11"/>
  <c r="T528" i="11"/>
  <c r="V528" i="11"/>
  <c r="X528" i="11"/>
  <c r="Y528" i="11"/>
  <c r="AA528" i="11"/>
  <c r="R528" i="11"/>
  <c r="N500" i="11"/>
  <c r="T500" i="11"/>
  <c r="V500" i="11"/>
  <c r="P500" i="11"/>
  <c r="J500" i="11"/>
  <c r="L500" i="11"/>
  <c r="R500" i="11"/>
  <c r="U500" i="11"/>
  <c r="X500" i="11"/>
  <c r="Z500" i="11"/>
  <c r="K500" i="11"/>
  <c r="M500" i="11"/>
  <c r="O500" i="11"/>
  <c r="Q500" i="11"/>
  <c r="S500" i="11"/>
  <c r="W500" i="11"/>
  <c r="Y500" i="11"/>
  <c r="AA500" i="11"/>
  <c r="AB500" i="11"/>
  <c r="U686" i="11"/>
  <c r="W686" i="11"/>
  <c r="N686" i="11"/>
  <c r="R686" i="11"/>
  <c r="O666" i="11"/>
  <c r="N657" i="11"/>
  <c r="U654" i="11"/>
  <c r="S654" i="11"/>
  <c r="O654" i="11"/>
  <c r="W654" i="11"/>
  <c r="Y654" i="11"/>
  <c r="J654" i="11"/>
  <c r="L654" i="11"/>
  <c r="Q654" i="11"/>
  <c r="N647" i="11"/>
  <c r="L647" i="11"/>
  <c r="Y647" i="11"/>
  <c r="O647" i="11"/>
  <c r="Q647" i="11"/>
  <c r="U647" i="11"/>
  <c r="W647" i="11"/>
  <c r="AB647" i="11"/>
  <c r="J640" i="11"/>
  <c r="Z640" i="11"/>
  <c r="T640" i="11"/>
  <c r="P640" i="11"/>
  <c r="R640" i="11"/>
  <c r="M640" i="11"/>
  <c r="N640" i="11"/>
  <c r="Q640" i="11"/>
  <c r="W640" i="11"/>
  <c r="Y640" i="11"/>
  <c r="Q635" i="11"/>
  <c r="M627" i="11"/>
  <c r="Z627" i="11"/>
  <c r="V627" i="11"/>
  <c r="R627" i="11"/>
  <c r="N627" i="11"/>
  <c r="W627" i="11"/>
  <c r="Y627" i="11"/>
  <c r="K627" i="11"/>
  <c r="Q627" i="11"/>
  <c r="AT573" i="11"/>
  <c r="X590" i="11"/>
  <c r="P590" i="11"/>
  <c r="O590" i="11"/>
  <c r="K590" i="11"/>
  <c r="S590" i="11"/>
  <c r="M590" i="11"/>
  <c r="J590" i="11"/>
  <c r="R590" i="11"/>
  <c r="U590" i="11"/>
  <c r="V590" i="11"/>
  <c r="W590" i="11"/>
  <c r="Y590" i="11"/>
  <c r="Z590" i="11"/>
  <c r="T602" i="11"/>
  <c r="V602" i="11"/>
  <c r="Q602" i="11"/>
  <c r="AA602" i="11"/>
  <c r="W602" i="11"/>
  <c r="L602" i="11"/>
  <c r="N602" i="11"/>
  <c r="S602" i="11"/>
  <c r="X602" i="11"/>
  <c r="Z602" i="11"/>
  <c r="Q599" i="11"/>
  <c r="L599" i="11"/>
  <c r="Y599" i="11"/>
  <c r="S599" i="11"/>
  <c r="N599" i="11"/>
  <c r="K599" i="11"/>
  <c r="R599" i="11"/>
  <c r="U599" i="11"/>
  <c r="W599" i="11"/>
  <c r="X599" i="11"/>
  <c r="Z599" i="11"/>
  <c r="Q698" i="11"/>
  <c r="P698" i="11"/>
  <c r="L698" i="11"/>
  <c r="V686" i="11"/>
  <c r="V671" i="11"/>
  <c r="R671" i="11"/>
  <c r="X671" i="11"/>
  <c r="Z671" i="11"/>
  <c r="L671" i="11"/>
  <c r="N671" i="11"/>
  <c r="S671" i="11"/>
  <c r="P665" i="11"/>
  <c r="L665" i="11"/>
  <c r="AB665" i="11"/>
  <c r="V665" i="11"/>
  <c r="X665" i="11"/>
  <c r="J665" i="11"/>
  <c r="M665" i="11"/>
  <c r="R665" i="11"/>
  <c r="AA654" i="11"/>
  <c r="AA647" i="11"/>
  <c r="X606" i="11"/>
  <c r="P606" i="11"/>
  <c r="L606" i="11"/>
  <c r="T606" i="11"/>
  <c r="O606" i="11"/>
  <c r="W606" i="11"/>
  <c r="Z606" i="11"/>
  <c r="K606" i="11"/>
  <c r="N606" i="11"/>
  <c r="R606" i="11"/>
  <c r="AO605" i="11"/>
  <c r="O533" i="11"/>
  <c r="T533" i="11"/>
  <c r="P533" i="11"/>
  <c r="R533" i="11"/>
  <c r="U533" i="11"/>
  <c r="Y533" i="11"/>
  <c r="AA533" i="11"/>
  <c r="J533" i="11"/>
  <c r="L533" i="11"/>
  <c r="K533" i="11"/>
  <c r="M533" i="11"/>
  <c r="N533" i="11"/>
  <c r="S533" i="11"/>
  <c r="V533" i="11"/>
  <c r="W533" i="11"/>
  <c r="Z533" i="11"/>
  <c r="Q533" i="11"/>
  <c r="X533" i="11"/>
  <c r="AB533" i="11"/>
  <c r="Q666" i="11"/>
  <c r="M666" i="11"/>
  <c r="J666" i="11"/>
  <c r="AB666" i="11"/>
  <c r="L666" i="11"/>
  <c r="R666" i="11"/>
  <c r="T666" i="11"/>
  <c r="X666" i="11"/>
  <c r="X657" i="11"/>
  <c r="T657" i="11"/>
  <c r="S657" i="11"/>
  <c r="V657" i="11"/>
  <c r="AA657" i="11"/>
  <c r="K657" i="11"/>
  <c r="O657" i="11"/>
  <c r="U635" i="11"/>
  <c r="T635" i="11"/>
  <c r="P635" i="11"/>
  <c r="O635" i="11"/>
  <c r="K635" i="11"/>
  <c r="N635" i="11"/>
  <c r="R635" i="11"/>
  <c r="X635" i="11"/>
  <c r="Z635" i="11"/>
  <c r="N814" i="11"/>
  <c r="AD814" i="11" s="1"/>
  <c r="J810" i="11"/>
  <c r="Z810" i="11"/>
  <c r="K790" i="11"/>
  <c r="K787" i="11"/>
  <c r="L782" i="11"/>
  <c r="AM775" i="11"/>
  <c r="AI775" i="11"/>
  <c r="K773" i="11"/>
  <c r="O767" i="11"/>
  <c r="K767" i="11"/>
  <c r="AA767" i="11"/>
  <c r="K756" i="11"/>
  <c r="Y745" i="11"/>
  <c r="U745" i="11"/>
  <c r="X728" i="11"/>
  <c r="T728" i="11"/>
  <c r="N720" i="11"/>
  <c r="Q718" i="11"/>
  <c r="J714" i="11"/>
  <c r="Z714" i="11"/>
  <c r="V714" i="11"/>
  <c r="AQ711" i="11"/>
  <c r="O709" i="11"/>
  <c r="L703" i="11"/>
  <c r="L701" i="11"/>
  <c r="M699" i="11"/>
  <c r="X698" i="11"/>
  <c r="S686" i="11"/>
  <c r="T685" i="11"/>
  <c r="S685" i="11"/>
  <c r="K685" i="11"/>
  <c r="AB685" i="11"/>
  <c r="O685" i="11"/>
  <c r="K684" i="11"/>
  <c r="Q674" i="11"/>
  <c r="O673" i="11"/>
  <c r="AB671" i="11"/>
  <c r="T669" i="11"/>
  <c r="P669" i="11"/>
  <c r="L669" i="11"/>
  <c r="N669" i="11"/>
  <c r="S669" i="11"/>
  <c r="V669" i="11"/>
  <c r="Z669" i="11"/>
  <c r="S668" i="11"/>
  <c r="O668" i="11"/>
  <c r="X668" i="11"/>
  <c r="Z668" i="11"/>
  <c r="L668" i="11"/>
  <c r="N668" i="11"/>
  <c r="T668" i="11"/>
  <c r="R667" i="11"/>
  <c r="N667" i="11"/>
  <c r="Q667" i="11"/>
  <c r="T667" i="11"/>
  <c r="X667" i="11"/>
  <c r="Z667" i="11"/>
  <c r="L667" i="11"/>
  <c r="Y658" i="11"/>
  <c r="U658" i="11"/>
  <c r="AA658" i="11"/>
  <c r="K658" i="11"/>
  <c r="O658" i="11"/>
  <c r="Q658" i="11"/>
  <c r="V658" i="11"/>
  <c r="X654" i="11"/>
  <c r="S653" i="11"/>
  <c r="X647" i="11"/>
  <c r="R646" i="11"/>
  <c r="V643" i="11"/>
  <c r="AA640" i="11"/>
  <c r="AA627" i="11"/>
  <c r="P626" i="11"/>
  <c r="U619" i="11"/>
  <c r="N619" i="11"/>
  <c r="J619" i="11"/>
  <c r="AA619" i="11"/>
  <c r="V619" i="11"/>
  <c r="Q619" i="11"/>
  <c r="M619" i="11"/>
  <c r="P619" i="11"/>
  <c r="W619" i="11"/>
  <c r="Y619" i="11"/>
  <c r="AC541" i="11"/>
  <c r="R683" i="11"/>
  <c r="N683" i="11"/>
  <c r="S682" i="11"/>
  <c r="M670" i="11"/>
  <c r="V655" i="11"/>
  <c r="R655" i="11"/>
  <c r="R651" i="11"/>
  <c r="J651" i="11"/>
  <c r="AA651" i="11"/>
  <c r="W651" i="11"/>
  <c r="T638" i="11"/>
  <c r="O601" i="11"/>
  <c r="U600" i="11"/>
  <c r="N597" i="11"/>
  <c r="U596" i="11"/>
  <c r="P584" i="11"/>
  <c r="V582" i="11"/>
  <c r="V580" i="11"/>
  <c r="T579" i="11"/>
  <c r="AD573" i="11"/>
  <c r="V570" i="11"/>
  <c r="T565" i="11"/>
  <c r="V562" i="11"/>
  <c r="Z551" i="11"/>
  <c r="P550" i="11"/>
  <c r="M550" i="11"/>
  <c r="Z550" i="11"/>
  <c r="V550" i="11"/>
  <c r="J550" i="11"/>
  <c r="R550" i="11"/>
  <c r="Q550" i="11"/>
  <c r="T550" i="11"/>
  <c r="W550" i="11"/>
  <c r="Y550" i="11"/>
  <c r="AB550" i="11"/>
  <c r="K550" i="11"/>
  <c r="X549" i="11"/>
  <c r="AA547" i="11"/>
  <c r="P544" i="11"/>
  <c r="AK525" i="11"/>
  <c r="S579" i="11"/>
  <c r="X574" i="11"/>
  <c r="J574" i="11"/>
  <c r="AA574" i="11"/>
  <c r="U574" i="11"/>
  <c r="Q574" i="11"/>
  <c r="Z574" i="11"/>
  <c r="M574" i="11"/>
  <c r="O574" i="11"/>
  <c r="T574" i="11"/>
  <c r="AC573" i="11"/>
  <c r="U570" i="11"/>
  <c r="S565" i="11"/>
  <c r="S562" i="11"/>
  <c r="AG557" i="11"/>
  <c r="R552" i="11"/>
  <c r="T552" i="11"/>
  <c r="O552" i="11"/>
  <c r="W552" i="11"/>
  <c r="Q552" i="11"/>
  <c r="J552" i="11"/>
  <c r="L552" i="11"/>
  <c r="S552" i="11"/>
  <c r="V552" i="11"/>
  <c r="AA552" i="11"/>
  <c r="X551" i="11"/>
  <c r="U549" i="11"/>
  <c r="N548" i="11"/>
  <c r="V548" i="11"/>
  <c r="R548" i="11"/>
  <c r="T548" i="11"/>
  <c r="AA548" i="11"/>
  <c r="O548" i="11"/>
  <c r="S548" i="11"/>
  <c r="W548" i="11"/>
  <c r="Y548" i="11"/>
  <c r="AB548" i="11"/>
  <c r="L548" i="11"/>
  <c r="O544" i="11"/>
  <c r="AP509" i="11"/>
  <c r="AJ469" i="11"/>
  <c r="R424" i="11"/>
  <c r="Y424" i="11"/>
  <c r="U424" i="11"/>
  <c r="P424" i="11"/>
  <c r="T424" i="11"/>
  <c r="N424" i="11"/>
  <c r="K424" i="11"/>
  <c r="Q424" i="11"/>
  <c r="V424" i="11"/>
  <c r="AA424" i="11"/>
  <c r="J424" i="11"/>
  <c r="L424" i="11"/>
  <c r="M424" i="11"/>
  <c r="O424" i="11"/>
  <c r="S424" i="11"/>
  <c r="W424" i="11"/>
  <c r="X424" i="11"/>
  <c r="Z424" i="11"/>
  <c r="AB424" i="11"/>
  <c r="R616" i="11"/>
  <c r="V616" i="11"/>
  <c r="Q616" i="11"/>
  <c r="N616" i="11"/>
  <c r="J616" i="11"/>
  <c r="L610" i="11"/>
  <c r="AB610" i="11"/>
  <c r="P610" i="11"/>
  <c r="K610" i="11"/>
  <c r="S610" i="11"/>
  <c r="N610" i="11"/>
  <c r="AM605" i="11"/>
  <c r="AD605" i="11"/>
  <c r="AU605" i="11"/>
  <c r="AQ605" i="11"/>
  <c r="AC605" i="11"/>
  <c r="AR605" i="11"/>
  <c r="P598" i="11"/>
  <c r="Z598" i="11"/>
  <c r="V598" i="11"/>
  <c r="J598" i="11"/>
  <c r="X598" i="11"/>
  <c r="R579" i="11"/>
  <c r="V572" i="11"/>
  <c r="U572" i="11"/>
  <c r="Q572" i="11"/>
  <c r="AB572" i="11"/>
  <c r="X572" i="11"/>
  <c r="Y572" i="11"/>
  <c r="AA572" i="11"/>
  <c r="K572" i="11"/>
  <c r="M572" i="11"/>
  <c r="R572" i="11"/>
  <c r="S570" i="11"/>
  <c r="N565" i="11"/>
  <c r="R562" i="11"/>
  <c r="V551" i="11"/>
  <c r="S549" i="11"/>
  <c r="AU525" i="11"/>
  <c r="AE525" i="11"/>
  <c r="AI525" i="11"/>
  <c r="AJ525" i="11"/>
  <c r="AO525" i="11"/>
  <c r="AS525" i="11"/>
  <c r="AO509" i="11"/>
  <c r="M471" i="11"/>
  <c r="Y471" i="11"/>
  <c r="J471" i="11"/>
  <c r="AB471" i="11"/>
  <c r="Q471" i="11"/>
  <c r="S471" i="11"/>
  <c r="W471" i="11"/>
  <c r="Z471" i="11"/>
  <c r="L471" i="11"/>
  <c r="K471" i="11"/>
  <c r="O471" i="11"/>
  <c r="R471" i="11"/>
  <c r="U471" i="11"/>
  <c r="P471" i="11"/>
  <c r="T471" i="11"/>
  <c r="V471" i="11"/>
  <c r="X471" i="11"/>
  <c r="AA471" i="11"/>
  <c r="P579" i="11"/>
  <c r="Q570" i="11"/>
  <c r="M565" i="11"/>
  <c r="Q562" i="11"/>
  <c r="S551" i="11"/>
  <c r="P549" i="11"/>
  <c r="X542" i="11"/>
  <c r="N542" i="11"/>
  <c r="J542" i="11"/>
  <c r="AA542" i="11"/>
  <c r="R542" i="11"/>
  <c r="Y542" i="11"/>
  <c r="AB542" i="11"/>
  <c r="M542" i="11"/>
  <c r="Z542" i="11"/>
  <c r="K542" i="11"/>
  <c r="O542" i="11"/>
  <c r="T542" i="11"/>
  <c r="AL509" i="11"/>
  <c r="P681" i="11"/>
  <c r="L681" i="11"/>
  <c r="AB681" i="11"/>
  <c r="M662" i="11"/>
  <c r="Y662" i="11"/>
  <c r="P649" i="11"/>
  <c r="U649" i="11"/>
  <c r="Q649" i="11"/>
  <c r="N628" i="11"/>
  <c r="M628" i="11"/>
  <c r="Z628" i="11"/>
  <c r="J628" i="11"/>
  <c r="X628" i="11"/>
  <c r="Z616" i="11"/>
  <c r="Z610" i="11"/>
  <c r="Y607" i="11"/>
  <c r="T607" i="11"/>
  <c r="P607" i="11"/>
  <c r="K607" i="11"/>
  <c r="Z607" i="11"/>
  <c r="AL605" i="11"/>
  <c r="AA598" i="11"/>
  <c r="S585" i="11"/>
  <c r="R585" i="11"/>
  <c r="X585" i="11"/>
  <c r="T585" i="11"/>
  <c r="Y585" i="11"/>
  <c r="Q585" i="11"/>
  <c r="O582" i="11"/>
  <c r="P580" i="11"/>
  <c r="O579" i="11"/>
  <c r="Y575" i="11"/>
  <c r="N575" i="11"/>
  <c r="K575" i="11"/>
  <c r="X575" i="11"/>
  <c r="S575" i="11"/>
  <c r="U575" i="11"/>
  <c r="AA575" i="11"/>
  <c r="O575" i="11"/>
  <c r="N570" i="11"/>
  <c r="L565" i="11"/>
  <c r="M562" i="11"/>
  <c r="X558" i="11"/>
  <c r="T558" i="11"/>
  <c r="P558" i="11"/>
  <c r="O558" i="11"/>
  <c r="K558" i="11"/>
  <c r="J558" i="11"/>
  <c r="M558" i="11"/>
  <c r="S558" i="11"/>
  <c r="V558" i="11"/>
  <c r="AA558" i="11"/>
  <c r="AN557" i="11"/>
  <c r="AT557" i="11"/>
  <c r="O551" i="11"/>
  <c r="N549" i="11"/>
  <c r="T547" i="11"/>
  <c r="AB540" i="11"/>
  <c r="AH509" i="11"/>
  <c r="X434" i="11"/>
  <c r="T434" i="11"/>
  <c r="J434" i="11"/>
  <c r="AB434" i="11"/>
  <c r="O434" i="11"/>
  <c r="K434" i="11"/>
  <c r="P434" i="11"/>
  <c r="R434" i="11"/>
  <c r="W434" i="11"/>
  <c r="L434" i="11"/>
  <c r="M434" i="11"/>
  <c r="N434" i="11"/>
  <c r="Q434" i="11"/>
  <c r="S434" i="11"/>
  <c r="U434" i="11"/>
  <c r="V434" i="11"/>
  <c r="Y434" i="11"/>
  <c r="Z434" i="11"/>
  <c r="AA434" i="11"/>
  <c r="K551" i="11"/>
  <c r="J544" i="11"/>
  <c r="Z544" i="11"/>
  <c r="V544" i="11"/>
  <c r="R544" i="11"/>
  <c r="Q544" i="11"/>
  <c r="Y544" i="11"/>
  <c r="AB544" i="11"/>
  <c r="M544" i="11"/>
  <c r="AA544" i="11"/>
  <c r="K544" i="11"/>
  <c r="N544" i="11"/>
  <c r="T544" i="11"/>
  <c r="U670" i="11"/>
  <c r="Q670" i="11"/>
  <c r="AM637" i="11"/>
  <c r="AQ637" i="11"/>
  <c r="AL637" i="11"/>
  <c r="AT637" i="11"/>
  <c r="AO637" i="11"/>
  <c r="X616" i="11"/>
  <c r="X610" i="11"/>
  <c r="AJ605" i="11"/>
  <c r="S601" i="11"/>
  <c r="R601" i="11"/>
  <c r="N601" i="11"/>
  <c r="T601" i="11"/>
  <c r="M601" i="11"/>
  <c r="W598" i="11"/>
  <c r="O597" i="11"/>
  <c r="V597" i="11"/>
  <c r="R597" i="11"/>
  <c r="S597" i="11"/>
  <c r="M597" i="11"/>
  <c r="R584" i="11"/>
  <c r="O584" i="11"/>
  <c r="S584" i="11"/>
  <c r="M584" i="11"/>
  <c r="L584" i="11"/>
  <c r="X584" i="11"/>
  <c r="AB584" i="11"/>
  <c r="Y574" i="11"/>
  <c r="AB552" i="11"/>
  <c r="J551" i="11"/>
  <c r="Z526" i="11"/>
  <c r="AQ525" i="11"/>
  <c r="AD509" i="11"/>
  <c r="O565" i="11"/>
  <c r="P565" i="11"/>
  <c r="K565" i="11"/>
  <c r="AB565" i="11"/>
  <c r="V565" i="11"/>
  <c r="R565" i="11"/>
  <c r="W565" i="11"/>
  <c r="Y565" i="11"/>
  <c r="J565" i="11"/>
  <c r="Q565" i="11"/>
  <c r="L562" i="11"/>
  <c r="AB562" i="11"/>
  <c r="T562" i="11"/>
  <c r="P562" i="11"/>
  <c r="N562" i="11"/>
  <c r="Y562" i="11"/>
  <c r="AA562" i="11"/>
  <c r="K562" i="11"/>
  <c r="O562" i="11"/>
  <c r="U562" i="11"/>
  <c r="M579" i="11"/>
  <c r="N579" i="11"/>
  <c r="U579" i="11"/>
  <c r="Q579" i="11"/>
  <c r="J579" i="11"/>
  <c r="L579" i="11"/>
  <c r="V579" i="11"/>
  <c r="Z579" i="11"/>
  <c r="T570" i="11"/>
  <c r="O570" i="11"/>
  <c r="K570" i="11"/>
  <c r="AB570" i="11"/>
  <c r="J570" i="11"/>
  <c r="Y570" i="11"/>
  <c r="P570" i="11"/>
  <c r="R570" i="11"/>
  <c r="W570" i="11"/>
  <c r="Z570" i="11"/>
  <c r="O549" i="11"/>
  <c r="Z549" i="11"/>
  <c r="V549" i="11"/>
  <c r="K549" i="11"/>
  <c r="R549" i="11"/>
  <c r="Y549" i="11"/>
  <c r="Q549" i="11"/>
  <c r="T549" i="11"/>
  <c r="W549" i="11"/>
  <c r="AA549" i="11"/>
  <c r="L549" i="11"/>
  <c r="AM541" i="11"/>
  <c r="AS541" i="11"/>
  <c r="AO541" i="11"/>
  <c r="AU541" i="11"/>
  <c r="AH541" i="11"/>
  <c r="AJ541" i="11"/>
  <c r="AP541" i="11"/>
  <c r="AD541" i="11"/>
  <c r="AF541" i="11"/>
  <c r="AI541" i="11"/>
  <c r="AL541" i="11"/>
  <c r="AT541" i="11"/>
  <c r="AC509" i="11"/>
  <c r="AM573" i="11"/>
  <c r="AO573" i="11"/>
  <c r="AJ573" i="11"/>
  <c r="AF573" i="11"/>
  <c r="AU573" i="11"/>
  <c r="AG573" i="11"/>
  <c r="AI573" i="11"/>
  <c r="AP573" i="11"/>
  <c r="AR573" i="11"/>
  <c r="Q551" i="11"/>
  <c r="P551" i="11"/>
  <c r="L551" i="11"/>
  <c r="M551" i="11"/>
  <c r="U551" i="11"/>
  <c r="AA551" i="11"/>
  <c r="N551" i="11"/>
  <c r="R551" i="11"/>
  <c r="T551" i="11"/>
  <c r="W551" i="11"/>
  <c r="Y551" i="11"/>
  <c r="X526" i="11"/>
  <c r="Y526" i="11"/>
  <c r="T526" i="11"/>
  <c r="AB526" i="11"/>
  <c r="K526" i="11"/>
  <c r="O526" i="11"/>
  <c r="Q526" i="11"/>
  <c r="S526" i="11"/>
  <c r="V526" i="11"/>
  <c r="J526" i="11"/>
  <c r="L526" i="11"/>
  <c r="N526" i="11"/>
  <c r="P526" i="11"/>
  <c r="R526" i="11"/>
  <c r="U526" i="11"/>
  <c r="W526" i="11"/>
  <c r="Q682" i="11"/>
  <c r="M682" i="11"/>
  <c r="T670" i="11"/>
  <c r="X638" i="11"/>
  <c r="L638" i="11"/>
  <c r="Y638" i="11"/>
  <c r="P638" i="11"/>
  <c r="K638" i="11"/>
  <c r="AG637" i="11"/>
  <c r="AM621" i="11"/>
  <c r="AJ621" i="11"/>
  <c r="AF621" i="11"/>
  <c r="AK621" i="11"/>
  <c r="AE621" i="11"/>
  <c r="S616" i="11"/>
  <c r="T610" i="11"/>
  <c r="AF605" i="11"/>
  <c r="X601" i="11"/>
  <c r="R600" i="11"/>
  <c r="O600" i="11"/>
  <c r="K600" i="11"/>
  <c r="AB600" i="11"/>
  <c r="X600" i="11"/>
  <c r="R598" i="11"/>
  <c r="X597" i="11"/>
  <c r="N596" i="11"/>
  <c r="R596" i="11"/>
  <c r="M596" i="11"/>
  <c r="AB596" i="11"/>
  <c r="X596" i="11"/>
  <c r="P582" i="11"/>
  <c r="Z582" i="11"/>
  <c r="W582" i="11"/>
  <c r="S582" i="11"/>
  <c r="J582" i="11"/>
  <c r="T582" i="11"/>
  <c r="Y582" i="11"/>
  <c r="N580" i="11"/>
  <c r="R580" i="11"/>
  <c r="AA580" i="11"/>
  <c r="W580" i="11"/>
  <c r="X580" i="11"/>
  <c r="Z580" i="11"/>
  <c r="M580" i="11"/>
  <c r="S580" i="11"/>
  <c r="R574" i="11"/>
  <c r="AQ573" i="11"/>
  <c r="T572" i="11"/>
  <c r="AF557" i="11"/>
  <c r="U552" i="11"/>
  <c r="Q548" i="11"/>
  <c r="M547" i="11"/>
  <c r="R547" i="11"/>
  <c r="N547" i="11"/>
  <c r="J547" i="11"/>
  <c r="S547" i="11"/>
  <c r="Y547" i="11"/>
  <c r="W547" i="11"/>
  <c r="Z547" i="11"/>
  <c r="AB547" i="11"/>
  <c r="K547" i="11"/>
  <c r="Q547" i="11"/>
  <c r="W542" i="11"/>
  <c r="AR541" i="11"/>
  <c r="V540" i="11"/>
  <c r="Z540" i="11"/>
  <c r="U540" i="11"/>
  <c r="W540" i="11"/>
  <c r="Y540" i="11"/>
  <c r="K540" i="11"/>
  <c r="M540" i="11"/>
  <c r="O540" i="11"/>
  <c r="Q540" i="11"/>
  <c r="J540" i="11"/>
  <c r="N540" i="11"/>
  <c r="R540" i="11"/>
  <c r="T540" i="11"/>
  <c r="AA540" i="11"/>
  <c r="K513" i="11"/>
  <c r="AA513" i="11"/>
  <c r="N513" i="11"/>
  <c r="Z513" i="11"/>
  <c r="Y513" i="11"/>
  <c r="O513" i="11"/>
  <c r="Q513" i="11"/>
  <c r="S513" i="11"/>
  <c r="U513" i="11"/>
  <c r="J513" i="11"/>
  <c r="L513" i="11"/>
  <c r="M513" i="11"/>
  <c r="P513" i="11"/>
  <c r="R513" i="11"/>
  <c r="T513" i="11"/>
  <c r="V513" i="11"/>
  <c r="W513" i="11"/>
  <c r="AM449" i="11"/>
  <c r="AI449" i="11"/>
  <c r="AG449" i="11"/>
  <c r="AK449" i="11"/>
  <c r="AQ449" i="11"/>
  <c r="AS449" i="11"/>
  <c r="AC449" i="11"/>
  <c r="AE449" i="11"/>
  <c r="AL449" i="11"/>
  <c r="AD449" i="11"/>
  <c r="AF449" i="11"/>
  <c r="AH449" i="11"/>
  <c r="AJ449" i="11"/>
  <c r="AO449" i="11"/>
  <c r="AR449" i="11"/>
  <c r="AN449" i="11"/>
  <c r="AP449" i="11"/>
  <c r="AT449" i="11"/>
  <c r="AU449" i="11"/>
  <c r="AA795" i="11"/>
  <c r="AA779" i="11"/>
  <c r="AQ779" i="11" s="1"/>
  <c r="AA763" i="11"/>
  <c r="AA747" i="11"/>
  <c r="AD747" i="11" s="1"/>
  <c r="AA731" i="11"/>
  <c r="AA715" i="11"/>
  <c r="K683" i="11"/>
  <c r="W682" i="11"/>
  <c r="Q681" i="11"/>
  <c r="R670" i="11"/>
  <c r="Q662" i="11"/>
  <c r="K655" i="11"/>
  <c r="L651" i="11"/>
  <c r="O649" i="11"/>
  <c r="Z638" i="11"/>
  <c r="AE637" i="11"/>
  <c r="S633" i="11"/>
  <c r="N633" i="11"/>
  <c r="J633" i="11"/>
  <c r="AA633" i="11"/>
  <c r="Q633" i="11"/>
  <c r="L633" i="11"/>
  <c r="S628" i="11"/>
  <c r="AN621" i="11"/>
  <c r="O616" i="11"/>
  <c r="Q610" i="11"/>
  <c r="R607" i="11"/>
  <c r="U603" i="11"/>
  <c r="Y603" i="11"/>
  <c r="T603" i="11"/>
  <c r="O603" i="11"/>
  <c r="K603" i="11"/>
  <c r="V601" i="11"/>
  <c r="Z600" i="11"/>
  <c r="O598" i="11"/>
  <c r="U597" i="11"/>
  <c r="Z596" i="11"/>
  <c r="O585" i="11"/>
  <c r="V584" i="11"/>
  <c r="AA579" i="11"/>
  <c r="T575" i="11"/>
  <c r="N574" i="11"/>
  <c r="AL573" i="11"/>
  <c r="P572" i="11"/>
  <c r="AA565" i="11"/>
  <c r="W558" i="11"/>
  <c r="N552" i="11"/>
  <c r="O550" i="11"/>
  <c r="M548" i="11"/>
  <c r="X544" i="11"/>
  <c r="Y543" i="11"/>
  <c r="R543" i="11"/>
  <c r="N543" i="11"/>
  <c r="AB543" i="11"/>
  <c r="P543" i="11"/>
  <c r="S543" i="11"/>
  <c r="W543" i="11"/>
  <c r="AA543" i="11"/>
  <c r="K543" i="11"/>
  <c r="M543" i="11"/>
  <c r="U543" i="11"/>
  <c r="U542" i="11"/>
  <c r="AN541" i="11"/>
  <c r="O517" i="11"/>
  <c r="M517" i="11"/>
  <c r="Z517" i="11"/>
  <c r="AB517" i="11"/>
  <c r="K517" i="11"/>
  <c r="Q517" i="11"/>
  <c r="S517" i="11"/>
  <c r="U517" i="11"/>
  <c r="W517" i="11"/>
  <c r="T517" i="11"/>
  <c r="V517" i="11"/>
  <c r="X517" i="11"/>
  <c r="Y517" i="11"/>
  <c r="AA517" i="11"/>
  <c r="L517" i="11"/>
  <c r="AF453" i="11"/>
  <c r="AO453" i="11"/>
  <c r="AG453" i="11"/>
  <c r="AI453" i="11"/>
  <c r="AJ453" i="11"/>
  <c r="AR453" i="11"/>
  <c r="AT453" i="11"/>
  <c r="N644" i="11"/>
  <c r="T644" i="11"/>
  <c r="V620" i="11"/>
  <c r="Q620" i="11"/>
  <c r="M620" i="11"/>
  <c r="K593" i="11"/>
  <c r="AA593" i="11"/>
  <c r="L593" i="11"/>
  <c r="Q593" i="11"/>
  <c r="M593" i="11"/>
  <c r="R577" i="11"/>
  <c r="J576" i="11"/>
  <c r="Z576" i="11"/>
  <c r="R576" i="11"/>
  <c r="Q576" i="11"/>
  <c r="M576" i="11"/>
  <c r="N569" i="11"/>
  <c r="T568" i="11"/>
  <c r="U555" i="11"/>
  <c r="L555" i="11"/>
  <c r="Y555" i="11"/>
  <c r="J555" i="11"/>
  <c r="X555" i="11"/>
  <c r="V538" i="11"/>
  <c r="AN525" i="11"/>
  <c r="AP525" i="11"/>
  <c r="AT525" i="11"/>
  <c r="AC525" i="11"/>
  <c r="V524" i="11"/>
  <c r="S524" i="11"/>
  <c r="O524" i="11"/>
  <c r="N524" i="11"/>
  <c r="Q524" i="11"/>
  <c r="W524" i="11"/>
  <c r="Y524" i="11"/>
  <c r="AA524" i="11"/>
  <c r="J524" i="11"/>
  <c r="T519" i="11"/>
  <c r="AJ509" i="11"/>
  <c r="O507" i="11"/>
  <c r="U496" i="11"/>
  <c r="U490" i="11"/>
  <c r="M480" i="11"/>
  <c r="O476" i="11"/>
  <c r="AL465" i="11"/>
  <c r="AT465" i="11"/>
  <c r="AC465" i="11"/>
  <c r="AD465" i="11"/>
  <c r="AF465" i="11"/>
  <c r="AJ465" i="11"/>
  <c r="AN465" i="11"/>
  <c r="Z462" i="11"/>
  <c r="AQ485" i="11"/>
  <c r="AM485" i="11"/>
  <c r="AR485" i="11"/>
  <c r="AC485" i="11"/>
  <c r="AE485" i="11"/>
  <c r="AI485" i="11"/>
  <c r="AK485" i="11"/>
  <c r="AP485" i="11"/>
  <c r="AF485" i="11"/>
  <c r="AL485" i="11"/>
  <c r="AO485" i="11"/>
  <c r="AT485" i="11"/>
  <c r="AR481" i="11"/>
  <c r="X466" i="11"/>
  <c r="T466" i="11"/>
  <c r="N466" i="11"/>
  <c r="AB466" i="11"/>
  <c r="K466" i="11"/>
  <c r="P466" i="11"/>
  <c r="R466" i="11"/>
  <c r="W466" i="11"/>
  <c r="V466" i="11"/>
  <c r="Z466" i="11"/>
  <c r="L466" i="11"/>
  <c r="O466" i="11"/>
  <c r="L454" i="11"/>
  <c r="AB454" i="11"/>
  <c r="X454" i="11"/>
  <c r="AA454" i="11"/>
  <c r="V454" i="11"/>
  <c r="P454" i="11"/>
  <c r="R454" i="11"/>
  <c r="W454" i="11"/>
  <c r="Z454" i="11"/>
  <c r="K454" i="11"/>
  <c r="O454" i="11"/>
  <c r="Q454" i="11"/>
  <c r="S454" i="11"/>
  <c r="Y454" i="11"/>
  <c r="AD453" i="11"/>
  <c r="Y435" i="11"/>
  <c r="U435" i="11"/>
  <c r="P435" i="11"/>
  <c r="Z435" i="11"/>
  <c r="T435" i="11"/>
  <c r="W435" i="11"/>
  <c r="K435" i="11"/>
  <c r="O435" i="11"/>
  <c r="N435" i="11"/>
  <c r="Q435" i="11"/>
  <c r="R435" i="11"/>
  <c r="S435" i="11"/>
  <c r="V435" i="11"/>
  <c r="X435" i="11"/>
  <c r="AA435" i="11"/>
  <c r="AB435" i="11"/>
  <c r="V480" i="11"/>
  <c r="R480" i="11"/>
  <c r="P480" i="11"/>
  <c r="AB480" i="11"/>
  <c r="K480" i="11"/>
  <c r="O480" i="11"/>
  <c r="S480" i="11"/>
  <c r="X480" i="11"/>
  <c r="T480" i="11"/>
  <c r="W480" i="11"/>
  <c r="L480" i="11"/>
  <c r="R476" i="11"/>
  <c r="N476" i="11"/>
  <c r="J476" i="11"/>
  <c r="AB476" i="11"/>
  <c r="L476" i="11"/>
  <c r="Q476" i="11"/>
  <c r="T476" i="11"/>
  <c r="X476" i="11"/>
  <c r="M476" i="11"/>
  <c r="U476" i="11"/>
  <c r="W476" i="11"/>
  <c r="Z476" i="11"/>
  <c r="P458" i="11"/>
  <c r="L458" i="11"/>
  <c r="AB458" i="11"/>
  <c r="V458" i="11"/>
  <c r="AA458" i="11"/>
  <c r="J458" i="11"/>
  <c r="M458" i="11"/>
  <c r="R458" i="11"/>
  <c r="T458" i="11"/>
  <c r="Y458" i="11"/>
  <c r="O458" i="11"/>
  <c r="Q458" i="11"/>
  <c r="S458" i="11"/>
  <c r="X458" i="11"/>
  <c r="Z458" i="11"/>
  <c r="O581" i="11"/>
  <c r="V581" i="11"/>
  <c r="P581" i="11"/>
  <c r="K581" i="11"/>
  <c r="L578" i="11"/>
  <c r="AB578" i="11"/>
  <c r="Z578" i="11"/>
  <c r="N578" i="11"/>
  <c r="AA578" i="11"/>
  <c r="P566" i="11"/>
  <c r="T566" i="11"/>
  <c r="O566" i="11"/>
  <c r="L566" i="11"/>
  <c r="AA566" i="11"/>
  <c r="T554" i="11"/>
  <c r="Z554" i="11"/>
  <c r="V554" i="11"/>
  <c r="S554" i="11"/>
  <c r="O554" i="11"/>
  <c r="K538" i="11"/>
  <c r="S537" i="11"/>
  <c r="P537" i="11"/>
  <c r="L537" i="11"/>
  <c r="O537" i="11"/>
  <c r="R537" i="11"/>
  <c r="W537" i="11"/>
  <c r="Y537" i="11"/>
  <c r="AA537" i="11"/>
  <c r="J537" i="11"/>
  <c r="L519" i="11"/>
  <c r="X510" i="11"/>
  <c r="R510" i="11"/>
  <c r="N510" i="11"/>
  <c r="O510" i="11"/>
  <c r="Q510" i="11"/>
  <c r="V510" i="11"/>
  <c r="Y510" i="11"/>
  <c r="AA510" i="11"/>
  <c r="J510" i="11"/>
  <c r="S505" i="11"/>
  <c r="U505" i="11"/>
  <c r="W505" i="11"/>
  <c r="P505" i="11"/>
  <c r="K505" i="11"/>
  <c r="O505" i="11"/>
  <c r="R505" i="11"/>
  <c r="V505" i="11"/>
  <c r="Y505" i="11"/>
  <c r="L496" i="11"/>
  <c r="M490" i="11"/>
  <c r="Q482" i="11"/>
  <c r="T468" i="11"/>
  <c r="AO465" i="11"/>
  <c r="AD433" i="11"/>
  <c r="AG433" i="11"/>
  <c r="U507" i="11"/>
  <c r="J507" i="11"/>
  <c r="AA507" i="11"/>
  <c r="W507" i="11"/>
  <c r="L507" i="11"/>
  <c r="P507" i="11"/>
  <c r="R507" i="11"/>
  <c r="T507" i="11"/>
  <c r="X507" i="11"/>
  <c r="AU485" i="11"/>
  <c r="J484" i="11"/>
  <c r="Z484" i="11"/>
  <c r="V484" i="11"/>
  <c r="T484" i="11"/>
  <c r="U484" i="11"/>
  <c r="X484" i="11"/>
  <c r="L484" i="11"/>
  <c r="P484" i="11"/>
  <c r="M484" i="11"/>
  <c r="R484" i="11"/>
  <c r="W484" i="11"/>
  <c r="AA484" i="11"/>
  <c r="O482" i="11"/>
  <c r="AE481" i="11"/>
  <c r="AH481" i="11"/>
  <c r="P474" i="11"/>
  <c r="L474" i="11"/>
  <c r="AB474" i="11"/>
  <c r="O474" i="11"/>
  <c r="K474" i="11"/>
  <c r="R474" i="11"/>
  <c r="T474" i="11"/>
  <c r="X474" i="11"/>
  <c r="Q474" i="11"/>
  <c r="U474" i="11"/>
  <c r="W474" i="11"/>
  <c r="Z474" i="11"/>
  <c r="S569" i="11"/>
  <c r="L569" i="11"/>
  <c r="Y569" i="11"/>
  <c r="T569" i="11"/>
  <c r="O569" i="11"/>
  <c r="AS485" i="11"/>
  <c r="N482" i="11"/>
  <c r="AD481" i="11"/>
  <c r="AG481" i="11"/>
  <c r="T462" i="11"/>
  <c r="P462" i="11"/>
  <c r="L462" i="11"/>
  <c r="R462" i="11"/>
  <c r="U462" i="11"/>
  <c r="Y462" i="11"/>
  <c r="AA462" i="11"/>
  <c r="M462" i="11"/>
  <c r="J462" i="11"/>
  <c r="O462" i="11"/>
  <c r="Q462" i="11"/>
  <c r="V462" i="11"/>
  <c r="X462" i="11"/>
  <c r="AB462" i="11"/>
  <c r="AU433" i="11"/>
  <c r="AH433" i="11"/>
  <c r="AK433" i="11"/>
  <c r="AN433" i="11"/>
  <c r="AP433" i="11"/>
  <c r="AT433" i="11"/>
  <c r="Q519" i="11"/>
  <c r="U519" i="11"/>
  <c r="P519" i="11"/>
  <c r="AB519" i="11"/>
  <c r="K519" i="11"/>
  <c r="O519" i="11"/>
  <c r="S519" i="11"/>
  <c r="V519" i="11"/>
  <c r="X519" i="11"/>
  <c r="J496" i="11"/>
  <c r="Z496" i="11"/>
  <c r="T496" i="11"/>
  <c r="V496" i="11"/>
  <c r="P496" i="11"/>
  <c r="X496" i="11"/>
  <c r="AA496" i="11"/>
  <c r="K496" i="11"/>
  <c r="M496" i="11"/>
  <c r="O496" i="11"/>
  <c r="R496" i="11"/>
  <c r="P490" i="11"/>
  <c r="L490" i="11"/>
  <c r="AB490" i="11"/>
  <c r="Z490" i="11"/>
  <c r="V490" i="11"/>
  <c r="X490" i="11"/>
  <c r="R490" i="11"/>
  <c r="W490" i="11"/>
  <c r="AA490" i="11"/>
  <c r="K490" i="11"/>
  <c r="N490" i="11"/>
  <c r="Q490" i="11"/>
  <c r="AN485" i="11"/>
  <c r="AF481" i="11"/>
  <c r="AQ469" i="11"/>
  <c r="AM469" i="11"/>
  <c r="AF469" i="11"/>
  <c r="AI469" i="11"/>
  <c r="AK469" i="11"/>
  <c r="AP469" i="11"/>
  <c r="AS469" i="11"/>
  <c r="AD469" i="11"/>
  <c r="AC469" i="11"/>
  <c r="AE469" i="11"/>
  <c r="AH469" i="11"/>
  <c r="AL469" i="11"/>
  <c r="AO469" i="11"/>
  <c r="T446" i="11"/>
  <c r="P446" i="11"/>
  <c r="S446" i="11"/>
  <c r="O446" i="11"/>
  <c r="N446" i="11"/>
  <c r="R446" i="11"/>
  <c r="X446" i="11"/>
  <c r="Z446" i="11"/>
  <c r="J446" i="11"/>
  <c r="K446" i="11"/>
  <c r="L446" i="11"/>
  <c r="M446" i="11"/>
  <c r="U446" i="11"/>
  <c r="W446" i="11"/>
  <c r="V432" i="11"/>
  <c r="R432" i="11"/>
  <c r="S432" i="11"/>
  <c r="U432" i="11"/>
  <c r="O432" i="11"/>
  <c r="J432" i="11"/>
  <c r="N432" i="11"/>
  <c r="Q432" i="11"/>
  <c r="Y432" i="11"/>
  <c r="K432" i="11"/>
  <c r="L432" i="11"/>
  <c r="M432" i="11"/>
  <c r="P432" i="11"/>
  <c r="T432" i="11"/>
  <c r="W432" i="11"/>
  <c r="X432" i="11"/>
  <c r="Z432" i="11"/>
  <c r="AA432" i="11"/>
  <c r="AB432" i="11"/>
  <c r="T538" i="11"/>
  <c r="S538" i="11"/>
  <c r="O538" i="11"/>
  <c r="Y538" i="11"/>
  <c r="AA538" i="11"/>
  <c r="L538" i="11"/>
  <c r="N538" i="11"/>
  <c r="Q538" i="11"/>
  <c r="U538" i="11"/>
  <c r="AJ485" i="11"/>
  <c r="J468" i="11"/>
  <c r="Z468" i="11"/>
  <c r="V468" i="11"/>
  <c r="AB468" i="11"/>
  <c r="L468" i="11"/>
  <c r="P468" i="11"/>
  <c r="R468" i="11"/>
  <c r="W468" i="11"/>
  <c r="K468" i="11"/>
  <c r="M468" i="11"/>
  <c r="O468" i="11"/>
  <c r="S468" i="11"/>
  <c r="U468" i="11"/>
  <c r="AR465" i="11"/>
  <c r="O421" i="11"/>
  <c r="N421" i="11"/>
  <c r="J421" i="11"/>
  <c r="AA421" i="11"/>
  <c r="X421" i="11"/>
  <c r="T421" i="11"/>
  <c r="U421" i="11"/>
  <c r="W421" i="11"/>
  <c r="P421" i="11"/>
  <c r="K421" i="11"/>
  <c r="L421" i="11"/>
  <c r="M421" i="11"/>
  <c r="Q421" i="11"/>
  <c r="R421" i="11"/>
  <c r="S421" i="11"/>
  <c r="V421" i="11"/>
  <c r="Y421" i="11"/>
  <c r="Z421" i="11"/>
  <c r="AB421" i="11"/>
  <c r="U411" i="11"/>
  <c r="Q411" i="11"/>
  <c r="P411" i="11"/>
  <c r="L411" i="11"/>
  <c r="Y411" i="11"/>
  <c r="R411" i="11"/>
  <c r="K411" i="11"/>
  <c r="M411" i="11"/>
  <c r="T411" i="11"/>
  <c r="W411" i="11"/>
  <c r="Z411" i="11"/>
  <c r="AB411" i="11"/>
  <c r="J411" i="11"/>
  <c r="N411" i="11"/>
  <c r="O411" i="11"/>
  <c r="S411" i="11"/>
  <c r="V411" i="11"/>
  <c r="X411" i="11"/>
  <c r="AA411" i="11"/>
  <c r="AH485" i="11"/>
  <c r="X482" i="11"/>
  <c r="T482" i="11"/>
  <c r="Z482" i="11"/>
  <c r="U482" i="11"/>
  <c r="W482" i="11"/>
  <c r="J482" i="11"/>
  <c r="L482" i="11"/>
  <c r="P482" i="11"/>
  <c r="M482" i="11"/>
  <c r="R482" i="11"/>
  <c r="V482" i="11"/>
  <c r="AA482" i="11"/>
  <c r="AA466" i="11"/>
  <c r="AQ465" i="11"/>
  <c r="R428" i="11"/>
  <c r="N428" i="11"/>
  <c r="L428" i="11"/>
  <c r="X428" i="11"/>
  <c r="T428" i="11"/>
  <c r="J428" i="11"/>
  <c r="M428" i="11"/>
  <c r="S428" i="11"/>
  <c r="V428" i="11"/>
  <c r="AA428" i="11"/>
  <c r="K428" i="11"/>
  <c r="O428" i="11"/>
  <c r="P428" i="11"/>
  <c r="Q428" i="11"/>
  <c r="U428" i="11"/>
  <c r="W428" i="11"/>
  <c r="Y428" i="11"/>
  <c r="Z428" i="11"/>
  <c r="AB428" i="11"/>
  <c r="K577" i="11"/>
  <c r="AA577" i="11"/>
  <c r="V577" i="11"/>
  <c r="X577" i="11"/>
  <c r="S577" i="11"/>
  <c r="W569" i="11"/>
  <c r="R568" i="11"/>
  <c r="Z568" i="11"/>
  <c r="V568" i="11"/>
  <c r="K568" i="11"/>
  <c r="Y568" i="11"/>
  <c r="AM557" i="11"/>
  <c r="AH557" i="11"/>
  <c r="AD557" i="11"/>
  <c r="AU557" i="11"/>
  <c r="AS557" i="11"/>
  <c r="AO557" i="11"/>
  <c r="AB507" i="11"/>
  <c r="AG485" i="11"/>
  <c r="AS481" i="11"/>
  <c r="AA480" i="11"/>
  <c r="Y466" i="11"/>
  <c r="AQ433" i="11"/>
  <c r="L363" i="11"/>
  <c r="AB363" i="11"/>
  <c r="X363" i="11"/>
  <c r="AA363" i="11"/>
  <c r="V363" i="11"/>
  <c r="O363" i="11"/>
  <c r="Q363" i="11"/>
  <c r="U363" i="11"/>
  <c r="J363" i="11"/>
  <c r="W363" i="11"/>
  <c r="P363" i="11"/>
  <c r="R363" i="11"/>
  <c r="T363" i="11"/>
  <c r="K363" i="11"/>
  <c r="M363" i="11"/>
  <c r="N363" i="11"/>
  <c r="S363" i="11"/>
  <c r="Y363" i="11"/>
  <c r="Z363" i="11"/>
  <c r="Z507" i="11"/>
  <c r="AD485" i="11"/>
  <c r="Z480" i="11"/>
  <c r="AA476" i="11"/>
  <c r="U466" i="11"/>
  <c r="U454" i="11"/>
  <c r="AU437" i="11"/>
  <c r="AA676" i="11"/>
  <c r="AM676" i="11" s="1"/>
  <c r="AA660" i="11"/>
  <c r="AD660" i="11" s="1"/>
  <c r="Q650" i="11"/>
  <c r="AP650" i="11" s="1"/>
  <c r="K644" i="11"/>
  <c r="Y639" i="11"/>
  <c r="P639" i="11"/>
  <c r="L639" i="11"/>
  <c r="T634" i="11"/>
  <c r="Q634" i="11"/>
  <c r="M634" i="11"/>
  <c r="J624" i="11"/>
  <c r="Z624" i="11"/>
  <c r="N624" i="11"/>
  <c r="AA624" i="11"/>
  <c r="X622" i="11"/>
  <c r="V622" i="11"/>
  <c r="R622" i="11"/>
  <c r="K620" i="11"/>
  <c r="Q615" i="11"/>
  <c r="S615" i="11"/>
  <c r="N615" i="11"/>
  <c r="N593" i="11"/>
  <c r="U587" i="11"/>
  <c r="Y587" i="11"/>
  <c r="P587" i="11"/>
  <c r="L587" i="11"/>
  <c r="R581" i="11"/>
  <c r="R578" i="11"/>
  <c r="Y577" i="11"/>
  <c r="L576" i="11"/>
  <c r="U569" i="11"/>
  <c r="AA568" i="11"/>
  <c r="R566" i="11"/>
  <c r="K561" i="11"/>
  <c r="AA561" i="11"/>
  <c r="P561" i="11"/>
  <c r="L561" i="11"/>
  <c r="W561" i="11"/>
  <c r="S561" i="11"/>
  <c r="AK557" i="11"/>
  <c r="V556" i="11"/>
  <c r="O556" i="11"/>
  <c r="K556" i="11"/>
  <c r="AB556" i="11"/>
  <c r="T556" i="11"/>
  <c r="P556" i="11"/>
  <c r="M555" i="11"/>
  <c r="Q554" i="11"/>
  <c r="AB538" i="11"/>
  <c r="U537" i="11"/>
  <c r="AF525" i="11"/>
  <c r="AG525" i="11"/>
  <c r="L524" i="11"/>
  <c r="U523" i="11"/>
  <c r="P523" i="11"/>
  <c r="L523" i="11"/>
  <c r="Y523" i="11"/>
  <c r="AA523" i="11"/>
  <c r="M523" i="11"/>
  <c r="O523" i="11"/>
  <c r="R523" i="11"/>
  <c r="T523" i="11"/>
  <c r="AA519" i="11"/>
  <c r="T510" i="11"/>
  <c r="AM509" i="11"/>
  <c r="AF509" i="11"/>
  <c r="AS509" i="11"/>
  <c r="AR509" i="11"/>
  <c r="AU509" i="11"/>
  <c r="AG509" i="11"/>
  <c r="AI509" i="11"/>
  <c r="AK509" i="11"/>
  <c r="AN509" i="11"/>
  <c r="Y507" i="11"/>
  <c r="X505" i="11"/>
  <c r="N488" i="11"/>
  <c r="J488" i="11"/>
  <c r="Z488" i="11"/>
  <c r="K488" i="11"/>
  <c r="U488" i="11"/>
  <c r="W488" i="11"/>
  <c r="AB488" i="11"/>
  <c r="Q488" i="11"/>
  <c r="O488" i="11"/>
  <c r="R488" i="11"/>
  <c r="T488" i="11"/>
  <c r="X488" i="11"/>
  <c r="Y480" i="11"/>
  <c r="Y476" i="11"/>
  <c r="AU469" i="11"/>
  <c r="S466" i="11"/>
  <c r="AH465" i="11"/>
  <c r="AG465" i="11"/>
  <c r="T454" i="11"/>
  <c r="V448" i="11"/>
  <c r="R448" i="11"/>
  <c r="L448" i="11"/>
  <c r="M448" i="11"/>
  <c r="P448" i="11"/>
  <c r="S448" i="11"/>
  <c r="X448" i="11"/>
  <c r="Z448" i="11"/>
  <c r="J448" i="11"/>
  <c r="K448" i="11"/>
  <c r="N448" i="11"/>
  <c r="O448" i="11"/>
  <c r="T448" i="11"/>
  <c r="W448" i="11"/>
  <c r="AF437" i="11"/>
  <c r="L642" i="11"/>
  <c r="AB642" i="11"/>
  <c r="R632" i="11"/>
  <c r="T618" i="11"/>
  <c r="O613" i="11"/>
  <c r="K609" i="11"/>
  <c r="AA609" i="11"/>
  <c r="V604" i="11"/>
  <c r="T586" i="11"/>
  <c r="V586" i="11"/>
  <c r="Q583" i="11"/>
  <c r="L583" i="11"/>
  <c r="S553" i="11"/>
  <c r="W553" i="11"/>
  <c r="R553" i="11"/>
  <c r="T536" i="11"/>
  <c r="R521" i="11"/>
  <c r="S511" i="11"/>
  <c r="U503" i="11"/>
  <c r="W487" i="11"/>
  <c r="S477" i="11"/>
  <c r="O477" i="11"/>
  <c r="Q477" i="11"/>
  <c r="U477" i="11"/>
  <c r="W477" i="11"/>
  <c r="AA477" i="11"/>
  <c r="J477" i="11"/>
  <c r="N477" i="11"/>
  <c r="P467" i="11"/>
  <c r="Z464" i="11"/>
  <c r="Y461" i="11"/>
  <c r="P459" i="11"/>
  <c r="W456" i="11"/>
  <c r="R455" i="11"/>
  <c r="Z441" i="11"/>
  <c r="O439" i="11"/>
  <c r="AG437" i="11"/>
  <c r="AL433" i="11"/>
  <c r="Z431" i="11"/>
  <c r="V427" i="11"/>
  <c r="W423" i="11"/>
  <c r="Y415" i="11"/>
  <c r="U415" i="11"/>
  <c r="S415" i="11"/>
  <c r="O415" i="11"/>
  <c r="K415" i="11"/>
  <c r="AA415" i="11"/>
  <c r="P415" i="11"/>
  <c r="J415" i="11"/>
  <c r="M415" i="11"/>
  <c r="Q415" i="11"/>
  <c r="W415" i="11"/>
  <c r="W414" i="11"/>
  <c r="S407" i="11"/>
  <c r="Y405" i="11"/>
  <c r="P387" i="11"/>
  <c r="W387" i="11"/>
  <c r="S387" i="11"/>
  <c r="Q387" i="11"/>
  <c r="T387" i="11"/>
  <c r="Y387" i="11"/>
  <c r="L387" i="11"/>
  <c r="AB387" i="11"/>
  <c r="V387" i="11"/>
  <c r="K387" i="11"/>
  <c r="X387" i="11"/>
  <c r="M387" i="11"/>
  <c r="O387" i="11"/>
  <c r="U387" i="11"/>
  <c r="Z387" i="11"/>
  <c r="AA387" i="11"/>
  <c r="AL346" i="11"/>
  <c r="AU346" i="11"/>
  <c r="Q316" i="11"/>
  <c r="M316" i="11"/>
  <c r="J316" i="11"/>
  <c r="AB316" i="11"/>
  <c r="X316" i="11"/>
  <c r="N316" i="11"/>
  <c r="P316" i="11"/>
  <c r="U316" i="11"/>
  <c r="O316" i="11"/>
  <c r="S316" i="11"/>
  <c r="W316" i="11"/>
  <c r="Y316" i="11"/>
  <c r="V316" i="11"/>
  <c r="AA316" i="11"/>
  <c r="K316" i="11"/>
  <c r="L316" i="11"/>
  <c r="R316" i="11"/>
  <c r="T316" i="11"/>
  <c r="Z316" i="11"/>
  <c r="U539" i="11"/>
  <c r="W539" i="11"/>
  <c r="R539" i="11"/>
  <c r="Q535" i="11"/>
  <c r="J535" i="11"/>
  <c r="AA535" i="11"/>
  <c r="W535" i="11"/>
  <c r="T522" i="11"/>
  <c r="M522" i="11"/>
  <c r="Z522" i="11"/>
  <c r="J512" i="11"/>
  <c r="Z512" i="11"/>
  <c r="AA512" i="11"/>
  <c r="V512" i="11"/>
  <c r="S493" i="11"/>
  <c r="O493" i="11"/>
  <c r="J493" i="11"/>
  <c r="AB493" i="11"/>
  <c r="M493" i="11"/>
  <c r="P493" i="11"/>
  <c r="AA493" i="11"/>
  <c r="AL481" i="11"/>
  <c r="AO481" i="11"/>
  <c r="AQ481" i="11"/>
  <c r="AU481" i="11"/>
  <c r="T478" i="11"/>
  <c r="P478" i="11"/>
  <c r="X478" i="11"/>
  <c r="J478" i="11"/>
  <c r="L478" i="11"/>
  <c r="Q478" i="11"/>
  <c r="S478" i="11"/>
  <c r="Y478" i="11"/>
  <c r="N467" i="11"/>
  <c r="T464" i="11"/>
  <c r="U461" i="11"/>
  <c r="L459" i="11"/>
  <c r="N455" i="11"/>
  <c r="AU453" i="11"/>
  <c r="AE453" i="11"/>
  <c r="V441" i="11"/>
  <c r="K439" i="11"/>
  <c r="L438" i="11"/>
  <c r="AB438" i="11"/>
  <c r="X438" i="11"/>
  <c r="P438" i="11"/>
  <c r="K438" i="11"/>
  <c r="N438" i="11"/>
  <c r="Q438" i="11"/>
  <c r="U438" i="11"/>
  <c r="W438" i="11"/>
  <c r="S429" i="11"/>
  <c r="O429" i="11"/>
  <c r="T429" i="11"/>
  <c r="M429" i="11"/>
  <c r="AB429" i="11"/>
  <c r="AA429" i="11"/>
  <c r="N429" i="11"/>
  <c r="Q429" i="11"/>
  <c r="W429" i="11"/>
  <c r="S427" i="11"/>
  <c r="T426" i="11"/>
  <c r="N426" i="11"/>
  <c r="J426" i="11"/>
  <c r="AA426" i="11"/>
  <c r="P426" i="11"/>
  <c r="W426" i="11"/>
  <c r="R426" i="11"/>
  <c r="U426" i="11"/>
  <c r="X426" i="11"/>
  <c r="M426" i="11"/>
  <c r="S423" i="11"/>
  <c r="Q414" i="11"/>
  <c r="AH413" i="11"/>
  <c r="U405" i="11"/>
  <c r="T371" i="11"/>
  <c r="P371" i="11"/>
  <c r="L371" i="11"/>
  <c r="Z371" i="11"/>
  <c r="V371" i="11"/>
  <c r="X371" i="11"/>
  <c r="Q371" i="11"/>
  <c r="AB371" i="11"/>
  <c r="U371" i="11"/>
  <c r="W371" i="11"/>
  <c r="AA371" i="11"/>
  <c r="N371" i="11"/>
  <c r="J371" i="11"/>
  <c r="K371" i="11"/>
  <c r="M371" i="11"/>
  <c r="O371" i="11"/>
  <c r="R371" i="11"/>
  <c r="S371" i="11"/>
  <c r="Y371" i="11"/>
  <c r="S409" i="11"/>
  <c r="O409" i="11"/>
  <c r="W409" i="11"/>
  <c r="R409" i="11"/>
  <c r="Z409" i="11"/>
  <c r="U409" i="11"/>
  <c r="AA409" i="11"/>
  <c r="T409" i="11"/>
  <c r="J409" i="11"/>
  <c r="L409" i="11"/>
  <c r="Q409" i="11"/>
  <c r="X409" i="11"/>
  <c r="AB409" i="11"/>
  <c r="X398" i="11"/>
  <c r="T398" i="11"/>
  <c r="R398" i="11"/>
  <c r="U398" i="11"/>
  <c r="Z398" i="11"/>
  <c r="N398" i="11"/>
  <c r="Y398" i="11"/>
  <c r="S398" i="11"/>
  <c r="AB398" i="11"/>
  <c r="K398" i="11"/>
  <c r="L398" i="11"/>
  <c r="M398" i="11"/>
  <c r="P398" i="11"/>
  <c r="Q398" i="11"/>
  <c r="V398" i="11"/>
  <c r="L383" i="11"/>
  <c r="AB383" i="11"/>
  <c r="W383" i="11"/>
  <c r="S383" i="11"/>
  <c r="O383" i="11"/>
  <c r="Q383" i="11"/>
  <c r="V383" i="11"/>
  <c r="J383" i="11"/>
  <c r="AA383" i="11"/>
  <c r="U383" i="11"/>
  <c r="R383" i="11"/>
  <c r="X383" i="11"/>
  <c r="K383" i="11"/>
  <c r="M383" i="11"/>
  <c r="P383" i="11"/>
  <c r="T383" i="11"/>
  <c r="Y383" i="11"/>
  <c r="Z383" i="11"/>
  <c r="X539" i="11"/>
  <c r="O536" i="11"/>
  <c r="X535" i="11"/>
  <c r="X522" i="11"/>
  <c r="N521" i="11"/>
  <c r="N516" i="11"/>
  <c r="Z516" i="11"/>
  <c r="V516" i="11"/>
  <c r="L514" i="11"/>
  <c r="AB514" i="11"/>
  <c r="R514" i="11"/>
  <c r="N514" i="11"/>
  <c r="X512" i="11"/>
  <c r="N511" i="11"/>
  <c r="R504" i="11"/>
  <c r="Q504" i="11"/>
  <c r="T504" i="11"/>
  <c r="M504" i="11"/>
  <c r="O503" i="11"/>
  <c r="M499" i="11"/>
  <c r="P499" i="11"/>
  <c r="R499" i="11"/>
  <c r="K499" i="11"/>
  <c r="AB499" i="11"/>
  <c r="Z493" i="11"/>
  <c r="R492" i="11"/>
  <c r="N492" i="11"/>
  <c r="V492" i="11"/>
  <c r="W492" i="11"/>
  <c r="Y492" i="11"/>
  <c r="Q492" i="11"/>
  <c r="R487" i="11"/>
  <c r="K467" i="11"/>
  <c r="Q464" i="11"/>
  <c r="R461" i="11"/>
  <c r="Q456" i="11"/>
  <c r="AS453" i="11"/>
  <c r="Y451" i="11"/>
  <c r="U451" i="11"/>
  <c r="J451" i="11"/>
  <c r="AB451" i="11"/>
  <c r="P451" i="11"/>
  <c r="X451" i="11"/>
  <c r="AA451" i="11"/>
  <c r="L451" i="11"/>
  <c r="N451" i="11"/>
  <c r="S451" i="11"/>
  <c r="R441" i="11"/>
  <c r="J436" i="11"/>
  <c r="Z436" i="11"/>
  <c r="V436" i="11"/>
  <c r="W436" i="11"/>
  <c r="O436" i="11"/>
  <c r="M436" i="11"/>
  <c r="P436" i="11"/>
  <c r="T436" i="11"/>
  <c r="X436" i="11"/>
  <c r="O427" i="11"/>
  <c r="N423" i="11"/>
  <c r="AG413" i="11"/>
  <c r="Q405" i="11"/>
  <c r="Q403" i="11"/>
  <c r="J400" i="11"/>
  <c r="Z400" i="11"/>
  <c r="V400" i="11"/>
  <c r="N400" i="11"/>
  <c r="P400" i="11"/>
  <c r="T400" i="11"/>
  <c r="AB400" i="11"/>
  <c r="S400" i="11"/>
  <c r="M400" i="11"/>
  <c r="X400" i="11"/>
  <c r="L400" i="11"/>
  <c r="O400" i="11"/>
  <c r="Q400" i="11"/>
  <c r="U400" i="11"/>
  <c r="W400" i="11"/>
  <c r="Y400" i="11"/>
  <c r="AF362" i="11"/>
  <c r="Y360" i="11"/>
  <c r="U360" i="11"/>
  <c r="K360" i="11"/>
  <c r="X360" i="11"/>
  <c r="V360" i="11"/>
  <c r="Z360" i="11"/>
  <c r="J360" i="11"/>
  <c r="Q360" i="11"/>
  <c r="AA360" i="11"/>
  <c r="R360" i="11"/>
  <c r="M360" i="11"/>
  <c r="S360" i="11"/>
  <c r="L360" i="11"/>
  <c r="N360" i="11"/>
  <c r="O360" i="11"/>
  <c r="P360" i="11"/>
  <c r="T360" i="11"/>
  <c r="W360" i="11"/>
  <c r="AB360" i="11"/>
  <c r="AC358" i="11"/>
  <c r="AN346" i="11"/>
  <c r="Q459" i="11"/>
  <c r="M459" i="11"/>
  <c r="J459" i="11"/>
  <c r="AB459" i="11"/>
  <c r="S459" i="11"/>
  <c r="X459" i="11"/>
  <c r="Z459" i="11"/>
  <c r="K459" i="11"/>
  <c r="N459" i="11"/>
  <c r="T459" i="11"/>
  <c r="M455" i="11"/>
  <c r="Y455" i="11"/>
  <c r="Q455" i="11"/>
  <c r="O455" i="11"/>
  <c r="J455" i="11"/>
  <c r="L455" i="11"/>
  <c r="S455" i="11"/>
  <c r="U455" i="11"/>
  <c r="Z455" i="11"/>
  <c r="M439" i="11"/>
  <c r="Y439" i="11"/>
  <c r="W439" i="11"/>
  <c r="U439" i="11"/>
  <c r="AA439" i="11"/>
  <c r="N439" i="11"/>
  <c r="P439" i="11"/>
  <c r="T439" i="11"/>
  <c r="AE433" i="11"/>
  <c r="L427" i="11"/>
  <c r="L423" i="11"/>
  <c r="Q407" i="11"/>
  <c r="M407" i="11"/>
  <c r="AA407" i="11"/>
  <c r="W407" i="11"/>
  <c r="T407" i="11"/>
  <c r="O407" i="11"/>
  <c r="J407" i="11"/>
  <c r="AB407" i="11"/>
  <c r="K407" i="11"/>
  <c r="N407" i="11"/>
  <c r="U407" i="11"/>
  <c r="X407" i="11"/>
  <c r="Z407" i="11"/>
  <c r="N403" i="11"/>
  <c r="AL378" i="11"/>
  <c r="T375" i="11"/>
  <c r="L375" i="11"/>
  <c r="Y375" i="11"/>
  <c r="V375" i="11"/>
  <c r="X375" i="11"/>
  <c r="J375" i="11"/>
  <c r="Q375" i="11"/>
  <c r="W375" i="11"/>
  <c r="P375" i="11"/>
  <c r="N375" i="11"/>
  <c r="R375" i="11"/>
  <c r="AA375" i="11"/>
  <c r="K375" i="11"/>
  <c r="M375" i="11"/>
  <c r="O375" i="11"/>
  <c r="S375" i="11"/>
  <c r="U375" i="11"/>
  <c r="Z375" i="11"/>
  <c r="AB375" i="11"/>
  <c r="AF338" i="11"/>
  <c r="L546" i="11"/>
  <c r="AB546" i="11"/>
  <c r="N546" i="11"/>
  <c r="Z546" i="11"/>
  <c r="T539" i="11"/>
  <c r="U535" i="11"/>
  <c r="K529" i="11"/>
  <c r="AA529" i="11"/>
  <c r="T529" i="11"/>
  <c r="P529" i="11"/>
  <c r="V522" i="11"/>
  <c r="P518" i="11"/>
  <c r="R518" i="11"/>
  <c r="M518" i="11"/>
  <c r="X516" i="11"/>
  <c r="X514" i="11"/>
  <c r="U512" i="11"/>
  <c r="V508" i="11"/>
  <c r="M508" i="11"/>
  <c r="Z508" i="11"/>
  <c r="Y504" i="11"/>
  <c r="Y499" i="11"/>
  <c r="X493" i="11"/>
  <c r="AA492" i="11"/>
  <c r="Q491" i="11"/>
  <c r="M491" i="11"/>
  <c r="O491" i="11"/>
  <c r="L491" i="11"/>
  <c r="P491" i="11"/>
  <c r="AA491" i="11"/>
  <c r="AA478" i="11"/>
  <c r="L470" i="11"/>
  <c r="AB470" i="11"/>
  <c r="X470" i="11"/>
  <c r="T470" i="11"/>
  <c r="Y470" i="11"/>
  <c r="AA470" i="11"/>
  <c r="M470" i="11"/>
  <c r="O470" i="11"/>
  <c r="S470" i="11"/>
  <c r="M464" i="11"/>
  <c r="M461" i="11"/>
  <c r="AH453" i="11"/>
  <c r="N441" i="11"/>
  <c r="AA438" i="11"/>
  <c r="T430" i="11"/>
  <c r="P430" i="11"/>
  <c r="Z430" i="11"/>
  <c r="W430" i="11"/>
  <c r="R430" i="11"/>
  <c r="U430" i="11"/>
  <c r="X430" i="11"/>
  <c r="J430" i="11"/>
  <c r="N430" i="11"/>
  <c r="J427" i="11"/>
  <c r="K423" i="11"/>
  <c r="AE413" i="11"/>
  <c r="AO413" i="11"/>
  <c r="L403" i="11"/>
  <c r="AB389" i="11"/>
  <c r="Y467" i="11"/>
  <c r="U467" i="11"/>
  <c r="T467" i="11"/>
  <c r="Q467" i="11"/>
  <c r="S467" i="11"/>
  <c r="Z467" i="11"/>
  <c r="AB467" i="11"/>
  <c r="M467" i="11"/>
  <c r="L464" i="11"/>
  <c r="L461" i="11"/>
  <c r="L441" i="11"/>
  <c r="J423" i="11"/>
  <c r="X414" i="11"/>
  <c r="T414" i="11"/>
  <c r="M414" i="11"/>
  <c r="AA414" i="11"/>
  <c r="R414" i="11"/>
  <c r="N414" i="11"/>
  <c r="S414" i="11"/>
  <c r="L414" i="11"/>
  <c r="Z414" i="11"/>
  <c r="K414" i="11"/>
  <c r="U414" i="11"/>
  <c r="Q427" i="11"/>
  <c r="M427" i="11"/>
  <c r="X427" i="11"/>
  <c r="N427" i="11"/>
  <c r="AB427" i="11"/>
  <c r="R427" i="11"/>
  <c r="T427" i="11"/>
  <c r="Y427" i="11"/>
  <c r="AA427" i="11"/>
  <c r="K427" i="11"/>
  <c r="O405" i="11"/>
  <c r="K405" i="11"/>
  <c r="AA405" i="11"/>
  <c r="M405" i="11"/>
  <c r="Z405" i="11"/>
  <c r="N405" i="11"/>
  <c r="S405" i="11"/>
  <c r="L405" i="11"/>
  <c r="J405" i="11"/>
  <c r="T405" i="11"/>
  <c r="V405" i="11"/>
  <c r="X405" i="11"/>
  <c r="AB405" i="11"/>
  <c r="AQ437" i="11"/>
  <c r="AM437" i="11"/>
  <c r="AT437" i="11"/>
  <c r="AN437" i="11"/>
  <c r="AO437" i="11"/>
  <c r="AR437" i="11"/>
  <c r="AC437" i="11"/>
  <c r="AE437" i="11"/>
  <c r="AI437" i="11"/>
  <c r="Q423" i="11"/>
  <c r="V423" i="11"/>
  <c r="R423" i="11"/>
  <c r="AB423" i="11"/>
  <c r="X423" i="11"/>
  <c r="M423" i="11"/>
  <c r="O423" i="11"/>
  <c r="U423" i="11"/>
  <c r="Y423" i="11"/>
  <c r="M403" i="11"/>
  <c r="Y403" i="11"/>
  <c r="P403" i="11"/>
  <c r="R403" i="11"/>
  <c r="K403" i="11"/>
  <c r="Z403" i="11"/>
  <c r="U403" i="11"/>
  <c r="X403" i="11"/>
  <c r="S403" i="11"/>
  <c r="O403" i="11"/>
  <c r="T403" i="11"/>
  <c r="W403" i="11"/>
  <c r="AA403" i="11"/>
  <c r="AB403" i="11"/>
  <c r="R389" i="11"/>
  <c r="L389" i="11"/>
  <c r="Y389" i="11"/>
  <c r="P389" i="11"/>
  <c r="S389" i="11"/>
  <c r="W389" i="11"/>
  <c r="K389" i="11"/>
  <c r="U389" i="11"/>
  <c r="N389" i="11"/>
  <c r="M389" i="11"/>
  <c r="Z389" i="11"/>
  <c r="J389" i="11"/>
  <c r="O389" i="11"/>
  <c r="Q389" i="11"/>
  <c r="T389" i="11"/>
  <c r="V389" i="11"/>
  <c r="X389" i="11"/>
  <c r="AH378" i="11"/>
  <c r="AE378" i="11"/>
  <c r="O539" i="11"/>
  <c r="R536" i="11"/>
  <c r="M536" i="11"/>
  <c r="Z536" i="11"/>
  <c r="P535" i="11"/>
  <c r="Q522" i="11"/>
  <c r="S521" i="11"/>
  <c r="J521" i="11"/>
  <c r="AA521" i="11"/>
  <c r="W521" i="11"/>
  <c r="Q512" i="11"/>
  <c r="Y511" i="11"/>
  <c r="V511" i="11"/>
  <c r="R511" i="11"/>
  <c r="Q503" i="11"/>
  <c r="N503" i="11"/>
  <c r="P503" i="11"/>
  <c r="J503" i="11"/>
  <c r="AA503" i="11"/>
  <c r="T493" i="11"/>
  <c r="M487" i="11"/>
  <c r="Y487" i="11"/>
  <c r="U487" i="11"/>
  <c r="J487" i="11"/>
  <c r="L487" i="11"/>
  <c r="Q487" i="11"/>
  <c r="X487" i="11"/>
  <c r="AK481" i="11"/>
  <c r="U478" i="11"/>
  <c r="AA459" i="11"/>
  <c r="N456" i="11"/>
  <c r="J456" i="11"/>
  <c r="Z456" i="11"/>
  <c r="X456" i="11"/>
  <c r="Y456" i="11"/>
  <c r="V456" i="11"/>
  <c r="AA456" i="11"/>
  <c r="K456" i="11"/>
  <c r="M456" i="11"/>
  <c r="R456" i="11"/>
  <c r="AB455" i="11"/>
  <c r="AP453" i="11"/>
  <c r="Z451" i="11"/>
  <c r="Z439" i="11"/>
  <c r="T438" i="11"/>
  <c r="AS437" i="11"/>
  <c r="Y436" i="11"/>
  <c r="U431" i="11"/>
  <c r="Q431" i="11"/>
  <c r="M431" i="11"/>
  <c r="L431" i="11"/>
  <c r="AA431" i="11"/>
  <c r="O431" i="11"/>
  <c r="R431" i="11"/>
  <c r="W431" i="11"/>
  <c r="Y431" i="11"/>
  <c r="V429" i="11"/>
  <c r="V426" i="11"/>
  <c r="AQ397" i="11"/>
  <c r="AO378" i="11"/>
  <c r="V464" i="11"/>
  <c r="R464" i="11"/>
  <c r="X464" i="11"/>
  <c r="N464" i="11"/>
  <c r="P464" i="11"/>
  <c r="U464" i="11"/>
  <c r="Y464" i="11"/>
  <c r="J464" i="11"/>
  <c r="S461" i="11"/>
  <c r="O461" i="11"/>
  <c r="X461" i="11"/>
  <c r="AA461" i="11"/>
  <c r="J461" i="11"/>
  <c r="N461" i="11"/>
  <c r="Q461" i="11"/>
  <c r="V461" i="11"/>
  <c r="Y459" i="11"/>
  <c r="AA455" i="11"/>
  <c r="AL453" i="11"/>
  <c r="O441" i="11"/>
  <c r="K441" i="11"/>
  <c r="AA441" i="11"/>
  <c r="U441" i="11"/>
  <c r="X441" i="11"/>
  <c r="M441" i="11"/>
  <c r="P441" i="11"/>
  <c r="T441" i="11"/>
  <c r="W441" i="11"/>
  <c r="X439" i="11"/>
  <c r="AP437" i="11"/>
  <c r="Y409" i="11"/>
  <c r="AH397" i="11"/>
  <c r="AN378" i="11"/>
  <c r="V377" i="11"/>
  <c r="R377" i="11"/>
  <c r="N377" i="11"/>
  <c r="W377" i="11"/>
  <c r="Y377" i="11"/>
  <c r="J377" i="11"/>
  <c r="Q377" i="11"/>
  <c r="X377" i="11"/>
  <c r="P377" i="11"/>
  <c r="M377" i="11"/>
  <c r="S377" i="11"/>
  <c r="AA377" i="11"/>
  <c r="L377" i="11"/>
  <c r="O377" i="11"/>
  <c r="T377" i="11"/>
  <c r="U377" i="11"/>
  <c r="Z377" i="11"/>
  <c r="AB377" i="11"/>
  <c r="O645" i="11"/>
  <c r="AE645" i="11" s="1"/>
  <c r="K642" i="11"/>
  <c r="K641" i="11"/>
  <c r="AA641" i="11"/>
  <c r="V636" i="11"/>
  <c r="AL636" i="11" s="1"/>
  <c r="AB632" i="11"/>
  <c r="K632" i="11"/>
  <c r="AB618" i="11"/>
  <c r="K618" i="11"/>
  <c r="AB613" i="11"/>
  <c r="K613" i="11"/>
  <c r="N612" i="11"/>
  <c r="L609" i="11"/>
  <c r="J608" i="11"/>
  <c r="Z608" i="11"/>
  <c r="AB604" i="11"/>
  <c r="K604" i="11"/>
  <c r="K586" i="11"/>
  <c r="K583" i="11"/>
  <c r="K553" i="11"/>
  <c r="T546" i="11"/>
  <c r="M539" i="11"/>
  <c r="X536" i="11"/>
  <c r="N535" i="11"/>
  <c r="N532" i="11"/>
  <c r="P532" i="11"/>
  <c r="K532" i="11"/>
  <c r="AB532" i="11"/>
  <c r="S529" i="11"/>
  <c r="AM525" i="11"/>
  <c r="AL525" i="11"/>
  <c r="AH525" i="11"/>
  <c r="O522" i="11"/>
  <c r="X521" i="11"/>
  <c r="T518" i="11"/>
  <c r="Q516" i="11"/>
  <c r="M515" i="11"/>
  <c r="V515" i="11"/>
  <c r="R515" i="11"/>
  <c r="Q514" i="11"/>
  <c r="O512" i="11"/>
  <c r="X511" i="11"/>
  <c r="S508" i="11"/>
  <c r="P504" i="11"/>
  <c r="Y503" i="11"/>
  <c r="S499" i="11"/>
  <c r="U495" i="11"/>
  <c r="Q495" i="11"/>
  <c r="W495" i="11"/>
  <c r="L495" i="11"/>
  <c r="N495" i="11"/>
  <c r="AA495" i="11"/>
  <c r="Q493" i="11"/>
  <c r="P492" i="11"/>
  <c r="V491" i="11"/>
  <c r="O478" i="11"/>
  <c r="L477" i="11"/>
  <c r="N472" i="11"/>
  <c r="J472" i="11"/>
  <c r="Z472" i="11"/>
  <c r="R472" i="11"/>
  <c r="AB472" i="11"/>
  <c r="K472" i="11"/>
  <c r="P472" i="11"/>
  <c r="S472" i="11"/>
  <c r="W472" i="11"/>
  <c r="V470" i="11"/>
  <c r="X467" i="11"/>
  <c r="W459" i="11"/>
  <c r="X455" i="11"/>
  <c r="AK453" i="11"/>
  <c r="V451" i="11"/>
  <c r="V439" i="11"/>
  <c r="R438" i="11"/>
  <c r="AL437" i="11"/>
  <c r="S436" i="11"/>
  <c r="Y430" i="11"/>
  <c r="R429" i="11"/>
  <c r="Q426" i="11"/>
  <c r="R415" i="11"/>
  <c r="V409" i="11"/>
  <c r="AF397" i="11"/>
  <c r="AN397" i="11"/>
  <c r="AO397" i="11"/>
  <c r="AP397" i="11"/>
  <c r="AT397" i="11"/>
  <c r="AU397" i="11"/>
  <c r="R387" i="11"/>
  <c r="AS378" i="11"/>
  <c r="AT358" i="11"/>
  <c r="N349" i="11"/>
  <c r="J349" i="11"/>
  <c r="Z349" i="11"/>
  <c r="M349" i="11"/>
  <c r="AA349" i="11"/>
  <c r="O349" i="11"/>
  <c r="Q349" i="11"/>
  <c r="U349" i="11"/>
  <c r="S349" i="11"/>
  <c r="AB349" i="11"/>
  <c r="K349" i="11"/>
  <c r="L349" i="11"/>
  <c r="R349" i="11"/>
  <c r="X349" i="11"/>
  <c r="P349" i="11"/>
  <c r="T349" i="11"/>
  <c r="V349" i="11"/>
  <c r="W349" i="11"/>
  <c r="Y349" i="11"/>
  <c r="N564" i="11"/>
  <c r="J560" i="11"/>
  <c r="Z560" i="11"/>
  <c r="M531" i="11"/>
  <c r="Y527" i="11"/>
  <c r="P502" i="11"/>
  <c r="L498" i="11"/>
  <c r="AB498" i="11"/>
  <c r="O489" i="11"/>
  <c r="K489" i="11"/>
  <c r="AA489" i="11"/>
  <c r="S489" i="11"/>
  <c r="Y483" i="11"/>
  <c r="U483" i="11"/>
  <c r="N483" i="11"/>
  <c r="R444" i="11"/>
  <c r="N444" i="11"/>
  <c r="X444" i="11"/>
  <c r="P444" i="11"/>
  <c r="AM413" i="11"/>
  <c r="AI413" i="11"/>
  <c r="AR413" i="11"/>
  <c r="AN413" i="11"/>
  <c r="AU413" i="11"/>
  <c r="AP413" i="11"/>
  <c r="AS413" i="11"/>
  <c r="AK413" i="11"/>
  <c r="R408" i="11"/>
  <c r="N408" i="11"/>
  <c r="P408" i="11"/>
  <c r="K408" i="11"/>
  <c r="M408" i="11"/>
  <c r="AB408" i="11"/>
  <c r="Y408" i="11"/>
  <c r="L391" i="11"/>
  <c r="N385" i="11"/>
  <c r="O385" i="11"/>
  <c r="J385" i="11"/>
  <c r="AA385" i="11"/>
  <c r="R385" i="11"/>
  <c r="T385" i="11"/>
  <c r="X385" i="11"/>
  <c r="L385" i="11"/>
  <c r="AB385" i="11"/>
  <c r="V385" i="11"/>
  <c r="K385" i="11"/>
  <c r="P385" i="11"/>
  <c r="W385" i="11"/>
  <c r="O380" i="11"/>
  <c r="AI378" i="11"/>
  <c r="Y372" i="11"/>
  <c r="Q368" i="11"/>
  <c r="M368" i="11"/>
  <c r="J368" i="11"/>
  <c r="AB368" i="11"/>
  <c r="X368" i="11"/>
  <c r="W368" i="11"/>
  <c r="Z368" i="11"/>
  <c r="K368" i="11"/>
  <c r="S368" i="11"/>
  <c r="R368" i="11"/>
  <c r="L368" i="11"/>
  <c r="Y368" i="11"/>
  <c r="P368" i="11"/>
  <c r="L365" i="11"/>
  <c r="AA345" i="11"/>
  <c r="AG342" i="11"/>
  <c r="AS397" i="11"/>
  <c r="K391" i="11"/>
  <c r="S374" i="11"/>
  <c r="Z374" i="11"/>
  <c r="V374" i="11"/>
  <c r="M374" i="11"/>
  <c r="O374" i="11"/>
  <c r="T374" i="11"/>
  <c r="AB374" i="11"/>
  <c r="X374" i="11"/>
  <c r="Q374" i="11"/>
  <c r="J374" i="11"/>
  <c r="L374" i="11"/>
  <c r="U374" i="11"/>
  <c r="W372" i="11"/>
  <c r="Z364" i="11"/>
  <c r="Y345" i="11"/>
  <c r="L327" i="11"/>
  <c r="AB327" i="11"/>
  <c r="X327" i="11"/>
  <c r="U327" i="11"/>
  <c r="Q327" i="11"/>
  <c r="T327" i="11"/>
  <c r="W327" i="11"/>
  <c r="O327" i="11"/>
  <c r="R327" i="11"/>
  <c r="V327" i="11"/>
  <c r="K327" i="11"/>
  <c r="S327" i="11"/>
  <c r="Z327" i="11"/>
  <c r="J327" i="11"/>
  <c r="P327" i="11"/>
  <c r="AA327" i="11"/>
  <c r="AU378" i="11"/>
  <c r="S372" i="11"/>
  <c r="W364" i="11"/>
  <c r="AQ362" i="11"/>
  <c r="AM362" i="11"/>
  <c r="AL362" i="11"/>
  <c r="AH362" i="11"/>
  <c r="AR362" i="11"/>
  <c r="AT362" i="11"/>
  <c r="AD362" i="11"/>
  <c r="AK362" i="11"/>
  <c r="AU362" i="11"/>
  <c r="AN362" i="11"/>
  <c r="AC362" i="11"/>
  <c r="AI362" i="11"/>
  <c r="AO362" i="11"/>
  <c r="R345" i="11"/>
  <c r="AE342" i="11"/>
  <c r="Q391" i="11"/>
  <c r="M391" i="11"/>
  <c r="O391" i="11"/>
  <c r="R391" i="11"/>
  <c r="V391" i="11"/>
  <c r="J391" i="11"/>
  <c r="AB391" i="11"/>
  <c r="P391" i="11"/>
  <c r="S391" i="11"/>
  <c r="Y380" i="11"/>
  <c r="K380" i="11"/>
  <c r="AB380" i="11"/>
  <c r="W380" i="11"/>
  <c r="V380" i="11"/>
  <c r="Z380" i="11"/>
  <c r="L380" i="11"/>
  <c r="R380" i="11"/>
  <c r="X380" i="11"/>
  <c r="Q380" i="11"/>
  <c r="J380" i="11"/>
  <c r="N380" i="11"/>
  <c r="T380" i="11"/>
  <c r="P372" i="11"/>
  <c r="AA369" i="11"/>
  <c r="N365" i="11"/>
  <c r="J365" i="11"/>
  <c r="Z365" i="11"/>
  <c r="X365" i="11"/>
  <c r="T365" i="11"/>
  <c r="V365" i="11"/>
  <c r="Y365" i="11"/>
  <c r="Q365" i="11"/>
  <c r="W365" i="11"/>
  <c r="U365" i="11"/>
  <c r="AB365" i="11"/>
  <c r="O365" i="11"/>
  <c r="V364" i="11"/>
  <c r="N345" i="11"/>
  <c r="R460" i="11"/>
  <c r="N460" i="11"/>
  <c r="Q460" i="11"/>
  <c r="O457" i="11"/>
  <c r="K457" i="11"/>
  <c r="AA457" i="11"/>
  <c r="N457" i="11"/>
  <c r="R457" i="11"/>
  <c r="P422" i="11"/>
  <c r="S422" i="11"/>
  <c r="N422" i="11"/>
  <c r="U422" i="11"/>
  <c r="Q422" i="11"/>
  <c r="K422" i="11"/>
  <c r="AK397" i="11"/>
  <c r="T394" i="11"/>
  <c r="P394" i="11"/>
  <c r="Q394" i="11"/>
  <c r="S394" i="11"/>
  <c r="X394" i="11"/>
  <c r="L394" i="11"/>
  <c r="J394" i="11"/>
  <c r="AB394" i="11"/>
  <c r="Y394" i="11"/>
  <c r="K394" i="11"/>
  <c r="R394" i="11"/>
  <c r="U376" i="11"/>
  <c r="O376" i="11"/>
  <c r="K376" i="11"/>
  <c r="AB376" i="11"/>
  <c r="M376" i="11"/>
  <c r="P376" i="11"/>
  <c r="T376" i="11"/>
  <c r="AA376" i="11"/>
  <c r="X376" i="11"/>
  <c r="R376" i="11"/>
  <c r="L376" i="11"/>
  <c r="V376" i="11"/>
  <c r="Y376" i="11"/>
  <c r="N372" i="11"/>
  <c r="Z369" i="11"/>
  <c r="S364" i="11"/>
  <c r="AH342" i="11"/>
  <c r="AO342" i="11"/>
  <c r="AD342" i="11"/>
  <c r="AQ342" i="11"/>
  <c r="AS342" i="11"/>
  <c r="AL342" i="11"/>
  <c r="AU342" i="11"/>
  <c r="J309" i="11"/>
  <c r="Z309" i="11"/>
  <c r="V309" i="11"/>
  <c r="O309" i="11"/>
  <c r="K309" i="11"/>
  <c r="W309" i="11"/>
  <c r="Y309" i="11"/>
  <c r="R309" i="11"/>
  <c r="M309" i="11"/>
  <c r="P309" i="11"/>
  <c r="T309" i="11"/>
  <c r="U309" i="11"/>
  <c r="S309" i="11"/>
  <c r="X309" i="11"/>
  <c r="AQ254" i="11"/>
  <c r="AM254" i="11"/>
  <c r="AT254" i="11"/>
  <c r="AH254" i="11"/>
  <c r="AO254" i="11"/>
  <c r="AP254" i="11"/>
  <c r="AC254" i="11"/>
  <c r="AJ254" i="11"/>
  <c r="AE254" i="11"/>
  <c r="AN254" i="11"/>
  <c r="AD254" i="11"/>
  <c r="AF254" i="11"/>
  <c r="AG254" i="11"/>
  <c r="AI254" i="11"/>
  <c r="AK254" i="11"/>
  <c r="AL254" i="11"/>
  <c r="AR254" i="11"/>
  <c r="AS254" i="11"/>
  <c r="AU254" i="11"/>
  <c r="AR378" i="11"/>
  <c r="X369" i="11"/>
  <c r="O364" i="11"/>
  <c r="AS362" i="11"/>
  <c r="AG346" i="11"/>
  <c r="AT338" i="11"/>
  <c r="L486" i="11"/>
  <c r="AB486" i="11"/>
  <c r="X486" i="11"/>
  <c r="N486" i="11"/>
  <c r="U479" i="11"/>
  <c r="Q479" i="11"/>
  <c r="K479" i="11"/>
  <c r="Q475" i="11"/>
  <c r="M475" i="11"/>
  <c r="V475" i="11"/>
  <c r="Y460" i="11"/>
  <c r="Y457" i="11"/>
  <c r="N440" i="11"/>
  <c r="J440" i="11"/>
  <c r="Z440" i="11"/>
  <c r="M440" i="11"/>
  <c r="O440" i="11"/>
  <c r="AR433" i="11"/>
  <c r="AA422" i="11"/>
  <c r="N420" i="11"/>
  <c r="J420" i="11"/>
  <c r="AA420" i="11"/>
  <c r="W420" i="11"/>
  <c r="R420" i="11"/>
  <c r="Y420" i="11"/>
  <c r="M419" i="11"/>
  <c r="W419" i="11"/>
  <c r="S419" i="11"/>
  <c r="L419" i="11"/>
  <c r="AA419" i="11"/>
  <c r="O419" i="11"/>
  <c r="L418" i="11"/>
  <c r="AB418" i="11"/>
  <c r="S418" i="11"/>
  <c r="O418" i="11"/>
  <c r="W418" i="11"/>
  <c r="R418" i="11"/>
  <c r="U418" i="11"/>
  <c r="N418" i="11"/>
  <c r="T369" i="11"/>
  <c r="N364" i="11"/>
  <c r="AP362" i="11"/>
  <c r="AM358" i="11"/>
  <c r="AH358" i="11"/>
  <c r="AD358" i="11"/>
  <c r="AO358" i="11"/>
  <c r="AQ358" i="11"/>
  <c r="AU358" i="11"/>
  <c r="AJ358" i="11"/>
  <c r="AE358" i="11"/>
  <c r="AP358" i="11"/>
  <c r="AN358" i="11"/>
  <c r="AS358" i="11"/>
  <c r="AF358" i="11"/>
  <c r="AK338" i="11"/>
  <c r="T299" i="11"/>
  <c r="J299" i="11"/>
  <c r="AA299" i="11"/>
  <c r="W299" i="11"/>
  <c r="S299" i="11"/>
  <c r="AB299" i="11"/>
  <c r="O299" i="11"/>
  <c r="V299" i="11"/>
  <c r="Y299" i="11"/>
  <c r="P299" i="11"/>
  <c r="K299" i="11"/>
  <c r="L299" i="11"/>
  <c r="N299" i="11"/>
  <c r="Q299" i="11"/>
  <c r="R299" i="11"/>
  <c r="U299" i="11"/>
  <c r="X299" i="11"/>
  <c r="Z299" i="11"/>
  <c r="M299" i="11"/>
  <c r="U372" i="11"/>
  <c r="Q372" i="11"/>
  <c r="R372" i="11"/>
  <c r="M372" i="11"/>
  <c r="L372" i="11"/>
  <c r="O372" i="11"/>
  <c r="V372" i="11"/>
  <c r="AB372" i="11"/>
  <c r="X372" i="11"/>
  <c r="AA372" i="11"/>
  <c r="K372" i="11"/>
  <c r="T372" i="11"/>
  <c r="M369" i="11"/>
  <c r="AJ362" i="11"/>
  <c r="J345" i="11"/>
  <c r="Z345" i="11"/>
  <c r="V345" i="11"/>
  <c r="X345" i="11"/>
  <c r="S345" i="11"/>
  <c r="K345" i="11"/>
  <c r="O345" i="11"/>
  <c r="W345" i="11"/>
  <c r="M345" i="11"/>
  <c r="P345" i="11"/>
  <c r="U345" i="11"/>
  <c r="Q345" i="11"/>
  <c r="T345" i="11"/>
  <c r="AJ338" i="11"/>
  <c r="V249" i="11"/>
  <c r="R249" i="11"/>
  <c r="N249" i="11"/>
  <c r="J249" i="11"/>
  <c r="Q249" i="11"/>
  <c r="Y249" i="11"/>
  <c r="O249" i="11"/>
  <c r="X249" i="11"/>
  <c r="P249" i="11"/>
  <c r="T249" i="11"/>
  <c r="AA249" i="11"/>
  <c r="K249" i="11"/>
  <c r="L249" i="11"/>
  <c r="M249" i="11"/>
  <c r="S249" i="11"/>
  <c r="U249" i="11"/>
  <c r="W249" i="11"/>
  <c r="Z249" i="11"/>
  <c r="AB249" i="11"/>
  <c r="AG362" i="11"/>
  <c r="N289" i="11"/>
  <c r="J289" i="11"/>
  <c r="Z289" i="11"/>
  <c r="R289" i="11"/>
  <c r="M289" i="11"/>
  <c r="T289" i="11"/>
  <c r="AA289" i="11"/>
  <c r="O289" i="11"/>
  <c r="K289" i="11"/>
  <c r="P289" i="11"/>
  <c r="V289" i="11"/>
  <c r="L289" i="11"/>
  <c r="Q289" i="11"/>
  <c r="S289" i="11"/>
  <c r="U289" i="11"/>
  <c r="W289" i="11"/>
  <c r="X289" i="11"/>
  <c r="Y289" i="11"/>
  <c r="AB289" i="11"/>
  <c r="M364" i="11"/>
  <c r="Y364" i="11"/>
  <c r="Q364" i="11"/>
  <c r="L364" i="11"/>
  <c r="K364" i="11"/>
  <c r="R364" i="11"/>
  <c r="X364" i="11"/>
  <c r="AA364" i="11"/>
  <c r="U364" i="11"/>
  <c r="P364" i="11"/>
  <c r="T364" i="11"/>
  <c r="AB364" i="11"/>
  <c r="AP338" i="11"/>
  <c r="AU338" i="11"/>
  <c r="AD338" i="11"/>
  <c r="AI338" i="11"/>
  <c r="T494" i="11"/>
  <c r="P494" i="11"/>
  <c r="Q494" i="11"/>
  <c r="U486" i="11"/>
  <c r="V479" i="11"/>
  <c r="U475" i="11"/>
  <c r="U460" i="11"/>
  <c r="U457" i="11"/>
  <c r="W440" i="11"/>
  <c r="AM433" i="11"/>
  <c r="AI433" i="11"/>
  <c r="AO433" i="11"/>
  <c r="AS433" i="11"/>
  <c r="W422" i="11"/>
  <c r="X420" i="11"/>
  <c r="Y419" i="11"/>
  <c r="Z418" i="11"/>
  <c r="AA394" i="11"/>
  <c r="Y391" i="11"/>
  <c r="Y374" i="11"/>
  <c r="AE362" i="11"/>
  <c r="Y344" i="11"/>
  <c r="U344" i="11"/>
  <c r="Q344" i="11"/>
  <c r="M344" i="11"/>
  <c r="P344" i="11"/>
  <c r="S344" i="11"/>
  <c r="X344" i="11"/>
  <c r="K344" i="11"/>
  <c r="AB344" i="11"/>
  <c r="J344" i="11"/>
  <c r="N344" i="11"/>
  <c r="V344" i="11"/>
  <c r="O344" i="11"/>
  <c r="T344" i="11"/>
  <c r="R369" i="11"/>
  <c r="N369" i="11"/>
  <c r="Q369" i="11"/>
  <c r="L369" i="11"/>
  <c r="S369" i="11"/>
  <c r="U369" i="11"/>
  <c r="Y369" i="11"/>
  <c r="K369" i="11"/>
  <c r="W369" i="11"/>
  <c r="O369" i="11"/>
  <c r="P369" i="11"/>
  <c r="V369" i="11"/>
  <c r="AB369" i="11"/>
  <c r="AS234" i="11"/>
  <c r="AK234" i="11"/>
  <c r="AC234" i="11"/>
  <c r="AO234" i="11"/>
  <c r="AD234" i="11"/>
  <c r="AG234" i="11"/>
  <c r="AH234" i="11"/>
  <c r="AJ234" i="11"/>
  <c r="AL234" i="11"/>
  <c r="AP234" i="11"/>
  <c r="AQ234" i="11"/>
  <c r="J592" i="11"/>
  <c r="Z592" i="11"/>
  <c r="AB564" i="11"/>
  <c r="K564" i="11"/>
  <c r="M563" i="11"/>
  <c r="AC563" i="11" s="1"/>
  <c r="L560" i="11"/>
  <c r="Y559" i="11"/>
  <c r="AO559" i="11" s="1"/>
  <c r="P534" i="11"/>
  <c r="AF534" i="11" s="1"/>
  <c r="AB531" i="11"/>
  <c r="K531" i="11"/>
  <c r="L530" i="11"/>
  <c r="AB530" i="11"/>
  <c r="L527" i="11"/>
  <c r="R520" i="11"/>
  <c r="AH520" i="11" s="1"/>
  <c r="T506" i="11"/>
  <c r="AJ506" i="11" s="1"/>
  <c r="AB502" i="11"/>
  <c r="K502" i="11"/>
  <c r="O501" i="11"/>
  <c r="AE501" i="11" s="1"/>
  <c r="K498" i="11"/>
  <c r="K497" i="11"/>
  <c r="AA497" i="11"/>
  <c r="X494" i="11"/>
  <c r="L489" i="11"/>
  <c r="S486" i="11"/>
  <c r="L483" i="11"/>
  <c r="S479" i="11"/>
  <c r="S475" i="11"/>
  <c r="AM465" i="11"/>
  <c r="AI465" i="11"/>
  <c r="AS465" i="11"/>
  <c r="U463" i="11"/>
  <c r="Q463" i="11"/>
  <c r="R463" i="11"/>
  <c r="S460" i="11"/>
  <c r="S457" i="11"/>
  <c r="K444" i="11"/>
  <c r="P442" i="11"/>
  <c r="L442" i="11"/>
  <c r="AB442" i="11"/>
  <c r="J442" i="11"/>
  <c r="Q442" i="11"/>
  <c r="U440" i="11"/>
  <c r="AJ433" i="11"/>
  <c r="T422" i="11"/>
  <c r="U420" i="11"/>
  <c r="V419" i="11"/>
  <c r="X418" i="11"/>
  <c r="L408" i="11"/>
  <c r="AL397" i="11"/>
  <c r="AJ397" i="11"/>
  <c r="AC397" i="11"/>
  <c r="W394" i="11"/>
  <c r="W391" i="11"/>
  <c r="Q385" i="11"/>
  <c r="AA380" i="11"/>
  <c r="AK378" i="11"/>
  <c r="R374" i="11"/>
  <c r="O368" i="11"/>
  <c r="S365" i="11"/>
  <c r="AR358" i="11"/>
  <c r="Y327" i="11"/>
  <c r="J416" i="11"/>
  <c r="Z416" i="11"/>
  <c r="V416" i="11"/>
  <c r="AA416" i="11"/>
  <c r="U416" i="11"/>
  <c r="W416" i="11"/>
  <c r="Q416" i="11"/>
  <c r="V412" i="11"/>
  <c r="R412" i="11"/>
  <c r="W412" i="11"/>
  <c r="Q412" i="11"/>
  <c r="T412" i="11"/>
  <c r="N412" i="11"/>
  <c r="P384" i="11"/>
  <c r="K382" i="11"/>
  <c r="AA382" i="11"/>
  <c r="S382" i="11"/>
  <c r="O382" i="11"/>
  <c r="Y382" i="11"/>
  <c r="AB382" i="11"/>
  <c r="M382" i="11"/>
  <c r="U382" i="11"/>
  <c r="Z382" i="11"/>
  <c r="T382" i="11"/>
  <c r="AT378" i="11"/>
  <c r="AC378" i="11"/>
  <c r="AP378" i="11"/>
  <c r="AJ378" i="11"/>
  <c r="AD378" i="11"/>
  <c r="S370" i="11"/>
  <c r="O370" i="11"/>
  <c r="X370" i="11"/>
  <c r="T370" i="11"/>
  <c r="K370" i="11"/>
  <c r="P370" i="11"/>
  <c r="Y370" i="11"/>
  <c r="Z370" i="11"/>
  <c r="R370" i="11"/>
  <c r="P367" i="11"/>
  <c r="L367" i="11"/>
  <c r="AB367" i="11"/>
  <c r="V367" i="11"/>
  <c r="R367" i="11"/>
  <c r="J367" i="11"/>
  <c r="M367" i="11"/>
  <c r="S367" i="11"/>
  <c r="Z367" i="11"/>
  <c r="O367" i="11"/>
  <c r="Y366" i="11"/>
  <c r="S334" i="11"/>
  <c r="O334" i="11"/>
  <c r="K334" i="11"/>
  <c r="AB334" i="11"/>
  <c r="N334" i="11"/>
  <c r="Q334" i="11"/>
  <c r="X334" i="11"/>
  <c r="Z334" i="11"/>
  <c r="T334" i="11"/>
  <c r="L334" i="11"/>
  <c r="P334" i="11"/>
  <c r="W334" i="11"/>
  <c r="AF322" i="11"/>
  <c r="AK322" i="11"/>
  <c r="AL322" i="11"/>
  <c r="AT322" i="11"/>
  <c r="V396" i="11"/>
  <c r="R396" i="11"/>
  <c r="J396" i="11"/>
  <c r="AB396" i="11"/>
  <c r="L396" i="11"/>
  <c r="P396" i="11"/>
  <c r="X396" i="11"/>
  <c r="Y396" i="11"/>
  <c r="S396" i="11"/>
  <c r="R392" i="11"/>
  <c r="N392" i="11"/>
  <c r="V392" i="11"/>
  <c r="X392" i="11"/>
  <c r="J392" i="11"/>
  <c r="AB392" i="11"/>
  <c r="Q392" i="11"/>
  <c r="M392" i="11"/>
  <c r="M384" i="11"/>
  <c r="J384" i="11"/>
  <c r="AA384" i="11"/>
  <c r="W384" i="11"/>
  <c r="Y384" i="11"/>
  <c r="AB384" i="11"/>
  <c r="N384" i="11"/>
  <c r="T384" i="11"/>
  <c r="Z384" i="11"/>
  <c r="S384" i="11"/>
  <c r="AG338" i="11"/>
  <c r="O366" i="11"/>
  <c r="K366" i="11"/>
  <c r="AA366" i="11"/>
  <c r="N366" i="11"/>
  <c r="AB366" i="11"/>
  <c r="R366" i="11"/>
  <c r="T366" i="11"/>
  <c r="X366" i="11"/>
  <c r="L366" i="11"/>
  <c r="AQ346" i="11"/>
  <c r="AM346" i="11"/>
  <c r="AT346" i="11"/>
  <c r="AO346" i="11"/>
  <c r="AH346" i="11"/>
  <c r="AJ346" i="11"/>
  <c r="AP346" i="11"/>
  <c r="AD346" i="11"/>
  <c r="AS346" i="11"/>
  <c r="AE346" i="11"/>
  <c r="AK346" i="11"/>
  <c r="X339" i="11"/>
  <c r="M339" i="11"/>
  <c r="Z339" i="11"/>
  <c r="P339" i="11"/>
  <c r="K339" i="11"/>
  <c r="O339" i="11"/>
  <c r="R339" i="11"/>
  <c r="V339" i="11"/>
  <c r="L339" i="11"/>
  <c r="T339" i="11"/>
  <c r="W339" i="11"/>
  <c r="AM306" i="11"/>
  <c r="AI306" i="11"/>
  <c r="AF306" i="11"/>
  <c r="AT306" i="11"/>
  <c r="AU306" i="11"/>
  <c r="AC306" i="11"/>
  <c r="AH306" i="11"/>
  <c r="AP306" i="11"/>
  <c r="AE306" i="11"/>
  <c r="AJ306" i="11"/>
  <c r="AL306" i="11"/>
  <c r="AN306" i="11"/>
  <c r="AO306" i="11"/>
  <c r="AR306" i="11"/>
  <c r="AG306" i="11"/>
  <c r="AK306" i="11"/>
  <c r="AQ306" i="11"/>
  <c r="AS306" i="11"/>
  <c r="J285" i="11"/>
  <c r="Z285" i="11"/>
  <c r="V285" i="11"/>
  <c r="K285" i="11"/>
  <c r="X285" i="11"/>
  <c r="L285" i="11"/>
  <c r="R285" i="11"/>
  <c r="AA285" i="11"/>
  <c r="T285" i="11"/>
  <c r="W285" i="11"/>
  <c r="O285" i="11"/>
  <c r="M285" i="11"/>
  <c r="N285" i="11"/>
  <c r="P285" i="11"/>
  <c r="Q285" i="11"/>
  <c r="S285" i="11"/>
  <c r="U285" i="11"/>
  <c r="Y285" i="11"/>
  <c r="AB285" i="11"/>
  <c r="J452" i="11"/>
  <c r="Z452" i="11"/>
  <c r="V452" i="11"/>
  <c r="P452" i="11"/>
  <c r="X450" i="11"/>
  <c r="T450" i="11"/>
  <c r="U450" i="11"/>
  <c r="S445" i="11"/>
  <c r="O445" i="11"/>
  <c r="L445" i="11"/>
  <c r="Q443" i="11"/>
  <c r="M443" i="11"/>
  <c r="R443" i="11"/>
  <c r="L416" i="11"/>
  <c r="K412" i="11"/>
  <c r="T396" i="11"/>
  <c r="T392" i="11"/>
  <c r="O386" i="11"/>
  <c r="S386" i="11"/>
  <c r="N386" i="11"/>
  <c r="AA386" i="11"/>
  <c r="J386" i="11"/>
  <c r="P386" i="11"/>
  <c r="W386" i="11"/>
  <c r="AB386" i="11"/>
  <c r="V386" i="11"/>
  <c r="V384" i="11"/>
  <c r="L382" i="11"/>
  <c r="J381" i="11"/>
  <c r="Z381" i="11"/>
  <c r="O381" i="11"/>
  <c r="K381" i="11"/>
  <c r="AB381" i="11"/>
  <c r="P381" i="11"/>
  <c r="R381" i="11"/>
  <c r="V381" i="11"/>
  <c r="AA381" i="11"/>
  <c r="U381" i="11"/>
  <c r="AF378" i="11"/>
  <c r="AG378" i="11"/>
  <c r="M370" i="11"/>
  <c r="N367" i="11"/>
  <c r="J361" i="11"/>
  <c r="Z361" i="11"/>
  <c r="V361" i="11"/>
  <c r="Q361" i="11"/>
  <c r="M361" i="11"/>
  <c r="P361" i="11"/>
  <c r="S361" i="11"/>
  <c r="X361" i="11"/>
  <c r="K361" i="11"/>
  <c r="Y361" i="11"/>
  <c r="AR346" i="11"/>
  <c r="R334" i="11"/>
  <c r="AG322" i="11"/>
  <c r="O314" i="11"/>
  <c r="K314" i="11"/>
  <c r="AA314" i="11"/>
  <c r="N314" i="11"/>
  <c r="AB314" i="11"/>
  <c r="Z314" i="11"/>
  <c r="P314" i="11"/>
  <c r="V314" i="11"/>
  <c r="J314" i="11"/>
  <c r="M314" i="11"/>
  <c r="S314" i="11"/>
  <c r="T314" i="11"/>
  <c r="Y314" i="11"/>
  <c r="W314" i="11"/>
  <c r="L314" i="11"/>
  <c r="R261" i="11"/>
  <c r="N261" i="11"/>
  <c r="X261" i="11"/>
  <c r="L261" i="11"/>
  <c r="T261" i="11"/>
  <c r="J261" i="11"/>
  <c r="S261" i="11"/>
  <c r="AA261" i="11"/>
  <c r="Q261" i="11"/>
  <c r="V261" i="11"/>
  <c r="AB261" i="11"/>
  <c r="K261" i="11"/>
  <c r="M261" i="11"/>
  <c r="O261" i="11"/>
  <c r="P261" i="11"/>
  <c r="U261" i="11"/>
  <c r="W261" i="11"/>
  <c r="Y261" i="11"/>
  <c r="Z261" i="11"/>
  <c r="M256" i="11"/>
  <c r="Y256" i="11"/>
  <c r="W256" i="11"/>
  <c r="L256" i="11"/>
  <c r="S256" i="11"/>
  <c r="J256" i="11"/>
  <c r="R256" i="11"/>
  <c r="AA256" i="11"/>
  <c r="AB256" i="11"/>
  <c r="K256" i="11"/>
  <c r="U256" i="11"/>
  <c r="N256" i="11"/>
  <c r="O256" i="11"/>
  <c r="P256" i="11"/>
  <c r="Q256" i="11"/>
  <c r="T256" i="11"/>
  <c r="V256" i="11"/>
  <c r="X256" i="11"/>
  <c r="Z256" i="11"/>
  <c r="AM481" i="11"/>
  <c r="AI481" i="11"/>
  <c r="O473" i="11"/>
  <c r="K473" i="11"/>
  <c r="AA473" i="11"/>
  <c r="AQ453" i="11"/>
  <c r="AM453" i="11"/>
  <c r="U447" i="11"/>
  <c r="Q447" i="11"/>
  <c r="S393" i="11"/>
  <c r="O393" i="11"/>
  <c r="J393" i="11"/>
  <c r="AB393" i="11"/>
  <c r="L393" i="11"/>
  <c r="Q393" i="11"/>
  <c r="X393" i="11"/>
  <c r="J341" i="11"/>
  <c r="Z341" i="11"/>
  <c r="U341" i="11"/>
  <c r="Q341" i="11"/>
  <c r="R341" i="11"/>
  <c r="M341" i="11"/>
  <c r="Y341" i="11"/>
  <c r="AB341" i="11"/>
  <c r="K341" i="11"/>
  <c r="T341" i="11"/>
  <c r="V337" i="11"/>
  <c r="Y337" i="11"/>
  <c r="T337" i="11"/>
  <c r="S337" i="11"/>
  <c r="W337" i="11"/>
  <c r="O337" i="11"/>
  <c r="K337" i="11"/>
  <c r="P337" i="11"/>
  <c r="AA337" i="11"/>
  <c r="O330" i="11"/>
  <c r="S330" i="11"/>
  <c r="N330" i="11"/>
  <c r="P330" i="11"/>
  <c r="R330" i="11"/>
  <c r="J330" i="11"/>
  <c r="M330" i="11"/>
  <c r="T330" i="11"/>
  <c r="X330" i="11"/>
  <c r="Y328" i="11"/>
  <c r="AR286" i="11"/>
  <c r="O274" i="11"/>
  <c r="K274" i="11"/>
  <c r="AA274" i="11"/>
  <c r="N274" i="11"/>
  <c r="AB274" i="11"/>
  <c r="T274" i="11"/>
  <c r="Z274" i="11"/>
  <c r="P274" i="11"/>
  <c r="X274" i="11"/>
  <c r="S274" i="11"/>
  <c r="J274" i="11"/>
  <c r="L274" i="11"/>
  <c r="M274" i="11"/>
  <c r="Q274" i="11"/>
  <c r="R274" i="11"/>
  <c r="U274" i="11"/>
  <c r="V274" i="11"/>
  <c r="W274" i="11"/>
  <c r="Y274" i="11"/>
  <c r="U232" i="11"/>
  <c r="Q232" i="11"/>
  <c r="O232" i="11"/>
  <c r="K232" i="11"/>
  <c r="Y232" i="11"/>
  <c r="L232" i="11"/>
  <c r="T232" i="11"/>
  <c r="X232" i="11"/>
  <c r="R232" i="11"/>
  <c r="S232" i="11"/>
  <c r="W232" i="11"/>
  <c r="J232" i="11"/>
  <c r="M232" i="11"/>
  <c r="N232" i="11"/>
  <c r="P232" i="11"/>
  <c r="V232" i="11"/>
  <c r="Z232" i="11"/>
  <c r="AA232" i="11"/>
  <c r="AB232" i="11"/>
  <c r="AU218" i="11"/>
  <c r="AG218" i="11"/>
  <c r="P351" i="11"/>
  <c r="L351" i="11"/>
  <c r="AB351" i="11"/>
  <c r="J351" i="11"/>
  <c r="X351" i="11"/>
  <c r="U351" i="11"/>
  <c r="W351" i="11"/>
  <c r="Q351" i="11"/>
  <c r="R328" i="11"/>
  <c r="AM322" i="11"/>
  <c r="AI322" i="11"/>
  <c r="AS322" i="11"/>
  <c r="AO322" i="11"/>
  <c r="AN322" i="11"/>
  <c r="AQ322" i="11"/>
  <c r="AH322" i="11"/>
  <c r="AD322" i="11"/>
  <c r="AJ322" i="11"/>
  <c r="AU322" i="11"/>
  <c r="U320" i="11"/>
  <c r="Q320" i="11"/>
  <c r="R320" i="11"/>
  <c r="M320" i="11"/>
  <c r="X320" i="11"/>
  <c r="Z320" i="11"/>
  <c r="J320" i="11"/>
  <c r="S320" i="11"/>
  <c r="K320" i="11"/>
  <c r="N320" i="11"/>
  <c r="T320" i="11"/>
  <c r="V320" i="11"/>
  <c r="M312" i="11"/>
  <c r="Y312" i="11"/>
  <c r="Q312" i="11"/>
  <c r="L312" i="11"/>
  <c r="T312" i="11"/>
  <c r="V312" i="11"/>
  <c r="AA312" i="11"/>
  <c r="O312" i="11"/>
  <c r="K312" i="11"/>
  <c r="R312" i="11"/>
  <c r="S312" i="11"/>
  <c r="Z312" i="11"/>
  <c r="S308" i="11"/>
  <c r="T263" i="11"/>
  <c r="P263" i="11"/>
  <c r="S263" i="11"/>
  <c r="Z263" i="11"/>
  <c r="N263" i="11"/>
  <c r="V263" i="11"/>
  <c r="O263" i="11"/>
  <c r="U263" i="11"/>
  <c r="X263" i="11"/>
  <c r="L263" i="11"/>
  <c r="J263" i="11"/>
  <c r="K263" i="11"/>
  <c r="M263" i="11"/>
  <c r="Q263" i="11"/>
  <c r="R263" i="11"/>
  <c r="W263" i="11"/>
  <c r="Y263" i="11"/>
  <c r="AA263" i="11"/>
  <c r="AB263" i="11"/>
  <c r="AK222" i="11"/>
  <c r="AC222" i="11"/>
  <c r="AE222" i="11"/>
  <c r="X359" i="11"/>
  <c r="T359" i="11"/>
  <c r="V359" i="11"/>
  <c r="Q359" i="11"/>
  <c r="J359" i="11"/>
  <c r="L359" i="11"/>
  <c r="P359" i="11"/>
  <c r="Z359" i="11"/>
  <c r="Q352" i="11"/>
  <c r="M352" i="11"/>
  <c r="R352" i="11"/>
  <c r="L352" i="11"/>
  <c r="O352" i="11"/>
  <c r="S352" i="11"/>
  <c r="W352" i="11"/>
  <c r="AM338" i="11"/>
  <c r="AR338" i="11"/>
  <c r="AN338" i="11"/>
  <c r="AS338" i="11"/>
  <c r="AL338" i="11"/>
  <c r="AO338" i="11"/>
  <c r="AQ338" i="11"/>
  <c r="AH338" i="11"/>
  <c r="AP322" i="11"/>
  <c r="N308" i="11"/>
  <c r="Q296" i="11"/>
  <c r="R296" i="11"/>
  <c r="M296" i="11"/>
  <c r="O296" i="11"/>
  <c r="W296" i="11"/>
  <c r="J296" i="11"/>
  <c r="S296" i="11"/>
  <c r="U296" i="11"/>
  <c r="Z296" i="11"/>
  <c r="K296" i="11"/>
  <c r="L296" i="11"/>
  <c r="N296" i="11"/>
  <c r="P296" i="11"/>
  <c r="T296" i="11"/>
  <c r="V296" i="11"/>
  <c r="X296" i="11"/>
  <c r="Y296" i="11"/>
  <c r="Q228" i="11"/>
  <c r="M228" i="11"/>
  <c r="Z228" i="11"/>
  <c r="V228" i="11"/>
  <c r="L228" i="11"/>
  <c r="T228" i="11"/>
  <c r="AB228" i="11"/>
  <c r="P228" i="11"/>
  <c r="Y228" i="11"/>
  <c r="K228" i="11"/>
  <c r="S228" i="11"/>
  <c r="J228" i="11"/>
  <c r="N228" i="11"/>
  <c r="O228" i="11"/>
  <c r="R228" i="11"/>
  <c r="U228" i="11"/>
  <c r="W228" i="11"/>
  <c r="X228" i="11"/>
  <c r="AA228" i="11"/>
  <c r="AR222" i="11"/>
  <c r="Y308" i="11"/>
  <c r="U308" i="11"/>
  <c r="AA308" i="11"/>
  <c r="V308" i="11"/>
  <c r="J308" i="11"/>
  <c r="L308" i="11"/>
  <c r="P308" i="11"/>
  <c r="X308" i="11"/>
  <c r="M308" i="11"/>
  <c r="Q308" i="11"/>
  <c r="R308" i="11"/>
  <c r="T308" i="11"/>
  <c r="Z308" i="11"/>
  <c r="AP222" i="11"/>
  <c r="M328" i="11"/>
  <c r="J328" i="11"/>
  <c r="AA328" i="11"/>
  <c r="W328" i="11"/>
  <c r="N328" i="11"/>
  <c r="P328" i="11"/>
  <c r="AB328" i="11"/>
  <c r="T328" i="11"/>
  <c r="V328" i="11"/>
  <c r="O328" i="11"/>
  <c r="R297" i="11"/>
  <c r="U297" i="11"/>
  <c r="P297" i="11"/>
  <c r="Y297" i="11"/>
  <c r="L297" i="11"/>
  <c r="T297" i="11"/>
  <c r="M297" i="11"/>
  <c r="O297" i="11"/>
  <c r="W297" i="11"/>
  <c r="J297" i="11"/>
  <c r="K297" i="11"/>
  <c r="Q297" i="11"/>
  <c r="S297" i="11"/>
  <c r="V297" i="11"/>
  <c r="X297" i="11"/>
  <c r="Z297" i="11"/>
  <c r="AB297" i="11"/>
  <c r="AE286" i="11"/>
  <c r="AR282" i="11"/>
  <c r="AF282" i="11"/>
  <c r="L239" i="11"/>
  <c r="AB239" i="11"/>
  <c r="X239" i="11"/>
  <c r="R239" i="11"/>
  <c r="P239" i="11"/>
  <c r="W239" i="11"/>
  <c r="K239" i="11"/>
  <c r="T239" i="11"/>
  <c r="Z239" i="11"/>
  <c r="S239" i="11"/>
  <c r="J239" i="11"/>
  <c r="M239" i="11"/>
  <c r="N239" i="11"/>
  <c r="O239" i="11"/>
  <c r="Q239" i="11"/>
  <c r="U239" i="11"/>
  <c r="V239" i="11"/>
  <c r="Y239" i="11"/>
  <c r="AA239" i="11"/>
  <c r="AN222" i="11"/>
  <c r="AH222" i="11"/>
  <c r="AT204" i="11"/>
  <c r="AG204" i="11"/>
  <c r="AK204" i="11"/>
  <c r="T279" i="11"/>
  <c r="P279" i="11"/>
  <c r="L279" i="11"/>
  <c r="Z279" i="11"/>
  <c r="X279" i="11"/>
  <c r="K279" i="11"/>
  <c r="S279" i="11"/>
  <c r="N279" i="11"/>
  <c r="Q279" i="11"/>
  <c r="W279" i="11"/>
  <c r="J279" i="11"/>
  <c r="M279" i="11"/>
  <c r="O279" i="11"/>
  <c r="R279" i="11"/>
  <c r="U279" i="11"/>
  <c r="V279" i="11"/>
  <c r="Y279" i="11"/>
  <c r="AA279" i="11"/>
  <c r="AB279" i="11"/>
  <c r="AP175" i="11"/>
  <c r="AS175" i="11"/>
  <c r="AT175" i="11"/>
  <c r="AK175" i="11"/>
  <c r="P406" i="11"/>
  <c r="L406" i="11"/>
  <c r="AB406" i="11"/>
  <c r="U406" i="11"/>
  <c r="Q406" i="11"/>
  <c r="L402" i="11"/>
  <c r="AB402" i="11"/>
  <c r="X402" i="11"/>
  <c r="Z402" i="11"/>
  <c r="J402" i="11"/>
  <c r="U402" i="11"/>
  <c r="W359" i="11"/>
  <c r="Y352" i="11"/>
  <c r="S351" i="11"/>
  <c r="AE338" i="11"/>
  <c r="U336" i="11"/>
  <c r="V336" i="11"/>
  <c r="Q336" i="11"/>
  <c r="L336" i="11"/>
  <c r="N336" i="11"/>
  <c r="AA336" i="11"/>
  <c r="M336" i="11"/>
  <c r="P336" i="11"/>
  <c r="W336" i="11"/>
  <c r="AC322" i="11"/>
  <c r="AA320" i="11"/>
  <c r="AB312" i="11"/>
  <c r="AC286" i="11"/>
  <c r="AK286" i="11"/>
  <c r="AO286" i="11"/>
  <c r="AK282" i="11"/>
  <c r="S425" i="11"/>
  <c r="T410" i="11"/>
  <c r="P410" i="11"/>
  <c r="V357" i="11"/>
  <c r="R357" i="11"/>
  <c r="L357" i="11"/>
  <c r="Z357" i="11"/>
  <c r="T355" i="11"/>
  <c r="P355" i="11"/>
  <c r="S355" i="11"/>
  <c r="N355" i="11"/>
  <c r="V321" i="11"/>
  <c r="R321" i="11"/>
  <c r="X321" i="11"/>
  <c r="S321" i="11"/>
  <c r="M321" i="11"/>
  <c r="O321" i="11"/>
  <c r="U321" i="11"/>
  <c r="P315" i="11"/>
  <c r="L315" i="11"/>
  <c r="AB315" i="11"/>
  <c r="V315" i="11"/>
  <c r="R315" i="11"/>
  <c r="U315" i="11"/>
  <c r="X315" i="11"/>
  <c r="O315" i="11"/>
  <c r="L295" i="11"/>
  <c r="AB293" i="11"/>
  <c r="N291" i="11"/>
  <c r="L287" i="11"/>
  <c r="AB287" i="11"/>
  <c r="X287" i="11"/>
  <c r="T287" i="11"/>
  <c r="P287" i="11"/>
  <c r="J287" i="11"/>
  <c r="R287" i="11"/>
  <c r="Z287" i="11"/>
  <c r="K287" i="11"/>
  <c r="Q287" i="11"/>
  <c r="AA287" i="11"/>
  <c r="Z284" i="11"/>
  <c r="J283" i="11"/>
  <c r="AH282" i="11"/>
  <c r="T276" i="11"/>
  <c r="K275" i="11"/>
  <c r="V260" i="11"/>
  <c r="S248" i="11"/>
  <c r="M241" i="11"/>
  <c r="X237" i="11"/>
  <c r="W233" i="11"/>
  <c r="AI222" i="11"/>
  <c r="AS204" i="11"/>
  <c r="AP204" i="11"/>
  <c r="Z293" i="11"/>
  <c r="W284" i="11"/>
  <c r="J275" i="11"/>
  <c r="AT250" i="11"/>
  <c r="P248" i="11"/>
  <c r="Z242" i="11"/>
  <c r="L241" i="11"/>
  <c r="S237" i="11"/>
  <c r="T233" i="11"/>
  <c r="U300" i="11"/>
  <c r="M300" i="11"/>
  <c r="Z300" i="11"/>
  <c r="K300" i="11"/>
  <c r="Y300" i="11"/>
  <c r="S300" i="11"/>
  <c r="V300" i="11"/>
  <c r="AB300" i="11"/>
  <c r="O300" i="11"/>
  <c r="V293" i="11"/>
  <c r="AU286" i="11"/>
  <c r="AJ286" i="11"/>
  <c r="AP286" i="11"/>
  <c r="S284" i="11"/>
  <c r="X269" i="11"/>
  <c r="N248" i="11"/>
  <c r="P284" i="11"/>
  <c r="X283" i="11"/>
  <c r="T283" i="11"/>
  <c r="O283" i="11"/>
  <c r="K283" i="11"/>
  <c r="Z283" i="11"/>
  <c r="M283" i="11"/>
  <c r="U283" i="11"/>
  <c r="S283" i="11"/>
  <c r="W283" i="11"/>
  <c r="N283" i="11"/>
  <c r="P275" i="11"/>
  <c r="L275" i="11"/>
  <c r="AB275" i="11"/>
  <c r="V275" i="11"/>
  <c r="R275" i="11"/>
  <c r="M275" i="11"/>
  <c r="U275" i="11"/>
  <c r="Y275" i="11"/>
  <c r="AA275" i="11"/>
  <c r="S275" i="11"/>
  <c r="AQ270" i="11"/>
  <c r="AM270" i="11"/>
  <c r="AL270" i="11"/>
  <c r="AH270" i="11"/>
  <c r="AT270" i="11"/>
  <c r="AF270" i="11"/>
  <c r="AO270" i="11"/>
  <c r="AU270" i="11"/>
  <c r="AD270" i="11"/>
  <c r="AN270" i="11"/>
  <c r="N241" i="11"/>
  <c r="J241" i="11"/>
  <c r="Z241" i="11"/>
  <c r="P241" i="11"/>
  <c r="R241" i="11"/>
  <c r="X241" i="11"/>
  <c r="Y241" i="11"/>
  <c r="K241" i="11"/>
  <c r="T241" i="11"/>
  <c r="AB241" i="11"/>
  <c r="U241" i="11"/>
  <c r="AN234" i="11"/>
  <c r="AO218" i="11"/>
  <c r="AD218" i="11"/>
  <c r="P295" i="11"/>
  <c r="N295" i="11"/>
  <c r="J295" i="11"/>
  <c r="AA295" i="11"/>
  <c r="Y295" i="11"/>
  <c r="M295" i="11"/>
  <c r="U295" i="11"/>
  <c r="T295" i="11"/>
  <c r="W295" i="11"/>
  <c r="O295" i="11"/>
  <c r="T293" i="11"/>
  <c r="L291" i="11"/>
  <c r="AB291" i="11"/>
  <c r="O291" i="11"/>
  <c r="J291" i="11"/>
  <c r="AA291" i="11"/>
  <c r="W291" i="11"/>
  <c r="K291" i="11"/>
  <c r="S291" i="11"/>
  <c r="P291" i="11"/>
  <c r="X291" i="11"/>
  <c r="O284" i="11"/>
  <c r="AR270" i="11"/>
  <c r="U269" i="11"/>
  <c r="S242" i="11"/>
  <c r="AS238" i="11"/>
  <c r="AS222" i="11"/>
  <c r="L284" i="11"/>
  <c r="AP270" i="11"/>
  <c r="U248" i="11"/>
  <c r="Q248" i="11"/>
  <c r="AA248" i="11"/>
  <c r="T248" i="11"/>
  <c r="AB248" i="11"/>
  <c r="O248" i="11"/>
  <c r="R248" i="11"/>
  <c r="Z248" i="11"/>
  <c r="L248" i="11"/>
  <c r="J248" i="11"/>
  <c r="M248" i="11"/>
  <c r="V248" i="11"/>
  <c r="AR218" i="11"/>
  <c r="AL218" i="11"/>
  <c r="AM397" i="11"/>
  <c r="AI397" i="11"/>
  <c r="S354" i="11"/>
  <c r="O354" i="11"/>
  <c r="L354" i="11"/>
  <c r="Z354" i="11"/>
  <c r="M348" i="11"/>
  <c r="Y348" i="11"/>
  <c r="W348" i="11"/>
  <c r="S348" i="11"/>
  <c r="AM342" i="11"/>
  <c r="AP342" i="11"/>
  <c r="AK342" i="11"/>
  <c r="J325" i="11"/>
  <c r="Z325" i="11"/>
  <c r="V325" i="11"/>
  <c r="AB325" i="11"/>
  <c r="W325" i="11"/>
  <c r="Q325" i="11"/>
  <c r="S325" i="11"/>
  <c r="Y325" i="11"/>
  <c r="M325" i="11"/>
  <c r="U304" i="11"/>
  <c r="Q304" i="11"/>
  <c r="X304" i="11"/>
  <c r="S304" i="11"/>
  <c r="J304" i="11"/>
  <c r="L304" i="11"/>
  <c r="P304" i="11"/>
  <c r="Z304" i="11"/>
  <c r="V301" i="11"/>
  <c r="P301" i="11"/>
  <c r="L301" i="11"/>
  <c r="U301" i="11"/>
  <c r="Q301" i="11"/>
  <c r="N301" i="11"/>
  <c r="R301" i="11"/>
  <c r="X301" i="11"/>
  <c r="O293" i="11"/>
  <c r="M288" i="11"/>
  <c r="Y288" i="11"/>
  <c r="J288" i="11"/>
  <c r="AB288" i="11"/>
  <c r="W288" i="11"/>
  <c r="X288" i="11"/>
  <c r="L288" i="11"/>
  <c r="S288" i="11"/>
  <c r="N288" i="11"/>
  <c r="R288" i="11"/>
  <c r="K284" i="11"/>
  <c r="AK270" i="11"/>
  <c r="P269" i="11"/>
  <c r="S262" i="11"/>
  <c r="O262" i="11"/>
  <c r="L262" i="11"/>
  <c r="T262" i="11"/>
  <c r="Z262" i="11"/>
  <c r="AA262" i="11"/>
  <c r="M262" i="11"/>
  <c r="V262" i="11"/>
  <c r="R262" i="11"/>
  <c r="W262" i="11"/>
  <c r="K262" i="11"/>
  <c r="N242" i="11"/>
  <c r="AO238" i="11"/>
  <c r="AK238" i="11"/>
  <c r="K237" i="11"/>
  <c r="S225" i="11"/>
  <c r="AA300" i="11"/>
  <c r="M293" i="11"/>
  <c r="AH286" i="11"/>
  <c r="J284" i="11"/>
  <c r="AJ270" i="11"/>
  <c r="O269" i="11"/>
  <c r="Q260" i="11"/>
  <c r="M260" i="11"/>
  <c r="R260" i="11"/>
  <c r="X260" i="11"/>
  <c r="L260" i="11"/>
  <c r="P260" i="11"/>
  <c r="Y260" i="11"/>
  <c r="J260" i="11"/>
  <c r="O260" i="11"/>
  <c r="T260" i="11"/>
  <c r="Z260" i="11"/>
  <c r="L242" i="11"/>
  <c r="AN238" i="11"/>
  <c r="M225" i="11"/>
  <c r="L293" i="11"/>
  <c r="AB283" i="11"/>
  <c r="AM282" i="11"/>
  <c r="AT282" i="11"/>
  <c r="AP282" i="11"/>
  <c r="AG282" i="11"/>
  <c r="AO282" i="11"/>
  <c r="AC282" i="11"/>
  <c r="AU282" i="11"/>
  <c r="AE282" i="11"/>
  <c r="AN282" i="11"/>
  <c r="Q276" i="11"/>
  <c r="M276" i="11"/>
  <c r="J276" i="11"/>
  <c r="AB276" i="11"/>
  <c r="X276" i="11"/>
  <c r="Z276" i="11"/>
  <c r="N276" i="11"/>
  <c r="U276" i="11"/>
  <c r="W276" i="11"/>
  <c r="AA276" i="11"/>
  <c r="R276" i="11"/>
  <c r="AI270" i="11"/>
  <c r="L269" i="11"/>
  <c r="AM266" i="11"/>
  <c r="AH266" i="11"/>
  <c r="AP266" i="11"/>
  <c r="AD266" i="11"/>
  <c r="AJ266" i="11"/>
  <c r="AR266" i="11"/>
  <c r="AC266" i="11"/>
  <c r="AE266" i="11"/>
  <c r="AG266" i="11"/>
  <c r="AO266" i="11"/>
  <c r="J242" i="11"/>
  <c r="AJ238" i="11"/>
  <c r="J237" i="11"/>
  <c r="Z237" i="11"/>
  <c r="V237" i="11"/>
  <c r="AA237" i="11"/>
  <c r="N237" i="11"/>
  <c r="T237" i="11"/>
  <c r="AB237" i="11"/>
  <c r="M237" i="11"/>
  <c r="U237" i="11"/>
  <c r="L237" i="11"/>
  <c r="W237" i="11"/>
  <c r="V233" i="11"/>
  <c r="R233" i="11"/>
  <c r="U233" i="11"/>
  <c r="P233" i="11"/>
  <c r="O233" i="11"/>
  <c r="Y233" i="11"/>
  <c r="K233" i="11"/>
  <c r="X233" i="11"/>
  <c r="Q233" i="11"/>
  <c r="AA233" i="11"/>
  <c r="S233" i="11"/>
  <c r="AL286" i="11"/>
  <c r="Y284" i="11"/>
  <c r="U284" i="11"/>
  <c r="V284" i="11"/>
  <c r="Q284" i="11"/>
  <c r="R284" i="11"/>
  <c r="AA284" i="11"/>
  <c r="M284" i="11"/>
  <c r="T284" i="11"/>
  <c r="X284" i="11"/>
  <c r="N284" i="11"/>
  <c r="N404" i="11"/>
  <c r="J404" i="11"/>
  <c r="Z404" i="11"/>
  <c r="AG397" i="11"/>
  <c r="U395" i="11"/>
  <c r="Q395" i="11"/>
  <c r="R373" i="11"/>
  <c r="W373" i="11"/>
  <c r="S373" i="11"/>
  <c r="V354" i="11"/>
  <c r="V348" i="11"/>
  <c r="T300" i="11"/>
  <c r="Z295" i="11"/>
  <c r="Y291" i="11"/>
  <c r="AN286" i="11"/>
  <c r="Y283" i="11"/>
  <c r="AS282" i="11"/>
  <c r="X275" i="11"/>
  <c r="AE270" i="11"/>
  <c r="AU266" i="11"/>
  <c r="AU250" i="11"/>
  <c r="AA241" i="11"/>
  <c r="AF234" i="11"/>
  <c r="P211" i="11"/>
  <c r="L211" i="11"/>
  <c r="AB211" i="11"/>
  <c r="Z211" i="11"/>
  <c r="V211" i="11"/>
  <c r="J211" i="11"/>
  <c r="R211" i="11"/>
  <c r="Y211" i="11"/>
  <c r="S211" i="11"/>
  <c r="M211" i="11"/>
  <c r="K211" i="11"/>
  <c r="N211" i="11"/>
  <c r="O211" i="11"/>
  <c r="Q211" i="11"/>
  <c r="T211" i="11"/>
  <c r="U211" i="11"/>
  <c r="X211" i="11"/>
  <c r="AA211" i="11"/>
  <c r="N293" i="11"/>
  <c r="W293" i="11"/>
  <c r="S293" i="11"/>
  <c r="X293" i="11"/>
  <c r="K293" i="11"/>
  <c r="R293" i="11"/>
  <c r="Y293" i="11"/>
  <c r="AA293" i="11"/>
  <c r="Q293" i="11"/>
  <c r="V283" i="11"/>
  <c r="W275" i="11"/>
  <c r="AC270" i="11"/>
  <c r="J269" i="11"/>
  <c r="Z269" i="11"/>
  <c r="V269" i="11"/>
  <c r="Q269" i="11"/>
  <c r="M269" i="11"/>
  <c r="S269" i="11"/>
  <c r="AA269" i="11"/>
  <c r="N269" i="11"/>
  <c r="K269" i="11"/>
  <c r="R269" i="11"/>
  <c r="AB269" i="11"/>
  <c r="O242" i="11"/>
  <c r="K242" i="11"/>
  <c r="AA242" i="11"/>
  <c r="W242" i="11"/>
  <c r="T242" i="11"/>
  <c r="AB242" i="11"/>
  <c r="P242" i="11"/>
  <c r="V242" i="11"/>
  <c r="Q242" i="11"/>
  <c r="M242" i="11"/>
  <c r="Y242" i="11"/>
  <c r="W241" i="11"/>
  <c r="AF238" i="11"/>
  <c r="N225" i="11"/>
  <c r="J225" i="11"/>
  <c r="Z225" i="11"/>
  <c r="V225" i="11"/>
  <c r="R225" i="11"/>
  <c r="O225" i="11"/>
  <c r="W225" i="11"/>
  <c r="P225" i="11"/>
  <c r="Y225" i="11"/>
  <c r="X225" i="11"/>
  <c r="AB225" i="11"/>
  <c r="Q225" i="11"/>
  <c r="AB425" i="11"/>
  <c r="K425" i="11"/>
  <c r="K410" i="11"/>
  <c r="W404" i="11"/>
  <c r="Y399" i="11"/>
  <c r="U399" i="11"/>
  <c r="AE397" i="11"/>
  <c r="W395" i="11"/>
  <c r="S390" i="11"/>
  <c r="O390" i="11"/>
  <c r="K390" i="11"/>
  <c r="AB390" i="11"/>
  <c r="Q388" i="11"/>
  <c r="Z388" i="11"/>
  <c r="V388" i="11"/>
  <c r="X373" i="11"/>
  <c r="K357" i="11"/>
  <c r="K355" i="11"/>
  <c r="T354" i="11"/>
  <c r="R353" i="11"/>
  <c r="N353" i="11"/>
  <c r="X353" i="11"/>
  <c r="T353" i="11"/>
  <c r="O350" i="11"/>
  <c r="K350" i="11"/>
  <c r="AA350" i="11"/>
  <c r="U350" i="11"/>
  <c r="Q350" i="11"/>
  <c r="T348" i="11"/>
  <c r="L347" i="11"/>
  <c r="AB347" i="11"/>
  <c r="X347" i="11"/>
  <c r="P347" i="11"/>
  <c r="K347" i="11"/>
  <c r="AF342" i="11"/>
  <c r="Q332" i="11"/>
  <c r="Z332" i="11"/>
  <c r="V332" i="11"/>
  <c r="N332" i="11"/>
  <c r="P332" i="11"/>
  <c r="J332" i="11"/>
  <c r="X325" i="11"/>
  <c r="L321" i="11"/>
  <c r="K315" i="11"/>
  <c r="X307" i="11"/>
  <c r="T307" i="11"/>
  <c r="S307" i="11"/>
  <c r="O307" i="11"/>
  <c r="Q307" i="11"/>
  <c r="U307" i="11"/>
  <c r="Z307" i="11"/>
  <c r="L307" i="11"/>
  <c r="W304" i="11"/>
  <c r="Z301" i="11"/>
  <c r="Q300" i="11"/>
  <c r="V295" i="11"/>
  <c r="U291" i="11"/>
  <c r="AA288" i="11"/>
  <c r="N287" i="11"/>
  <c r="AI286" i="11"/>
  <c r="R283" i="11"/>
  <c r="AQ282" i="11"/>
  <c r="T275" i="11"/>
  <c r="L271" i="11"/>
  <c r="AB271" i="11"/>
  <c r="X271" i="11"/>
  <c r="AA271" i="11"/>
  <c r="V271" i="11"/>
  <c r="Q271" i="11"/>
  <c r="Y271" i="11"/>
  <c r="M271" i="11"/>
  <c r="T271" i="11"/>
  <c r="W271" i="11"/>
  <c r="O271" i="11"/>
  <c r="AS266" i="11"/>
  <c r="AB262" i="11"/>
  <c r="AP250" i="11"/>
  <c r="S246" i="11"/>
  <c r="O246" i="11"/>
  <c r="N246" i="11"/>
  <c r="V246" i="11"/>
  <c r="AB246" i="11"/>
  <c r="Q246" i="11"/>
  <c r="M246" i="11"/>
  <c r="X246" i="11"/>
  <c r="K246" i="11"/>
  <c r="T246" i="11"/>
  <c r="V241" i="11"/>
  <c r="AU238" i="11"/>
  <c r="AE238" i="11"/>
  <c r="AU234" i="11"/>
  <c r="AS218" i="11"/>
  <c r="X343" i="11"/>
  <c r="T343" i="11"/>
  <c r="X323" i="11"/>
  <c r="T323" i="11"/>
  <c r="N323" i="11"/>
  <c r="J323" i="11"/>
  <c r="AB323" i="11"/>
  <c r="T319" i="11"/>
  <c r="P319" i="11"/>
  <c r="L319" i="11"/>
  <c r="Z319" i="11"/>
  <c r="N313" i="11"/>
  <c r="J313" i="11"/>
  <c r="Z313" i="11"/>
  <c r="X313" i="11"/>
  <c r="T313" i="11"/>
  <c r="U280" i="11"/>
  <c r="Q280" i="11"/>
  <c r="R280" i="11"/>
  <c r="M280" i="11"/>
  <c r="O280" i="11"/>
  <c r="X280" i="11"/>
  <c r="J280" i="11"/>
  <c r="V265" i="11"/>
  <c r="R265" i="11"/>
  <c r="L265" i="11"/>
  <c r="S265" i="11"/>
  <c r="Z265" i="11"/>
  <c r="Y265" i="11"/>
  <c r="K265" i="11"/>
  <c r="T265" i="11"/>
  <c r="X219" i="11"/>
  <c r="T219" i="11"/>
  <c r="S219" i="11"/>
  <c r="O219" i="11"/>
  <c r="Z219" i="11"/>
  <c r="L219" i="11"/>
  <c r="U219" i="11"/>
  <c r="P219" i="11"/>
  <c r="AA219" i="11"/>
  <c r="V217" i="11"/>
  <c r="R217" i="11"/>
  <c r="J217" i="11"/>
  <c r="AB217" i="11"/>
  <c r="X217" i="11"/>
  <c r="Z217" i="11"/>
  <c r="M217" i="11"/>
  <c r="T217" i="11"/>
  <c r="Q217" i="11"/>
  <c r="L217" i="11"/>
  <c r="Z206" i="11"/>
  <c r="S214" i="11"/>
  <c r="O214" i="11"/>
  <c r="J214" i="11"/>
  <c r="AB214" i="11"/>
  <c r="X214" i="11"/>
  <c r="Q214" i="11"/>
  <c r="Y214" i="11"/>
  <c r="U214" i="11"/>
  <c r="K214" i="11"/>
  <c r="N214" i="11"/>
  <c r="X206" i="11"/>
  <c r="Q212" i="11"/>
  <c r="M212" i="11"/>
  <c r="O212" i="11"/>
  <c r="J212" i="11"/>
  <c r="AB212" i="11"/>
  <c r="X212" i="11"/>
  <c r="K212" i="11"/>
  <c r="T212" i="11"/>
  <c r="U212" i="11"/>
  <c r="N212" i="11"/>
  <c r="T206" i="11"/>
  <c r="N195" i="11"/>
  <c r="J195" i="11"/>
  <c r="Z195" i="11"/>
  <c r="S195" i="11"/>
  <c r="O195" i="11"/>
  <c r="R195" i="11"/>
  <c r="Y195" i="11"/>
  <c r="U195" i="11"/>
  <c r="M195" i="11"/>
  <c r="L195" i="11"/>
  <c r="P195" i="11"/>
  <c r="Q195" i="11"/>
  <c r="T195" i="11"/>
  <c r="V195" i="11"/>
  <c r="W195" i="11"/>
  <c r="X195" i="11"/>
  <c r="AA195" i="11"/>
  <c r="AB195" i="11"/>
  <c r="O180" i="11"/>
  <c r="K180" i="11"/>
  <c r="AA180" i="11"/>
  <c r="N180" i="11"/>
  <c r="AB180" i="11"/>
  <c r="R180" i="11"/>
  <c r="X180" i="11"/>
  <c r="U180" i="11"/>
  <c r="Z180" i="11"/>
  <c r="L180" i="11"/>
  <c r="P180" i="11"/>
  <c r="J180" i="11"/>
  <c r="M180" i="11"/>
  <c r="Q180" i="11"/>
  <c r="S180" i="11"/>
  <c r="T180" i="11"/>
  <c r="V180" i="11"/>
  <c r="W180" i="11"/>
  <c r="Y180" i="11"/>
  <c r="M210" i="11"/>
  <c r="O210" i="11"/>
  <c r="J210" i="11"/>
  <c r="AA210" i="11"/>
  <c r="S210" i="11"/>
  <c r="N210" i="11"/>
  <c r="R210" i="11"/>
  <c r="Y210" i="11"/>
  <c r="K210" i="11"/>
  <c r="T210" i="11"/>
  <c r="AB210" i="11"/>
  <c r="R206" i="11"/>
  <c r="S318" i="11"/>
  <c r="O318" i="11"/>
  <c r="X318" i="11"/>
  <c r="T318" i="11"/>
  <c r="T303" i="11"/>
  <c r="P303" i="11"/>
  <c r="R303" i="11"/>
  <c r="M303" i="11"/>
  <c r="O294" i="11"/>
  <c r="J294" i="11"/>
  <c r="AA294" i="11"/>
  <c r="W294" i="11"/>
  <c r="N294" i="11"/>
  <c r="U294" i="11"/>
  <c r="N273" i="11"/>
  <c r="J273" i="11"/>
  <c r="Z273" i="11"/>
  <c r="X273" i="11"/>
  <c r="T273" i="11"/>
  <c r="Y273" i="11"/>
  <c r="L273" i="11"/>
  <c r="S273" i="11"/>
  <c r="M272" i="11"/>
  <c r="Y272" i="11"/>
  <c r="Q272" i="11"/>
  <c r="L272" i="11"/>
  <c r="K272" i="11"/>
  <c r="T272" i="11"/>
  <c r="AA272" i="11"/>
  <c r="L255" i="11"/>
  <c r="AB255" i="11"/>
  <c r="X255" i="11"/>
  <c r="P255" i="11"/>
  <c r="V255" i="11"/>
  <c r="K255" i="11"/>
  <c r="O255" i="11"/>
  <c r="W255" i="11"/>
  <c r="AM250" i="11"/>
  <c r="AK250" i="11"/>
  <c r="AH250" i="11"/>
  <c r="AQ250" i="11"/>
  <c r="AD250" i="11"/>
  <c r="AJ250" i="11"/>
  <c r="AS250" i="11"/>
  <c r="X235" i="11"/>
  <c r="T235" i="11"/>
  <c r="M235" i="11"/>
  <c r="O235" i="11"/>
  <c r="V235" i="11"/>
  <c r="J235" i="11"/>
  <c r="K235" i="11"/>
  <c r="S235" i="11"/>
  <c r="AB235" i="11"/>
  <c r="AE234" i="11"/>
  <c r="M206" i="11"/>
  <c r="AM204" i="11"/>
  <c r="AI204" i="11"/>
  <c r="AN204" i="11"/>
  <c r="AH204" i="11"/>
  <c r="AE204" i="11"/>
  <c r="AU204" i="11"/>
  <c r="AJ204" i="11"/>
  <c r="AR204" i="11"/>
  <c r="AO204" i="11"/>
  <c r="AD204" i="11"/>
  <c r="AF204" i="11"/>
  <c r="V187" i="11"/>
  <c r="R187" i="11"/>
  <c r="X187" i="11"/>
  <c r="S187" i="11"/>
  <c r="O187" i="11"/>
  <c r="Y187" i="11"/>
  <c r="K187" i="11"/>
  <c r="T187" i="11"/>
  <c r="AA187" i="11"/>
  <c r="AB187" i="11"/>
  <c r="M187" i="11"/>
  <c r="J187" i="11"/>
  <c r="L187" i="11"/>
  <c r="N187" i="11"/>
  <c r="P187" i="11"/>
  <c r="Q187" i="11"/>
  <c r="U187" i="11"/>
  <c r="W187" i="11"/>
  <c r="Z187" i="11"/>
  <c r="AU188" i="11"/>
  <c r="AE188" i="11"/>
  <c r="AG188" i="11"/>
  <c r="AH188" i="11"/>
  <c r="AN188" i="11"/>
  <c r="AT188" i="11"/>
  <c r="Y206" i="11"/>
  <c r="O206" i="11"/>
  <c r="K206" i="11"/>
  <c r="AB206" i="11"/>
  <c r="Q206" i="11"/>
  <c r="L206" i="11"/>
  <c r="U206" i="11"/>
  <c r="P206" i="11"/>
  <c r="V206" i="11"/>
  <c r="N206" i="11"/>
  <c r="T335" i="11"/>
  <c r="R335" i="11"/>
  <c r="N335" i="11"/>
  <c r="R333" i="11"/>
  <c r="L333" i="11"/>
  <c r="Y333" i="11"/>
  <c r="N329" i="11"/>
  <c r="O329" i="11"/>
  <c r="J329" i="11"/>
  <c r="AA329" i="11"/>
  <c r="Y324" i="11"/>
  <c r="U324" i="11"/>
  <c r="T324" i="11"/>
  <c r="P324" i="11"/>
  <c r="V318" i="11"/>
  <c r="L311" i="11"/>
  <c r="AB311" i="11"/>
  <c r="X311" i="11"/>
  <c r="AA311" i="11"/>
  <c r="V311" i="11"/>
  <c r="W303" i="11"/>
  <c r="Y294" i="11"/>
  <c r="M292" i="11"/>
  <c r="S292" i="11"/>
  <c r="O292" i="11"/>
  <c r="N292" i="11"/>
  <c r="V292" i="11"/>
  <c r="AB292" i="11"/>
  <c r="AA273" i="11"/>
  <c r="Z272" i="11"/>
  <c r="Y268" i="11"/>
  <c r="U268" i="11"/>
  <c r="K268" i="11"/>
  <c r="Q268" i="11"/>
  <c r="X268" i="11"/>
  <c r="W268" i="11"/>
  <c r="J268" i="11"/>
  <c r="R268" i="11"/>
  <c r="N257" i="11"/>
  <c r="J257" i="11"/>
  <c r="Z257" i="11"/>
  <c r="M257" i="11"/>
  <c r="T257" i="11"/>
  <c r="AA257" i="11"/>
  <c r="AB257" i="11"/>
  <c r="O257" i="11"/>
  <c r="V257" i="11"/>
  <c r="AA255" i="11"/>
  <c r="J253" i="11"/>
  <c r="Z253" i="11"/>
  <c r="V253" i="11"/>
  <c r="S253" i="11"/>
  <c r="W253" i="11"/>
  <c r="K253" i="11"/>
  <c r="Q253" i="11"/>
  <c r="R253" i="11"/>
  <c r="AB253" i="11"/>
  <c r="AN250" i="11"/>
  <c r="AT238" i="11"/>
  <c r="AA235" i="11"/>
  <c r="P227" i="11"/>
  <c r="L227" i="11"/>
  <c r="AB227" i="11"/>
  <c r="T227" i="11"/>
  <c r="O227" i="11"/>
  <c r="V227" i="11"/>
  <c r="Q227" i="11"/>
  <c r="S227" i="11"/>
  <c r="AA227" i="11"/>
  <c r="V214" i="11"/>
  <c r="R213" i="11"/>
  <c r="N213" i="11"/>
  <c r="V213" i="11"/>
  <c r="Q213" i="11"/>
  <c r="P213" i="11"/>
  <c r="Y213" i="11"/>
  <c r="K213" i="11"/>
  <c r="U213" i="11"/>
  <c r="M213" i="11"/>
  <c r="Y212" i="11"/>
  <c r="AQ204" i="11"/>
  <c r="AR188" i="11"/>
  <c r="AA417" i="11"/>
  <c r="AQ417" i="11" s="1"/>
  <c r="AA401" i="11"/>
  <c r="X379" i="11"/>
  <c r="AJ379" i="11" s="1"/>
  <c r="AM378" i="11"/>
  <c r="U356" i="11"/>
  <c r="Q356" i="11"/>
  <c r="K343" i="11"/>
  <c r="Y340" i="11"/>
  <c r="Q340" i="11"/>
  <c r="M340" i="11"/>
  <c r="X335" i="11"/>
  <c r="W333" i="11"/>
  <c r="X329" i="11"/>
  <c r="Z324" i="11"/>
  <c r="L323" i="11"/>
  <c r="K319" i="11"/>
  <c r="R318" i="11"/>
  <c r="R317" i="11"/>
  <c r="N317" i="11"/>
  <c r="Q317" i="11"/>
  <c r="L317" i="11"/>
  <c r="L313" i="11"/>
  <c r="Y311" i="11"/>
  <c r="U303" i="11"/>
  <c r="V294" i="11"/>
  <c r="AA292" i="11"/>
  <c r="L280" i="11"/>
  <c r="V273" i="11"/>
  <c r="W272" i="11"/>
  <c r="M265" i="11"/>
  <c r="O258" i="11"/>
  <c r="K258" i="11"/>
  <c r="AA258" i="11"/>
  <c r="U258" i="11"/>
  <c r="AB258" i="11"/>
  <c r="Q258" i="11"/>
  <c r="X258" i="11"/>
  <c r="J258" i="11"/>
  <c r="S258" i="11"/>
  <c r="Y255" i="11"/>
  <c r="AG250" i="11"/>
  <c r="Q244" i="11"/>
  <c r="M244" i="11"/>
  <c r="T244" i="11"/>
  <c r="V244" i="11"/>
  <c r="AB244" i="11"/>
  <c r="P244" i="11"/>
  <c r="N244" i="11"/>
  <c r="X244" i="11"/>
  <c r="Y235" i="11"/>
  <c r="AQ222" i="11"/>
  <c r="AM222" i="11"/>
  <c r="AJ222" i="11"/>
  <c r="AF222" i="11"/>
  <c r="AL222" i="11"/>
  <c r="AT222" i="11"/>
  <c r="AG222" i="11"/>
  <c r="AU222" i="11"/>
  <c r="AD222" i="11"/>
  <c r="AO222" i="11"/>
  <c r="K219" i="11"/>
  <c r="N217" i="11"/>
  <c r="U216" i="11"/>
  <c r="Q216" i="11"/>
  <c r="W216" i="11"/>
  <c r="R216" i="11"/>
  <c r="M216" i="11"/>
  <c r="V216" i="11"/>
  <c r="T216" i="11"/>
  <c r="N216" i="11"/>
  <c r="R214" i="11"/>
  <c r="V212" i="11"/>
  <c r="Z210" i="11"/>
  <c r="AL204" i="11"/>
  <c r="AI358" i="11"/>
  <c r="AI342" i="11"/>
  <c r="V305" i="11"/>
  <c r="R305" i="11"/>
  <c r="S302" i="11"/>
  <c r="O302" i="11"/>
  <c r="S278" i="11"/>
  <c r="O278" i="11"/>
  <c r="X278" i="11"/>
  <c r="T278" i="11"/>
  <c r="Y252" i="11"/>
  <c r="U252" i="11"/>
  <c r="M252" i="11"/>
  <c r="N252" i="11"/>
  <c r="T252" i="11"/>
  <c r="AB252" i="11"/>
  <c r="AH238" i="11"/>
  <c r="R194" i="11"/>
  <c r="L193" i="11"/>
  <c r="AB193" i="11"/>
  <c r="X193" i="11"/>
  <c r="U193" i="11"/>
  <c r="Q193" i="11"/>
  <c r="W193" i="11"/>
  <c r="J193" i="11"/>
  <c r="R193" i="11"/>
  <c r="P193" i="11"/>
  <c r="AA193" i="11"/>
  <c r="K193" i="11"/>
  <c r="AL188" i="11"/>
  <c r="AP188" i="11"/>
  <c r="Q179" i="11"/>
  <c r="AR159" i="11"/>
  <c r="M154" i="11"/>
  <c r="X205" i="11"/>
  <c r="T205" i="11"/>
  <c r="AA205" i="11"/>
  <c r="V205" i="11"/>
  <c r="W205" i="11"/>
  <c r="Q205" i="11"/>
  <c r="U205" i="11"/>
  <c r="O205" i="11"/>
  <c r="O196" i="11"/>
  <c r="K196" i="11"/>
  <c r="AA196" i="11"/>
  <c r="Z196" i="11"/>
  <c r="V196" i="11"/>
  <c r="W196" i="11"/>
  <c r="J196" i="11"/>
  <c r="R196" i="11"/>
  <c r="T196" i="11"/>
  <c r="N196" i="11"/>
  <c r="P194" i="11"/>
  <c r="AB174" i="11"/>
  <c r="L154" i="11"/>
  <c r="S140" i="11"/>
  <c r="O140" i="11"/>
  <c r="M140" i="11"/>
  <c r="AA140" i="11"/>
  <c r="N140" i="11"/>
  <c r="P140" i="11"/>
  <c r="Q140" i="11"/>
  <c r="R140" i="11"/>
  <c r="T140" i="11"/>
  <c r="U140" i="11"/>
  <c r="V140" i="11"/>
  <c r="W140" i="11"/>
  <c r="X140" i="11"/>
  <c r="Y140" i="11"/>
  <c r="J140" i="11"/>
  <c r="AB140" i="11"/>
  <c r="Q153" i="11"/>
  <c r="M153" i="11"/>
  <c r="N153" i="11"/>
  <c r="O153" i="11"/>
  <c r="P153" i="11"/>
  <c r="R153" i="11"/>
  <c r="S153" i="11"/>
  <c r="T153" i="11"/>
  <c r="U153" i="11"/>
  <c r="V153" i="11"/>
  <c r="AA153" i="11"/>
  <c r="K153" i="11"/>
  <c r="Y153" i="11"/>
  <c r="J153" i="11"/>
  <c r="W153" i="11"/>
  <c r="X178" i="11"/>
  <c r="X174" i="11"/>
  <c r="N179" i="11"/>
  <c r="J179" i="11"/>
  <c r="Z179" i="11"/>
  <c r="X179" i="11"/>
  <c r="T179" i="11"/>
  <c r="O179" i="11"/>
  <c r="V179" i="11"/>
  <c r="S179" i="11"/>
  <c r="AA179" i="11"/>
  <c r="AB179" i="11"/>
  <c r="K179" i="11"/>
  <c r="M179" i="11"/>
  <c r="W178" i="11"/>
  <c r="N174" i="11"/>
  <c r="R154" i="11"/>
  <c r="N154" i="11"/>
  <c r="U154" i="11"/>
  <c r="V154" i="11"/>
  <c r="W154" i="11"/>
  <c r="X154" i="11"/>
  <c r="Z154" i="11"/>
  <c r="AA154" i="11"/>
  <c r="J154" i="11"/>
  <c r="AB154" i="11"/>
  <c r="P154" i="11"/>
  <c r="T154" i="11"/>
  <c r="S154" i="11"/>
  <c r="O154" i="11"/>
  <c r="Q154" i="11"/>
  <c r="AJ144" i="11"/>
  <c r="M194" i="11"/>
  <c r="Y194" i="11"/>
  <c r="K194" i="11"/>
  <c r="X194" i="11"/>
  <c r="Q194" i="11"/>
  <c r="W194" i="11"/>
  <c r="L194" i="11"/>
  <c r="S194" i="11"/>
  <c r="AB194" i="11"/>
  <c r="N194" i="11"/>
  <c r="U178" i="11"/>
  <c r="M174" i="11"/>
  <c r="P168" i="11"/>
  <c r="L168" i="11"/>
  <c r="AB168" i="11"/>
  <c r="T168" i="11"/>
  <c r="O168" i="11"/>
  <c r="J168" i="11"/>
  <c r="Z168" i="11"/>
  <c r="K168" i="11"/>
  <c r="U168" i="11"/>
  <c r="S168" i="11"/>
  <c r="V168" i="11"/>
  <c r="Y168" i="11"/>
  <c r="AA168" i="11"/>
  <c r="M168" i="11"/>
  <c r="AL128" i="11"/>
  <c r="AF128" i="11"/>
  <c r="R277" i="11"/>
  <c r="N277" i="11"/>
  <c r="Q277" i="11"/>
  <c r="L277" i="11"/>
  <c r="P259" i="11"/>
  <c r="L259" i="11"/>
  <c r="AB259" i="11"/>
  <c r="J259" i="11"/>
  <c r="R259" i="11"/>
  <c r="X259" i="11"/>
  <c r="AM218" i="11"/>
  <c r="AF218" i="11"/>
  <c r="AT218" i="11"/>
  <c r="AH218" i="11"/>
  <c r="AP218" i="11"/>
  <c r="AC218" i="11"/>
  <c r="T215" i="11"/>
  <c r="P215" i="11"/>
  <c r="Q215" i="11"/>
  <c r="L215" i="11"/>
  <c r="X215" i="11"/>
  <c r="J215" i="11"/>
  <c r="S215" i="11"/>
  <c r="Z205" i="11"/>
  <c r="V203" i="11"/>
  <c r="R203" i="11"/>
  <c r="Q203" i="11"/>
  <c r="M203" i="11"/>
  <c r="Z203" i="11"/>
  <c r="U203" i="11"/>
  <c r="O203" i="11"/>
  <c r="Y203" i="11"/>
  <c r="J203" i="11"/>
  <c r="AB196" i="11"/>
  <c r="S178" i="11"/>
  <c r="AM175" i="11"/>
  <c r="AI175" i="11"/>
  <c r="AE175" i="11"/>
  <c r="AU175" i="11"/>
  <c r="AQ175" i="11"/>
  <c r="AO175" i="11"/>
  <c r="AJ175" i="11"/>
  <c r="AD175" i="11"/>
  <c r="AF175" i="11"/>
  <c r="AG175" i="11"/>
  <c r="AH175" i="11"/>
  <c r="AN175" i="11"/>
  <c r="AR175" i="11"/>
  <c r="T172" i="11"/>
  <c r="J172" i="11"/>
  <c r="AA172" i="11"/>
  <c r="W172" i="11"/>
  <c r="U172" i="11"/>
  <c r="P172" i="11"/>
  <c r="X172" i="11"/>
  <c r="Q172" i="11"/>
  <c r="K172" i="11"/>
  <c r="L172" i="11"/>
  <c r="O172" i="11"/>
  <c r="R172" i="11"/>
  <c r="S172" i="11"/>
  <c r="V172" i="11"/>
  <c r="AB172" i="11"/>
  <c r="AP159" i="11"/>
  <c r="AK128" i="11"/>
  <c r="P178" i="11"/>
  <c r="AO159" i="11"/>
  <c r="AG144" i="11"/>
  <c r="AE128" i="11"/>
  <c r="V174" i="11"/>
  <c r="P174" i="11"/>
  <c r="L174" i="11"/>
  <c r="W174" i="11"/>
  <c r="R174" i="11"/>
  <c r="J174" i="11"/>
  <c r="S174" i="11"/>
  <c r="AA174" i="11"/>
  <c r="O174" i="11"/>
  <c r="Q174" i="11"/>
  <c r="T174" i="11"/>
  <c r="U174" i="11"/>
  <c r="Z174" i="11"/>
  <c r="AC144" i="11"/>
  <c r="AK144" i="11"/>
  <c r="U126" i="11"/>
  <c r="Q126" i="11"/>
  <c r="M126" i="11"/>
  <c r="O126" i="11"/>
  <c r="P126" i="11"/>
  <c r="R126" i="11"/>
  <c r="S126" i="11"/>
  <c r="T126" i="11"/>
  <c r="V126" i="11"/>
  <c r="AA126" i="11"/>
  <c r="K126" i="11"/>
  <c r="L126" i="11"/>
  <c r="N126" i="11"/>
  <c r="W126" i="11"/>
  <c r="X126" i="11"/>
  <c r="Y126" i="11"/>
  <c r="Z126" i="11"/>
  <c r="AB126" i="11"/>
  <c r="J126" i="11"/>
  <c r="M134" i="11"/>
  <c r="Y134" i="11"/>
  <c r="X134" i="11"/>
  <c r="J134" i="11"/>
  <c r="AB134" i="11"/>
  <c r="N134" i="11"/>
  <c r="T134" i="11"/>
  <c r="K134" i="11"/>
  <c r="L134" i="11"/>
  <c r="O134" i="11"/>
  <c r="P134" i="11"/>
  <c r="Q134" i="11"/>
  <c r="R134" i="11"/>
  <c r="S134" i="11"/>
  <c r="U134" i="11"/>
  <c r="V134" i="11"/>
  <c r="W134" i="11"/>
  <c r="Z134" i="11"/>
  <c r="AA134" i="11"/>
  <c r="X97" i="11"/>
  <c r="Y97" i="11"/>
  <c r="J97" i="11"/>
  <c r="Z97" i="11"/>
  <c r="K97" i="11"/>
  <c r="AA97" i="11"/>
  <c r="L97" i="11"/>
  <c r="AB97" i="11"/>
  <c r="M97" i="11"/>
  <c r="N97" i="11"/>
  <c r="O97" i="11"/>
  <c r="T97" i="11"/>
  <c r="S97" i="11"/>
  <c r="U97" i="11"/>
  <c r="V97" i="11"/>
  <c r="W97" i="11"/>
  <c r="P97" i="11"/>
  <c r="Q97" i="11"/>
  <c r="R97" i="11"/>
  <c r="J178" i="11"/>
  <c r="M178" i="11"/>
  <c r="Y178" i="11"/>
  <c r="Q178" i="11"/>
  <c r="L178" i="11"/>
  <c r="V178" i="11"/>
  <c r="R178" i="11"/>
  <c r="T178" i="11"/>
  <c r="Z178" i="11"/>
  <c r="AA178" i="11"/>
  <c r="AB178" i="11"/>
  <c r="N178" i="11"/>
  <c r="AT159" i="11"/>
  <c r="AG159" i="11"/>
  <c r="AL159" i="11"/>
  <c r="AQ159" i="11"/>
  <c r="AS159" i="11"/>
  <c r="AU159" i="11"/>
  <c r="AH159" i="11"/>
  <c r="AQ286" i="11"/>
  <c r="AM286" i="11"/>
  <c r="AF286" i="11"/>
  <c r="AT286" i="11"/>
  <c r="V281" i="11"/>
  <c r="R281" i="11"/>
  <c r="X281" i="11"/>
  <c r="S281" i="11"/>
  <c r="U277" i="11"/>
  <c r="X267" i="11"/>
  <c r="T267" i="11"/>
  <c r="V267" i="11"/>
  <c r="K267" i="11"/>
  <c r="Q267" i="11"/>
  <c r="U259" i="11"/>
  <c r="AL238" i="11"/>
  <c r="Y236" i="11"/>
  <c r="U236" i="11"/>
  <c r="S236" i="11"/>
  <c r="X236" i="11"/>
  <c r="L236" i="11"/>
  <c r="R236" i="11"/>
  <c r="R229" i="11"/>
  <c r="N229" i="11"/>
  <c r="O229" i="11"/>
  <c r="J229" i="11"/>
  <c r="AB229" i="11"/>
  <c r="Z229" i="11"/>
  <c r="M229" i="11"/>
  <c r="V229" i="11"/>
  <c r="J221" i="11"/>
  <c r="Z221" i="11"/>
  <c r="V221" i="11"/>
  <c r="O221" i="11"/>
  <c r="K221" i="11"/>
  <c r="R221" i="11"/>
  <c r="Y221" i="11"/>
  <c r="Y220" i="11"/>
  <c r="U220" i="11"/>
  <c r="AA220" i="11"/>
  <c r="V220" i="11"/>
  <c r="P220" i="11"/>
  <c r="X220" i="11"/>
  <c r="L220" i="11"/>
  <c r="AJ218" i="11"/>
  <c r="W215" i="11"/>
  <c r="M205" i="11"/>
  <c r="X203" i="11"/>
  <c r="P196" i="11"/>
  <c r="Z194" i="11"/>
  <c r="Y179" i="11"/>
  <c r="AL175" i="11"/>
  <c r="T247" i="11"/>
  <c r="P247" i="11"/>
  <c r="V247" i="11"/>
  <c r="R245" i="11"/>
  <c r="N245" i="11"/>
  <c r="Z245" i="11"/>
  <c r="P243" i="11"/>
  <c r="L243" i="11"/>
  <c r="AB243" i="11"/>
  <c r="M243" i="11"/>
  <c r="T231" i="11"/>
  <c r="P231" i="11"/>
  <c r="J231" i="11"/>
  <c r="AB231" i="11"/>
  <c r="X231" i="11"/>
  <c r="R185" i="11"/>
  <c r="Q184" i="11"/>
  <c r="T183" i="11"/>
  <c r="R176" i="11"/>
  <c r="Z171" i="11"/>
  <c r="V170" i="11"/>
  <c r="N166" i="11"/>
  <c r="J166" i="11"/>
  <c r="Z166" i="11"/>
  <c r="V166" i="11"/>
  <c r="R166" i="11"/>
  <c r="Y166" i="11"/>
  <c r="T166" i="11"/>
  <c r="Q166" i="11"/>
  <c r="AB166" i="11"/>
  <c r="L166" i="11"/>
  <c r="AT144" i="11"/>
  <c r="AP144" i="11"/>
  <c r="AT128" i="11"/>
  <c r="W171" i="11"/>
  <c r="V143" i="11"/>
  <c r="R143" i="11"/>
  <c r="M143" i="11"/>
  <c r="AA143" i="11"/>
  <c r="J143" i="11"/>
  <c r="K143" i="11"/>
  <c r="L143" i="11"/>
  <c r="N143" i="11"/>
  <c r="O143" i="11"/>
  <c r="P143" i="11"/>
  <c r="Q143" i="11"/>
  <c r="S143" i="11"/>
  <c r="T143" i="11"/>
  <c r="Y143" i="11"/>
  <c r="U143" i="11"/>
  <c r="W143" i="11"/>
  <c r="T109" i="11"/>
  <c r="V109" i="11"/>
  <c r="X109" i="11"/>
  <c r="P109" i="11"/>
  <c r="J109" i="11"/>
  <c r="K109" i="11"/>
  <c r="L109" i="11"/>
  <c r="M109" i="11"/>
  <c r="N109" i="11"/>
  <c r="O109" i="11"/>
  <c r="Q109" i="11"/>
  <c r="R109" i="11"/>
  <c r="S109" i="11"/>
  <c r="Z109" i="11"/>
  <c r="AA109" i="11"/>
  <c r="AB109" i="11"/>
  <c r="W109" i="11"/>
  <c r="U109" i="11"/>
  <c r="P171" i="11"/>
  <c r="AO144" i="11"/>
  <c r="AR144" i="11"/>
  <c r="X129" i="11"/>
  <c r="T129" i="11"/>
  <c r="J129" i="11"/>
  <c r="AB129" i="11"/>
  <c r="L129" i="11"/>
  <c r="M129" i="11"/>
  <c r="P129" i="11"/>
  <c r="Q129" i="11"/>
  <c r="W129" i="11"/>
  <c r="S129" i="11"/>
  <c r="U129" i="11"/>
  <c r="V129" i="11"/>
  <c r="Y129" i="11"/>
  <c r="Z129" i="11"/>
  <c r="AA129" i="11"/>
  <c r="K129" i="11"/>
  <c r="R129" i="11"/>
  <c r="O129" i="11"/>
  <c r="S230" i="11"/>
  <c r="O230" i="11"/>
  <c r="V230" i="11"/>
  <c r="Q230" i="11"/>
  <c r="M224" i="11"/>
  <c r="Y224" i="11"/>
  <c r="O224" i="11"/>
  <c r="J224" i="11"/>
  <c r="AB224" i="11"/>
  <c r="U202" i="11"/>
  <c r="Q202" i="11"/>
  <c r="L202" i="11"/>
  <c r="Z202" i="11"/>
  <c r="N202" i="11"/>
  <c r="Q198" i="11"/>
  <c r="M198" i="11"/>
  <c r="W198" i="11"/>
  <c r="S198" i="11"/>
  <c r="P198" i="11"/>
  <c r="Y198" i="11"/>
  <c r="P197" i="11"/>
  <c r="L197" i="11"/>
  <c r="AB197" i="11"/>
  <c r="Q197" i="11"/>
  <c r="K197" i="11"/>
  <c r="S197" i="11"/>
  <c r="Y197" i="11"/>
  <c r="M197" i="11"/>
  <c r="AM188" i="11"/>
  <c r="AI188" i="11"/>
  <c r="AS188" i="11"/>
  <c r="AO188" i="11"/>
  <c r="AQ188" i="11"/>
  <c r="AD188" i="11"/>
  <c r="AK188" i="11"/>
  <c r="U186" i="11"/>
  <c r="Q186" i="11"/>
  <c r="R186" i="11"/>
  <c r="M186" i="11"/>
  <c r="Z186" i="11"/>
  <c r="L186" i="11"/>
  <c r="V186" i="11"/>
  <c r="Q182" i="11"/>
  <c r="M182" i="11"/>
  <c r="J182" i="11"/>
  <c r="AB182" i="11"/>
  <c r="X182" i="11"/>
  <c r="P182" i="11"/>
  <c r="W182" i="11"/>
  <c r="K182" i="11"/>
  <c r="P181" i="11"/>
  <c r="L181" i="11"/>
  <c r="AB181" i="11"/>
  <c r="V181" i="11"/>
  <c r="R181" i="11"/>
  <c r="X181" i="11"/>
  <c r="J181" i="11"/>
  <c r="S181" i="11"/>
  <c r="N171" i="11"/>
  <c r="Q169" i="11"/>
  <c r="M169" i="11"/>
  <c r="Z169" i="11"/>
  <c r="V169" i="11"/>
  <c r="W169" i="11"/>
  <c r="R169" i="11"/>
  <c r="O169" i="11"/>
  <c r="Y169" i="11"/>
  <c r="X158" i="11"/>
  <c r="AB138" i="11"/>
  <c r="T185" i="11"/>
  <c r="P185" i="11"/>
  <c r="L185" i="11"/>
  <c r="Z185" i="11"/>
  <c r="N185" i="11"/>
  <c r="V185" i="11"/>
  <c r="S184" i="11"/>
  <c r="O184" i="11"/>
  <c r="X184" i="11"/>
  <c r="T184" i="11"/>
  <c r="V184" i="11"/>
  <c r="P184" i="11"/>
  <c r="R183" i="11"/>
  <c r="N183" i="11"/>
  <c r="Q183" i="11"/>
  <c r="L183" i="11"/>
  <c r="S183" i="11"/>
  <c r="Y183" i="11"/>
  <c r="X176" i="11"/>
  <c r="U176" i="11"/>
  <c r="Q176" i="11"/>
  <c r="P176" i="11"/>
  <c r="L176" i="11"/>
  <c r="M176" i="11"/>
  <c r="V176" i="11"/>
  <c r="M171" i="11"/>
  <c r="S158" i="11"/>
  <c r="Y138" i="11"/>
  <c r="R170" i="11"/>
  <c r="N170" i="11"/>
  <c r="O170" i="11"/>
  <c r="J170" i="11"/>
  <c r="AB170" i="11"/>
  <c r="Q170" i="11"/>
  <c r="K170" i="11"/>
  <c r="P170" i="11"/>
  <c r="X170" i="11"/>
  <c r="J162" i="11"/>
  <c r="Z162" i="11"/>
  <c r="V162" i="11"/>
  <c r="M162" i="11"/>
  <c r="N162" i="11"/>
  <c r="O162" i="11"/>
  <c r="R162" i="11"/>
  <c r="S162" i="11"/>
  <c r="AA162" i="11"/>
  <c r="X162" i="11"/>
  <c r="Q162" i="11"/>
  <c r="U162" i="11"/>
  <c r="S171" i="11"/>
  <c r="O171" i="11"/>
  <c r="V171" i="11"/>
  <c r="Q171" i="11"/>
  <c r="Y171" i="11"/>
  <c r="AA171" i="11"/>
  <c r="L171" i="11"/>
  <c r="U171" i="11"/>
  <c r="V158" i="11"/>
  <c r="R158" i="11"/>
  <c r="AA158" i="11"/>
  <c r="J158" i="11"/>
  <c r="AB158" i="11"/>
  <c r="K158" i="11"/>
  <c r="L158" i="11"/>
  <c r="N158" i="11"/>
  <c r="O158" i="11"/>
  <c r="P158" i="11"/>
  <c r="W158" i="11"/>
  <c r="Z158" i="11"/>
  <c r="T158" i="11"/>
  <c r="U158" i="11"/>
  <c r="Q138" i="11"/>
  <c r="M138" i="11"/>
  <c r="S138" i="11"/>
  <c r="N138" i="11"/>
  <c r="J138" i="11"/>
  <c r="K138" i="11"/>
  <c r="L138" i="11"/>
  <c r="O138" i="11"/>
  <c r="P138" i="11"/>
  <c r="R138" i="11"/>
  <c r="T138" i="11"/>
  <c r="U138" i="11"/>
  <c r="V138" i="11"/>
  <c r="Z138" i="11"/>
  <c r="AA138" i="11"/>
  <c r="X138" i="11"/>
  <c r="AA326" i="11"/>
  <c r="AQ326" i="11" s="1"/>
  <c r="AA310" i="11"/>
  <c r="S298" i="11"/>
  <c r="AC298" i="11" s="1"/>
  <c r="O290" i="11"/>
  <c r="K290" i="11"/>
  <c r="AA290" i="11"/>
  <c r="U264" i="11"/>
  <c r="Q264" i="11"/>
  <c r="K247" i="11"/>
  <c r="K245" i="11"/>
  <c r="K243" i="11"/>
  <c r="AQ238" i="11"/>
  <c r="AM238" i="11"/>
  <c r="AD238" i="11"/>
  <c r="L231" i="11"/>
  <c r="T230" i="11"/>
  <c r="U224" i="11"/>
  <c r="K208" i="11"/>
  <c r="AA208" i="11"/>
  <c r="W208" i="11"/>
  <c r="S208" i="11"/>
  <c r="P208" i="11"/>
  <c r="L208" i="11"/>
  <c r="V202" i="11"/>
  <c r="V198" i="11"/>
  <c r="W197" i="11"/>
  <c r="X189" i="11"/>
  <c r="T189" i="11"/>
  <c r="N189" i="11"/>
  <c r="J189" i="11"/>
  <c r="AB189" i="11"/>
  <c r="O189" i="11"/>
  <c r="V189" i="11"/>
  <c r="AF188" i="11"/>
  <c r="W186" i="11"/>
  <c r="X185" i="11"/>
  <c r="Y184" i="11"/>
  <c r="X183" i="11"/>
  <c r="V182" i="11"/>
  <c r="W181" i="11"/>
  <c r="Y176" i="11"/>
  <c r="AA170" i="11"/>
  <c r="U169" i="11"/>
  <c r="M166" i="11"/>
  <c r="AM234" i="11"/>
  <c r="O226" i="11"/>
  <c r="K226" i="11"/>
  <c r="AA226" i="11"/>
  <c r="S200" i="11"/>
  <c r="O200" i="11"/>
  <c r="R200" i="11"/>
  <c r="M200" i="11"/>
  <c r="T156" i="11"/>
  <c r="P156" i="11"/>
  <c r="O156" i="11"/>
  <c r="Q156" i="11"/>
  <c r="R156" i="11"/>
  <c r="S156" i="11"/>
  <c r="V156" i="11"/>
  <c r="W156" i="11"/>
  <c r="X156" i="11"/>
  <c r="K156" i="11"/>
  <c r="Y156" i="11"/>
  <c r="AG128" i="11"/>
  <c r="J191" i="11"/>
  <c r="Z191" i="11"/>
  <c r="V191" i="11"/>
  <c r="AB191" i="11"/>
  <c r="W191" i="11"/>
  <c r="X251" i="11"/>
  <c r="T251" i="11"/>
  <c r="M240" i="11"/>
  <c r="Y240" i="11"/>
  <c r="AR234" i="11"/>
  <c r="L226" i="11"/>
  <c r="L223" i="11"/>
  <c r="AB223" i="11"/>
  <c r="X223" i="11"/>
  <c r="L209" i="11"/>
  <c r="AB209" i="11"/>
  <c r="J209" i="11"/>
  <c r="AA209" i="11"/>
  <c r="W209" i="11"/>
  <c r="J207" i="11"/>
  <c r="Z207" i="11"/>
  <c r="S207" i="11"/>
  <c r="O207" i="11"/>
  <c r="K200" i="11"/>
  <c r="S191" i="11"/>
  <c r="Y190" i="11"/>
  <c r="U190" i="11"/>
  <c r="T190" i="11"/>
  <c r="P190" i="11"/>
  <c r="L156" i="11"/>
  <c r="N150" i="11"/>
  <c r="J150" i="11"/>
  <c r="Z150" i="11"/>
  <c r="AB150" i="11"/>
  <c r="K150" i="11"/>
  <c r="L150" i="11"/>
  <c r="M150" i="11"/>
  <c r="O150" i="11"/>
  <c r="P150" i="11"/>
  <c r="Q150" i="11"/>
  <c r="R150" i="11"/>
  <c r="S150" i="11"/>
  <c r="W150" i="11"/>
  <c r="AI282" i="11"/>
  <c r="AI266" i="11"/>
  <c r="AI250" i="11"/>
  <c r="AI234" i="11"/>
  <c r="AI218" i="11"/>
  <c r="R199" i="11"/>
  <c r="N199" i="11"/>
  <c r="U173" i="11"/>
  <c r="M173" i="11"/>
  <c r="Z173" i="11"/>
  <c r="S155" i="11"/>
  <c r="O155" i="11"/>
  <c r="AA155" i="11"/>
  <c r="J155" i="11"/>
  <c r="AB155" i="11"/>
  <c r="K155" i="11"/>
  <c r="L155" i="11"/>
  <c r="N155" i="11"/>
  <c r="P155" i="11"/>
  <c r="Q155" i="11"/>
  <c r="W155" i="11"/>
  <c r="J115" i="11"/>
  <c r="Z115" i="11"/>
  <c r="L115" i="11"/>
  <c r="AB115" i="11"/>
  <c r="V115" i="11"/>
  <c r="K115" i="11"/>
  <c r="M115" i="11"/>
  <c r="N115" i="11"/>
  <c r="O115" i="11"/>
  <c r="P115" i="11"/>
  <c r="Q115" i="11"/>
  <c r="R115" i="11"/>
  <c r="W115" i="11"/>
  <c r="T115" i="11"/>
  <c r="U115" i="11"/>
  <c r="X115" i="11"/>
  <c r="Y115" i="11"/>
  <c r="AA115" i="11"/>
  <c r="J63" i="11"/>
  <c r="Z63" i="11"/>
  <c r="N63" i="11"/>
  <c r="P63" i="11"/>
  <c r="Q63" i="11"/>
  <c r="R63" i="11"/>
  <c r="AA63" i="11"/>
  <c r="L63" i="11"/>
  <c r="M63" i="11"/>
  <c r="O63" i="11"/>
  <c r="S63" i="11"/>
  <c r="T63" i="11"/>
  <c r="U63" i="11"/>
  <c r="V63" i="11"/>
  <c r="W63" i="11"/>
  <c r="X63" i="11"/>
  <c r="K63" i="11"/>
  <c r="Y63" i="11"/>
  <c r="AB63" i="11"/>
  <c r="AH128" i="11"/>
  <c r="T201" i="11"/>
  <c r="P201" i="11"/>
  <c r="Y177" i="11"/>
  <c r="Z177" i="11"/>
  <c r="U177" i="11"/>
  <c r="M165" i="11"/>
  <c r="Y165" i="11"/>
  <c r="O165" i="11"/>
  <c r="T165" i="11"/>
  <c r="J165" i="11"/>
  <c r="AB165" i="11"/>
  <c r="L148" i="11"/>
  <c r="AB148" i="11"/>
  <c r="X148" i="11"/>
  <c r="M148" i="11"/>
  <c r="N148" i="11"/>
  <c r="O148" i="11"/>
  <c r="P148" i="11"/>
  <c r="Q148" i="11"/>
  <c r="R148" i="11"/>
  <c r="S148" i="11"/>
  <c r="T148" i="11"/>
  <c r="U148" i="11"/>
  <c r="Z148" i="11"/>
  <c r="X145" i="11"/>
  <c r="T145" i="11"/>
  <c r="V145" i="11"/>
  <c r="Q145" i="11"/>
  <c r="AB145" i="11"/>
  <c r="J145" i="11"/>
  <c r="K145" i="11"/>
  <c r="L145" i="11"/>
  <c r="M145" i="11"/>
  <c r="N145" i="11"/>
  <c r="O145" i="11"/>
  <c r="P145" i="11"/>
  <c r="W145" i="11"/>
  <c r="N135" i="11"/>
  <c r="J135" i="11"/>
  <c r="Z135" i="11"/>
  <c r="O135" i="11"/>
  <c r="R135" i="11"/>
  <c r="AB135" i="11"/>
  <c r="K135" i="11"/>
  <c r="L135" i="11"/>
  <c r="M135" i="11"/>
  <c r="P135" i="11"/>
  <c r="Q135" i="11"/>
  <c r="S135" i="11"/>
  <c r="T135" i="11"/>
  <c r="U135" i="11"/>
  <c r="V135" i="11"/>
  <c r="AA135" i="11"/>
  <c r="O167" i="11"/>
  <c r="K167" i="11"/>
  <c r="AA167" i="11"/>
  <c r="S161" i="11"/>
  <c r="P157" i="11"/>
  <c r="P149" i="11"/>
  <c r="AF144" i="11"/>
  <c r="U136" i="11"/>
  <c r="L133" i="11"/>
  <c r="AB133" i="11"/>
  <c r="X133" i="11"/>
  <c r="Q133" i="11"/>
  <c r="T133" i="11"/>
  <c r="W133" i="11"/>
  <c r="M133" i="11"/>
  <c r="X125" i="11"/>
  <c r="AM159" i="11"/>
  <c r="AI159" i="11"/>
  <c r="K157" i="11"/>
  <c r="O151" i="11"/>
  <c r="K151" i="11"/>
  <c r="AA151" i="11"/>
  <c r="U142" i="11"/>
  <c r="Q142" i="11"/>
  <c r="Z142" i="11"/>
  <c r="V142" i="11"/>
  <c r="Y130" i="11"/>
  <c r="U130" i="11"/>
  <c r="P130" i="11"/>
  <c r="R130" i="11"/>
  <c r="S130" i="11"/>
  <c r="W130" i="11"/>
  <c r="X130" i="11"/>
  <c r="L130" i="11"/>
  <c r="Q125" i="11"/>
  <c r="X120" i="11"/>
  <c r="X160" i="11"/>
  <c r="T160" i="11"/>
  <c r="AK159" i="11"/>
  <c r="AB157" i="11"/>
  <c r="J157" i="11"/>
  <c r="X151" i="11"/>
  <c r="J146" i="11"/>
  <c r="Z146" i="11"/>
  <c r="V146" i="11"/>
  <c r="AS144" i="11"/>
  <c r="Y142" i="11"/>
  <c r="R123" i="11"/>
  <c r="N123" i="11"/>
  <c r="L123" i="11"/>
  <c r="M123" i="11"/>
  <c r="O123" i="11"/>
  <c r="P123" i="11"/>
  <c r="Q123" i="11"/>
  <c r="S123" i="11"/>
  <c r="T123" i="11"/>
  <c r="U123" i="11"/>
  <c r="V123" i="11"/>
  <c r="Z123" i="11"/>
  <c r="V120" i="11"/>
  <c r="AA101" i="11"/>
  <c r="O89" i="11"/>
  <c r="W89" i="11"/>
  <c r="S89" i="11"/>
  <c r="AA89" i="11"/>
  <c r="AB89" i="11"/>
  <c r="J89" i="11"/>
  <c r="K89" i="11"/>
  <c r="L89" i="11"/>
  <c r="M89" i="11"/>
  <c r="N89" i="11"/>
  <c r="P89" i="11"/>
  <c r="Q89" i="11"/>
  <c r="V89" i="11"/>
  <c r="X89" i="11"/>
  <c r="Y89" i="11"/>
  <c r="Z89" i="11"/>
  <c r="W160" i="11"/>
  <c r="AJ159" i="11"/>
  <c r="W151" i="11"/>
  <c r="M149" i="11"/>
  <c r="Y149" i="11"/>
  <c r="X142" i="11"/>
  <c r="T125" i="11"/>
  <c r="P125" i="11"/>
  <c r="Z125" i="11"/>
  <c r="J125" i="11"/>
  <c r="AB125" i="11"/>
  <c r="K125" i="11"/>
  <c r="L125" i="11"/>
  <c r="M125" i="11"/>
  <c r="N125" i="11"/>
  <c r="O125" i="11"/>
  <c r="V125" i="11"/>
  <c r="P69" i="11"/>
  <c r="V69" i="11"/>
  <c r="Y69" i="11"/>
  <c r="R69" i="11"/>
  <c r="M69" i="11"/>
  <c r="N69" i="11"/>
  <c r="O69" i="11"/>
  <c r="Q69" i="11"/>
  <c r="S69" i="11"/>
  <c r="T69" i="11"/>
  <c r="U69" i="11"/>
  <c r="W69" i="11"/>
  <c r="X69" i="11"/>
  <c r="J69" i="11"/>
  <c r="K69" i="11"/>
  <c r="L69" i="11"/>
  <c r="Z69" i="11"/>
  <c r="AA69" i="11"/>
  <c r="AB69" i="11"/>
  <c r="AQ144" i="11"/>
  <c r="U157" i="11"/>
  <c r="Q157" i="11"/>
  <c r="AF159" i="11"/>
  <c r="X157" i="11"/>
  <c r="T151" i="11"/>
  <c r="AM144" i="11"/>
  <c r="AI144" i="11"/>
  <c r="AH144" i="11"/>
  <c r="AD144" i="11"/>
  <c r="S142" i="11"/>
  <c r="AM128" i="11"/>
  <c r="AI128" i="11"/>
  <c r="AO128" i="11"/>
  <c r="AQ128" i="11"/>
  <c r="AR128" i="11"/>
  <c r="AC128" i="11"/>
  <c r="AU128" i="11"/>
  <c r="AD128" i="11"/>
  <c r="AJ128" i="11"/>
  <c r="O120" i="11"/>
  <c r="K120" i="11"/>
  <c r="AA120" i="11"/>
  <c r="AB120" i="11"/>
  <c r="J120" i="11"/>
  <c r="L120" i="11"/>
  <c r="M120" i="11"/>
  <c r="N120" i="11"/>
  <c r="P120" i="11"/>
  <c r="Q120" i="11"/>
  <c r="R120" i="11"/>
  <c r="S120" i="11"/>
  <c r="W120" i="11"/>
  <c r="L101" i="11"/>
  <c r="AB101" i="11"/>
  <c r="M101" i="11"/>
  <c r="N101" i="11"/>
  <c r="O101" i="11"/>
  <c r="P101" i="11"/>
  <c r="R101" i="11"/>
  <c r="S101" i="11"/>
  <c r="X101" i="11"/>
  <c r="J101" i="11"/>
  <c r="K101" i="11"/>
  <c r="Q101" i="11"/>
  <c r="T101" i="11"/>
  <c r="U101" i="11"/>
  <c r="V101" i="11"/>
  <c r="W101" i="11"/>
  <c r="Y161" i="11"/>
  <c r="U161" i="11"/>
  <c r="AE159" i="11"/>
  <c r="W157" i="11"/>
  <c r="S151" i="11"/>
  <c r="U149" i="11"/>
  <c r="AN144" i="11"/>
  <c r="R142" i="11"/>
  <c r="O136" i="11"/>
  <c r="K136" i="11"/>
  <c r="AA136" i="11"/>
  <c r="V136" i="11"/>
  <c r="R136" i="11"/>
  <c r="Z130" i="11"/>
  <c r="AS128" i="11"/>
  <c r="AA192" i="11"/>
  <c r="AD192" i="11" s="1"/>
  <c r="L167" i="11"/>
  <c r="L164" i="11"/>
  <c r="AB164" i="11"/>
  <c r="X164" i="11"/>
  <c r="X161" i="11"/>
  <c r="Q160" i="11"/>
  <c r="AD159" i="11"/>
  <c r="V157" i="11"/>
  <c r="P152" i="11"/>
  <c r="L152" i="11"/>
  <c r="AB152" i="11"/>
  <c r="R151" i="11"/>
  <c r="T149" i="11"/>
  <c r="R146" i="11"/>
  <c r="AL144" i="11"/>
  <c r="P142" i="11"/>
  <c r="T141" i="11"/>
  <c r="P141" i="11"/>
  <c r="U141" i="11"/>
  <c r="O141" i="11"/>
  <c r="Z136" i="11"/>
  <c r="K133" i="11"/>
  <c r="V130" i="11"/>
  <c r="AP128" i="11"/>
  <c r="M102" i="11"/>
  <c r="N102" i="11"/>
  <c r="O102" i="11"/>
  <c r="P102" i="11"/>
  <c r="Q102" i="11"/>
  <c r="S102" i="11"/>
  <c r="T102" i="11"/>
  <c r="Y102" i="11"/>
  <c r="U102" i="11"/>
  <c r="V102" i="11"/>
  <c r="W102" i="11"/>
  <c r="X102" i="11"/>
  <c r="Z102" i="11"/>
  <c r="AA102" i="11"/>
  <c r="AB102" i="11"/>
  <c r="J102" i="11"/>
  <c r="P137" i="11"/>
  <c r="L137" i="11"/>
  <c r="AB137" i="11"/>
  <c r="R131" i="11"/>
  <c r="N127" i="11"/>
  <c r="N124" i="11"/>
  <c r="T122" i="11"/>
  <c r="P119" i="11"/>
  <c r="M118" i="11"/>
  <c r="Y118" i="11"/>
  <c r="R117" i="11"/>
  <c r="V111" i="11"/>
  <c r="X111" i="11"/>
  <c r="R111" i="11"/>
  <c r="Z104" i="11"/>
  <c r="V103" i="11"/>
  <c r="O122" i="11"/>
  <c r="Y114" i="11"/>
  <c r="K114" i="11"/>
  <c r="AA114" i="11"/>
  <c r="U114" i="11"/>
  <c r="J84" i="11"/>
  <c r="Z84" i="11"/>
  <c r="S84" i="11"/>
  <c r="O84" i="11"/>
  <c r="P84" i="11"/>
  <c r="Q84" i="11"/>
  <c r="R84" i="11"/>
  <c r="T84" i="11"/>
  <c r="U84" i="11"/>
  <c r="V84" i="11"/>
  <c r="W84" i="11"/>
  <c r="X84" i="11"/>
  <c r="Y84" i="11"/>
  <c r="K84" i="11"/>
  <c r="T73" i="11"/>
  <c r="U73" i="11"/>
  <c r="M73" i="11"/>
  <c r="N73" i="11"/>
  <c r="O73" i="11"/>
  <c r="P73" i="11"/>
  <c r="Q73" i="11"/>
  <c r="S73" i="11"/>
  <c r="V73" i="11"/>
  <c r="W73" i="11"/>
  <c r="AB73" i="11"/>
  <c r="R73" i="11"/>
  <c r="X73" i="11"/>
  <c r="Y73" i="11"/>
  <c r="Z73" i="11"/>
  <c r="AA73" i="11"/>
  <c r="AA127" i="11"/>
  <c r="AA124" i="11"/>
  <c r="N122" i="11"/>
  <c r="P121" i="11"/>
  <c r="L121" i="11"/>
  <c r="AB121" i="11"/>
  <c r="AB119" i="11"/>
  <c r="Z114" i="11"/>
  <c r="N104" i="11"/>
  <c r="J99" i="11"/>
  <c r="Z99" i="11"/>
  <c r="K99" i="11"/>
  <c r="AA99" i="11"/>
  <c r="L99" i="11"/>
  <c r="AB99" i="11"/>
  <c r="M99" i="11"/>
  <c r="N99" i="11"/>
  <c r="O99" i="11"/>
  <c r="P99" i="11"/>
  <c r="Q99" i="11"/>
  <c r="V99" i="11"/>
  <c r="V98" i="11"/>
  <c r="V93" i="11"/>
  <c r="L131" i="11"/>
  <c r="L122" i="11"/>
  <c r="X121" i="11"/>
  <c r="K117" i="11"/>
  <c r="X114" i="11"/>
  <c r="M104" i="11"/>
  <c r="T98" i="11"/>
  <c r="Q91" i="11"/>
  <c r="M91" i="11"/>
  <c r="Z91" i="11"/>
  <c r="AB91" i="11"/>
  <c r="J91" i="11"/>
  <c r="K91" i="11"/>
  <c r="L91" i="11"/>
  <c r="N91" i="11"/>
  <c r="O91" i="11"/>
  <c r="P91" i="11"/>
  <c r="R91" i="11"/>
  <c r="S91" i="11"/>
  <c r="W91" i="11"/>
  <c r="T78" i="11"/>
  <c r="P78" i="11"/>
  <c r="Q78" i="11"/>
  <c r="V78" i="11"/>
  <c r="L78" i="11"/>
  <c r="M78" i="11"/>
  <c r="N78" i="11"/>
  <c r="O78" i="11"/>
  <c r="R78" i="11"/>
  <c r="S78" i="11"/>
  <c r="U78" i="11"/>
  <c r="W78" i="11"/>
  <c r="X78" i="11"/>
  <c r="Y78" i="11"/>
  <c r="V127" i="11"/>
  <c r="R127" i="11"/>
  <c r="S124" i="11"/>
  <c r="O124" i="11"/>
  <c r="K122" i="11"/>
  <c r="N119" i="11"/>
  <c r="J119" i="11"/>
  <c r="Z119" i="11"/>
  <c r="W114" i="11"/>
  <c r="L104" i="11"/>
  <c r="N103" i="11"/>
  <c r="O103" i="11"/>
  <c r="P103" i="11"/>
  <c r="Q103" i="11"/>
  <c r="R103" i="11"/>
  <c r="T103" i="11"/>
  <c r="U103" i="11"/>
  <c r="J103" i="11"/>
  <c r="Z103" i="11"/>
  <c r="S98" i="11"/>
  <c r="K64" i="11"/>
  <c r="AA64" i="11"/>
  <c r="R64" i="11"/>
  <c r="T64" i="11"/>
  <c r="U64" i="11"/>
  <c r="V64" i="11"/>
  <c r="N64" i="11"/>
  <c r="J64" i="11"/>
  <c r="L64" i="11"/>
  <c r="M64" i="11"/>
  <c r="O64" i="11"/>
  <c r="P64" i="11"/>
  <c r="Q64" i="11"/>
  <c r="S64" i="11"/>
  <c r="W64" i="11"/>
  <c r="AB64" i="11"/>
  <c r="X64" i="11"/>
  <c r="AB122" i="11"/>
  <c r="J122" i="11"/>
  <c r="V114" i="11"/>
  <c r="J104" i="11"/>
  <c r="R98" i="11"/>
  <c r="S93" i="11"/>
  <c r="T93" i="11"/>
  <c r="O93" i="11"/>
  <c r="AB93" i="11"/>
  <c r="J93" i="11"/>
  <c r="K93" i="11"/>
  <c r="L93" i="11"/>
  <c r="M93" i="11"/>
  <c r="N93" i="11"/>
  <c r="P93" i="11"/>
  <c r="Q93" i="11"/>
  <c r="R93" i="11"/>
  <c r="X93" i="11"/>
  <c r="L86" i="11"/>
  <c r="AB86" i="11"/>
  <c r="J86" i="11"/>
  <c r="AA86" i="11"/>
  <c r="W86" i="11"/>
  <c r="P86" i="11"/>
  <c r="Q86" i="11"/>
  <c r="R86" i="11"/>
  <c r="S86" i="11"/>
  <c r="T86" i="11"/>
  <c r="U86" i="11"/>
  <c r="V86" i="11"/>
  <c r="X86" i="11"/>
  <c r="Y86" i="11"/>
  <c r="K86" i="11"/>
  <c r="W127" i="11"/>
  <c r="W124" i="11"/>
  <c r="AA122" i="11"/>
  <c r="U121" i="11"/>
  <c r="W119" i="11"/>
  <c r="T114" i="11"/>
  <c r="J131" i="11"/>
  <c r="Z131" i="11"/>
  <c r="V131" i="11"/>
  <c r="U127" i="11"/>
  <c r="V124" i="11"/>
  <c r="T121" i="11"/>
  <c r="V119" i="11"/>
  <c r="L117" i="11"/>
  <c r="AB117" i="11"/>
  <c r="X117" i="11"/>
  <c r="S114" i="11"/>
  <c r="R107" i="11"/>
  <c r="S107" i="11"/>
  <c r="T107" i="11"/>
  <c r="V107" i="11"/>
  <c r="N107" i="11"/>
  <c r="Q122" i="11"/>
  <c r="M122" i="11"/>
  <c r="O104" i="11"/>
  <c r="P104" i="11"/>
  <c r="Q104" i="11"/>
  <c r="R104" i="11"/>
  <c r="S104" i="11"/>
  <c r="U104" i="11"/>
  <c r="V104" i="11"/>
  <c r="K104" i="11"/>
  <c r="AA104" i="11"/>
  <c r="Y98" i="11"/>
  <c r="J98" i="11"/>
  <c r="Z98" i="11"/>
  <c r="K98" i="11"/>
  <c r="AA98" i="11"/>
  <c r="L98" i="11"/>
  <c r="AB98" i="11"/>
  <c r="M98" i="11"/>
  <c r="N98" i="11"/>
  <c r="O98" i="11"/>
  <c r="P98" i="11"/>
  <c r="U98" i="11"/>
  <c r="R76" i="11"/>
  <c r="J76" i="11"/>
  <c r="AA76" i="11"/>
  <c r="K76" i="11"/>
  <c r="AB76" i="11"/>
  <c r="M76" i="11"/>
  <c r="O76" i="11"/>
  <c r="Q76" i="11"/>
  <c r="W76" i="11"/>
  <c r="T76" i="11"/>
  <c r="U76" i="11"/>
  <c r="V76" i="11"/>
  <c r="X76" i="11"/>
  <c r="Y76" i="11"/>
  <c r="Z76" i="11"/>
  <c r="L76" i="11"/>
  <c r="Y62" i="11"/>
  <c r="J62" i="11"/>
  <c r="AA62" i="11"/>
  <c r="L62" i="11"/>
  <c r="M62" i="11"/>
  <c r="N62" i="11"/>
  <c r="V62" i="11"/>
  <c r="K62" i="11"/>
  <c r="O62" i="11"/>
  <c r="P62" i="11"/>
  <c r="Q62" i="11"/>
  <c r="R62" i="11"/>
  <c r="S62" i="11"/>
  <c r="T62" i="11"/>
  <c r="U62" i="11"/>
  <c r="W62" i="11"/>
  <c r="Z62" i="11"/>
  <c r="AB62" i="11"/>
  <c r="AA163" i="11"/>
  <c r="AA147" i="11"/>
  <c r="R139" i="11"/>
  <c r="N139" i="11"/>
  <c r="K137" i="11"/>
  <c r="W131" i="11"/>
  <c r="S127" i="11"/>
  <c r="T124" i="11"/>
  <c r="X122" i="11"/>
  <c r="R121" i="11"/>
  <c r="T119" i="11"/>
  <c r="L118" i="11"/>
  <c r="V117" i="11"/>
  <c r="Q114" i="11"/>
  <c r="X113" i="11"/>
  <c r="J113" i="11"/>
  <c r="Z113" i="11"/>
  <c r="T113" i="11"/>
  <c r="K111" i="11"/>
  <c r="Z107" i="11"/>
  <c r="AA103" i="11"/>
  <c r="Y99" i="11"/>
  <c r="Q110" i="11"/>
  <c r="O108" i="11"/>
  <c r="AB105" i="11"/>
  <c r="L105" i="11"/>
  <c r="N95" i="11"/>
  <c r="AB94" i="11"/>
  <c r="T85" i="11"/>
  <c r="R94" i="11"/>
  <c r="S77" i="11"/>
  <c r="M77" i="11"/>
  <c r="N77" i="11"/>
  <c r="R77" i="11"/>
  <c r="Z77" i="11"/>
  <c r="Z95" i="11"/>
  <c r="W94" i="11"/>
  <c r="P90" i="11"/>
  <c r="J90" i="11"/>
  <c r="AA90" i="11"/>
  <c r="W90" i="11"/>
  <c r="N88" i="11"/>
  <c r="S88" i="11"/>
  <c r="O88" i="11"/>
  <c r="V80" i="11"/>
  <c r="W80" i="11"/>
  <c r="K80" i="11"/>
  <c r="AB80" i="11"/>
  <c r="R80" i="11"/>
  <c r="AB77" i="11"/>
  <c r="V105" i="11"/>
  <c r="V94" i="11"/>
  <c r="R92" i="11"/>
  <c r="P92" i="11"/>
  <c r="L92" i="11"/>
  <c r="Y90" i="11"/>
  <c r="Y88" i="11"/>
  <c r="M85" i="11"/>
  <c r="Z80" i="11"/>
  <c r="AA77" i="11"/>
  <c r="S95" i="11"/>
  <c r="U94" i="11"/>
  <c r="Y77" i="11"/>
  <c r="L53" i="11"/>
  <c r="T105" i="11"/>
  <c r="W95" i="11"/>
  <c r="T94" i="11"/>
  <c r="X92" i="11"/>
  <c r="V90" i="11"/>
  <c r="W88" i="11"/>
  <c r="J85" i="11"/>
  <c r="X80" i="11"/>
  <c r="X77" i="11"/>
  <c r="V95" i="11"/>
  <c r="S94" i="11"/>
  <c r="U90" i="11"/>
  <c r="V88" i="11"/>
  <c r="U80" i="11"/>
  <c r="W77" i="11"/>
  <c r="U108" i="11"/>
  <c r="R105" i="11"/>
  <c r="T96" i="11"/>
  <c r="U95" i="11"/>
  <c r="Q94" i="11"/>
  <c r="V92" i="11"/>
  <c r="T90" i="11"/>
  <c r="U88" i="11"/>
  <c r="Y83" i="11"/>
  <c r="O83" i="11"/>
  <c r="K83" i="11"/>
  <c r="AB83" i="11"/>
  <c r="T80" i="11"/>
  <c r="V77" i="11"/>
  <c r="U58" i="11"/>
  <c r="N58" i="11"/>
  <c r="O58" i="11"/>
  <c r="P58" i="11"/>
  <c r="Q58" i="11"/>
  <c r="R58" i="11"/>
  <c r="S58" i="11"/>
  <c r="T58" i="11"/>
  <c r="J58" i="11"/>
  <c r="AA58" i="11"/>
  <c r="M58" i="11"/>
  <c r="V58" i="11"/>
  <c r="W58" i="11"/>
  <c r="X58" i="11"/>
  <c r="Y58" i="11"/>
  <c r="Z58" i="11"/>
  <c r="AB58" i="11"/>
  <c r="Q105" i="11"/>
  <c r="T95" i="11"/>
  <c r="P94" i="11"/>
  <c r="S90" i="11"/>
  <c r="T88" i="11"/>
  <c r="K85" i="11"/>
  <c r="AA85" i="11"/>
  <c r="W85" i="11"/>
  <c r="S85" i="11"/>
  <c r="S80" i="11"/>
  <c r="U77" i="11"/>
  <c r="P53" i="11"/>
  <c r="O53" i="11"/>
  <c r="Q53" i="11"/>
  <c r="R53" i="11"/>
  <c r="S53" i="11"/>
  <c r="T53" i="11"/>
  <c r="U53" i="11"/>
  <c r="V53" i="11"/>
  <c r="W53" i="11"/>
  <c r="K53" i="11"/>
  <c r="AB53" i="11"/>
  <c r="M53" i="11"/>
  <c r="N53" i="11"/>
  <c r="X53" i="11"/>
  <c r="Y53" i="11"/>
  <c r="Z53" i="11"/>
  <c r="AA53" i="11"/>
  <c r="L45" i="11"/>
  <c r="AB45" i="11"/>
  <c r="M45" i="11"/>
  <c r="N45" i="11"/>
  <c r="Q45" i="11"/>
  <c r="S45" i="11"/>
  <c r="X45" i="11"/>
  <c r="J45" i="11"/>
  <c r="K45" i="11"/>
  <c r="O45" i="11"/>
  <c r="P45" i="11"/>
  <c r="R45" i="11"/>
  <c r="T45" i="11"/>
  <c r="U45" i="11"/>
  <c r="AA45" i="11"/>
  <c r="V45" i="11"/>
  <c r="W45" i="11"/>
  <c r="Y45" i="11"/>
  <c r="Z45" i="11"/>
  <c r="AA132" i="11"/>
  <c r="AC132" i="11" s="1"/>
  <c r="AA116" i="11"/>
  <c r="AA100" i="11"/>
  <c r="V96" i="11"/>
  <c r="R95" i="11"/>
  <c r="O94" i="11"/>
  <c r="T92" i="11"/>
  <c r="R90" i="11"/>
  <c r="R88" i="11"/>
  <c r="M87" i="11"/>
  <c r="O87" i="11"/>
  <c r="J87" i="11"/>
  <c r="AA87" i="11"/>
  <c r="Y85" i="11"/>
  <c r="X83" i="11"/>
  <c r="Q80" i="11"/>
  <c r="U79" i="11"/>
  <c r="S79" i="11"/>
  <c r="Y79" i="11"/>
  <c r="O79" i="11"/>
  <c r="T77" i="11"/>
  <c r="X82" i="11"/>
  <c r="Q74" i="11"/>
  <c r="T72" i="11"/>
  <c r="T70" i="11"/>
  <c r="Q68" i="11"/>
  <c r="W67" i="11"/>
  <c r="W66" i="11"/>
  <c r="K68" i="11"/>
  <c r="V59" i="11"/>
  <c r="Q59" i="11"/>
  <c r="R59" i="11"/>
  <c r="S59" i="11"/>
  <c r="T59" i="11"/>
  <c r="U59" i="11"/>
  <c r="W59" i="11"/>
  <c r="M59" i="11"/>
  <c r="O19" i="11"/>
  <c r="P19" i="11"/>
  <c r="Q19" i="11"/>
  <c r="R19" i="11"/>
  <c r="S19" i="11"/>
  <c r="T19" i="11"/>
  <c r="U19" i="11"/>
  <c r="V19" i="11"/>
  <c r="K19" i="11"/>
  <c r="AA19" i="11"/>
  <c r="J19" i="11"/>
  <c r="L19" i="11"/>
  <c r="M19" i="11"/>
  <c r="N19" i="11"/>
  <c r="W19" i="11"/>
  <c r="X19" i="11"/>
  <c r="Y19" i="11"/>
  <c r="AW5" i="11"/>
  <c r="M72" i="11"/>
  <c r="J68" i="11"/>
  <c r="Q66" i="11"/>
  <c r="N50" i="11"/>
  <c r="P66" i="11"/>
  <c r="K72" i="11"/>
  <c r="L67" i="11"/>
  <c r="O66" i="11"/>
  <c r="AB59" i="11"/>
  <c r="L24" i="11"/>
  <c r="AB24" i="11"/>
  <c r="M24" i="11"/>
  <c r="N24" i="11"/>
  <c r="O24" i="11"/>
  <c r="Q24" i="11"/>
  <c r="R24" i="11"/>
  <c r="S24" i="11"/>
  <c r="X24" i="11"/>
  <c r="U24" i="11"/>
  <c r="V24" i="11"/>
  <c r="W24" i="11"/>
  <c r="Y24" i="11"/>
  <c r="Z24" i="11"/>
  <c r="AA24" i="11"/>
  <c r="J24" i="11"/>
  <c r="K24" i="11"/>
  <c r="P24" i="11"/>
  <c r="T24" i="11"/>
  <c r="O68" i="11"/>
  <c r="R68" i="11"/>
  <c r="U68" i="11"/>
  <c r="M68" i="11"/>
  <c r="AA59" i="11"/>
  <c r="P74" i="11"/>
  <c r="Z68" i="11"/>
  <c r="Z59" i="11"/>
  <c r="S72" i="11"/>
  <c r="Q72" i="11"/>
  <c r="J72" i="11"/>
  <c r="AA72" i="11"/>
  <c r="Y68" i="11"/>
  <c r="M66" i="11"/>
  <c r="Z66" i="11"/>
  <c r="K66" i="11"/>
  <c r="AB66" i="11"/>
  <c r="L66" i="11"/>
  <c r="N66" i="11"/>
  <c r="V66" i="11"/>
  <c r="Y59" i="11"/>
  <c r="S50" i="11"/>
  <c r="V50" i="11"/>
  <c r="M50" i="11"/>
  <c r="P50" i="11"/>
  <c r="Q50" i="11"/>
  <c r="R50" i="11"/>
  <c r="T50" i="11"/>
  <c r="U50" i="11"/>
  <c r="W50" i="11"/>
  <c r="X50" i="11"/>
  <c r="Y50" i="11"/>
  <c r="K50" i="11"/>
  <c r="Y72" i="11"/>
  <c r="Q70" i="11"/>
  <c r="Y70" i="11"/>
  <c r="K70" i="11"/>
  <c r="AB70" i="11"/>
  <c r="U70" i="11"/>
  <c r="X68" i="11"/>
  <c r="N67" i="11"/>
  <c r="M67" i="11"/>
  <c r="Q67" i="11"/>
  <c r="R67" i="11"/>
  <c r="Z67" i="11"/>
  <c r="X59" i="11"/>
  <c r="Q75" i="11"/>
  <c r="U74" i="11"/>
  <c r="X72" i="11"/>
  <c r="Z70" i="11"/>
  <c r="W68" i="11"/>
  <c r="AB67" i="11"/>
  <c r="P59" i="11"/>
  <c r="S56" i="11"/>
  <c r="Y56" i="11"/>
  <c r="Z56" i="11"/>
  <c r="J56" i="11"/>
  <c r="AA56" i="11"/>
  <c r="K56" i="11"/>
  <c r="AB56" i="11"/>
  <c r="L56" i="11"/>
  <c r="M56" i="11"/>
  <c r="N56" i="11"/>
  <c r="U56" i="11"/>
  <c r="M17" i="11"/>
  <c r="N17" i="11"/>
  <c r="O17" i="11"/>
  <c r="P17" i="11"/>
  <c r="Q17" i="11"/>
  <c r="R17" i="11"/>
  <c r="S17" i="11"/>
  <c r="T17" i="11"/>
  <c r="Y17" i="11"/>
  <c r="V17" i="11"/>
  <c r="W17" i="11"/>
  <c r="X17" i="11"/>
  <c r="Z17" i="11"/>
  <c r="AA17" i="11"/>
  <c r="AB17" i="11"/>
  <c r="J17" i="11"/>
  <c r="L17" i="11"/>
  <c r="U17" i="11"/>
  <c r="R71" i="11"/>
  <c r="R65" i="11"/>
  <c r="R61" i="11"/>
  <c r="T57" i="11"/>
  <c r="Q55" i="11"/>
  <c r="O52" i="11"/>
  <c r="V49" i="11"/>
  <c r="T48" i="11"/>
  <c r="AA38" i="11"/>
  <c r="Y33" i="11"/>
  <c r="J33" i="11"/>
  <c r="AA33" i="11"/>
  <c r="K33" i="11"/>
  <c r="AB33" i="11"/>
  <c r="L33" i="11"/>
  <c r="M33" i="11"/>
  <c r="N33" i="11"/>
  <c r="O33" i="11"/>
  <c r="P33" i="11"/>
  <c r="Q33" i="11"/>
  <c r="V33" i="11"/>
  <c r="AB32" i="11"/>
  <c r="L8" i="11"/>
  <c r="AB8" i="11"/>
  <c r="M8" i="11"/>
  <c r="N8" i="11"/>
  <c r="O8" i="11"/>
  <c r="P8" i="11"/>
  <c r="Q8" i="11"/>
  <c r="R8" i="11"/>
  <c r="S8" i="11"/>
  <c r="X8" i="11"/>
  <c r="T8" i="11"/>
  <c r="U8" i="11"/>
  <c r="V8" i="11"/>
  <c r="W8" i="11"/>
  <c r="Y8" i="11"/>
  <c r="Z8" i="11"/>
  <c r="AA8" i="11"/>
  <c r="Q54" i="11"/>
  <c r="J43" i="11"/>
  <c r="Z43" i="11"/>
  <c r="K43" i="11"/>
  <c r="AA43" i="11"/>
  <c r="L43" i="11"/>
  <c r="AB43" i="11"/>
  <c r="N43" i="11"/>
  <c r="O43" i="11"/>
  <c r="Q43" i="11"/>
  <c r="V43" i="11"/>
  <c r="Z65" i="11"/>
  <c r="AA61" i="11"/>
  <c r="J61" i="11"/>
  <c r="Z55" i="11"/>
  <c r="W54" i="11"/>
  <c r="J48" i="11"/>
  <c r="P47" i="11"/>
  <c r="S47" i="11"/>
  <c r="J47" i="11"/>
  <c r="Z47" i="11"/>
  <c r="Q42" i="11"/>
  <c r="R42" i="11"/>
  <c r="S42" i="11"/>
  <c r="T42" i="11"/>
  <c r="U42" i="11"/>
  <c r="V42" i="11"/>
  <c r="X42" i="11"/>
  <c r="M42" i="11"/>
  <c r="X41" i="11"/>
  <c r="Y41" i="11"/>
  <c r="J41" i="11"/>
  <c r="Z41" i="11"/>
  <c r="K41" i="11"/>
  <c r="AA41" i="11"/>
  <c r="L41" i="11"/>
  <c r="AB41" i="11"/>
  <c r="M41" i="11"/>
  <c r="O41" i="11"/>
  <c r="T41" i="11"/>
  <c r="O40" i="11"/>
  <c r="P40" i="11"/>
  <c r="Q40" i="11"/>
  <c r="R40" i="11"/>
  <c r="S40" i="11"/>
  <c r="T40" i="11"/>
  <c r="V40" i="11"/>
  <c r="K40" i="11"/>
  <c r="AA40" i="11"/>
  <c r="J38" i="11"/>
  <c r="J32" i="11"/>
  <c r="Z61" i="11"/>
  <c r="V54" i="11"/>
  <c r="Y47" i="11"/>
  <c r="L65" i="11"/>
  <c r="AB65" i="11"/>
  <c r="R55" i="11"/>
  <c r="U54" i="11"/>
  <c r="Y48" i="11"/>
  <c r="L48" i="11"/>
  <c r="AB48" i="11"/>
  <c r="S48" i="11"/>
  <c r="M38" i="11"/>
  <c r="N38" i="11"/>
  <c r="O38" i="11"/>
  <c r="P38" i="11"/>
  <c r="Q38" i="11"/>
  <c r="R38" i="11"/>
  <c r="S38" i="11"/>
  <c r="T38" i="11"/>
  <c r="Y38" i="11"/>
  <c r="P32" i="11"/>
  <c r="M32" i="11"/>
  <c r="N32" i="11"/>
  <c r="O32" i="11"/>
  <c r="Q32" i="11"/>
  <c r="R32" i="11"/>
  <c r="S32" i="11"/>
  <c r="T32" i="11"/>
  <c r="U32" i="11"/>
  <c r="Z32" i="11"/>
  <c r="X61" i="11"/>
  <c r="T54" i="11"/>
  <c r="V65" i="11"/>
  <c r="V61" i="11"/>
  <c r="V55" i="11"/>
  <c r="S54" i="11"/>
  <c r="R49" i="11"/>
  <c r="U49" i="11"/>
  <c r="L49" i="11"/>
  <c r="AB49" i="11"/>
  <c r="X48" i="11"/>
  <c r="V47" i="11"/>
  <c r="Y43" i="11"/>
  <c r="AA42" i="11"/>
  <c r="AB40" i="11"/>
  <c r="K8" i="11"/>
  <c r="Q46" i="11"/>
  <c r="O44" i="11"/>
  <c r="R39" i="11"/>
  <c r="P37" i="11"/>
  <c r="N35" i="11"/>
  <c r="Q34" i="11"/>
  <c r="S30" i="11"/>
  <c r="R29" i="11"/>
  <c r="V26" i="11"/>
  <c r="J22" i="11"/>
  <c r="Z22" i="11"/>
  <c r="K22" i="11"/>
  <c r="AA22" i="11"/>
  <c r="L22" i="11"/>
  <c r="AB22" i="11"/>
  <c r="M22" i="11"/>
  <c r="N22" i="11"/>
  <c r="O22" i="11"/>
  <c r="P22" i="11"/>
  <c r="Q22" i="11"/>
  <c r="V22" i="11"/>
  <c r="X20" i="11"/>
  <c r="Y20" i="11"/>
  <c r="J20" i="11"/>
  <c r="Z20" i="11"/>
  <c r="K20" i="11"/>
  <c r="AA20" i="11"/>
  <c r="L20" i="11"/>
  <c r="AB20" i="11"/>
  <c r="M20" i="11"/>
  <c r="N20" i="11"/>
  <c r="O20" i="11"/>
  <c r="T20" i="11"/>
  <c r="Z44" i="11"/>
  <c r="J44" i="11"/>
  <c r="AA37" i="11"/>
  <c r="K37" i="11"/>
  <c r="Y35" i="11"/>
  <c r="M29" i="11"/>
  <c r="P28" i="11"/>
  <c r="Q28" i="11"/>
  <c r="R28" i="11"/>
  <c r="L28" i="11"/>
  <c r="AB28" i="11"/>
  <c r="K26" i="11"/>
  <c r="AR3" i="11"/>
  <c r="AQ3" i="11"/>
  <c r="AP3" i="11"/>
  <c r="AK3" i="11"/>
  <c r="AF3" i="11"/>
  <c r="AI3" i="11"/>
  <c r="AU3" i="11"/>
  <c r="AE3" i="11"/>
  <c r="AT3" i="11"/>
  <c r="AD3" i="11"/>
  <c r="Y13" i="11"/>
  <c r="J13" i="11"/>
  <c r="Z13" i="11"/>
  <c r="K13" i="11"/>
  <c r="AA13" i="11"/>
  <c r="L13" i="11"/>
  <c r="AB13" i="11"/>
  <c r="M13" i="11"/>
  <c r="N13" i="11"/>
  <c r="O13" i="11"/>
  <c r="P13" i="11"/>
  <c r="U13" i="11"/>
  <c r="Z46" i="11"/>
  <c r="X44" i="11"/>
  <c r="AA39" i="11"/>
  <c r="K39" i="11"/>
  <c r="Y37" i="11"/>
  <c r="W35" i="11"/>
  <c r="AA34" i="11"/>
  <c r="AB30" i="11"/>
  <c r="K30" i="11"/>
  <c r="K29" i="11"/>
  <c r="Y28" i="11"/>
  <c r="AS3" i="11"/>
  <c r="X37" i="11"/>
  <c r="V35" i="11"/>
  <c r="N26" i="11"/>
  <c r="O26" i="11"/>
  <c r="P26" i="11"/>
  <c r="Q26" i="11"/>
  <c r="T26" i="11"/>
  <c r="U26" i="11"/>
  <c r="J26" i="11"/>
  <c r="Z26" i="11"/>
  <c r="AG3" i="11"/>
  <c r="U35" i="11"/>
  <c r="Y29" i="11"/>
  <c r="J29" i="11"/>
  <c r="Z29" i="11"/>
  <c r="U29" i="11"/>
  <c r="AH3" i="11"/>
  <c r="U44" i="11"/>
  <c r="V37" i="11"/>
  <c r="T35" i="11"/>
  <c r="R34" i="11"/>
  <c r="AA29" i="11"/>
  <c r="V28" i="11"/>
  <c r="X4" i="11"/>
  <c r="Y4" i="11"/>
  <c r="J4" i="11"/>
  <c r="Z4" i="11"/>
  <c r="K4" i="11"/>
  <c r="AA4" i="11"/>
  <c r="L4" i="11"/>
  <c r="AB4" i="11"/>
  <c r="M4" i="11"/>
  <c r="N4" i="11"/>
  <c r="O4" i="11"/>
  <c r="Q4" i="11"/>
  <c r="S4" i="11"/>
  <c r="T4" i="11"/>
  <c r="T44" i="11"/>
  <c r="U37" i="11"/>
  <c r="S35" i="11"/>
  <c r="N30" i="11"/>
  <c r="X29" i="11"/>
  <c r="U28" i="11"/>
  <c r="AB26" i="11"/>
  <c r="AJ3" i="11"/>
  <c r="R35" i="11"/>
  <c r="W29" i="11"/>
  <c r="AA26" i="11"/>
  <c r="N10" i="11"/>
  <c r="O10" i="11"/>
  <c r="P10" i="11"/>
  <c r="Q10" i="11"/>
  <c r="R10" i="11"/>
  <c r="S10" i="11"/>
  <c r="T10" i="11"/>
  <c r="U10" i="11"/>
  <c r="J10" i="11"/>
  <c r="Z10" i="11"/>
  <c r="J6" i="11"/>
  <c r="Z6" i="11"/>
  <c r="K6" i="11"/>
  <c r="AA6" i="11"/>
  <c r="L6" i="11"/>
  <c r="AB6" i="11"/>
  <c r="M6" i="11"/>
  <c r="N6" i="11"/>
  <c r="O6" i="11"/>
  <c r="P6" i="11"/>
  <c r="Q6" i="11"/>
  <c r="V6" i="11"/>
  <c r="Q25" i="11"/>
  <c r="O23" i="11"/>
  <c r="P16" i="11"/>
  <c r="N14" i="11"/>
  <c r="AB12" i="11"/>
  <c r="L12" i="11"/>
  <c r="O7" i="11"/>
  <c r="AZ3" i="11"/>
  <c r="AZ4" i="11" s="1"/>
  <c r="AY3" i="11"/>
  <c r="AY4" i="11" s="1"/>
  <c r="Z23" i="11"/>
  <c r="J23" i="11"/>
  <c r="Y14" i="11"/>
  <c r="Z7" i="11"/>
  <c r="J7" i="11"/>
  <c r="Y23" i="11"/>
  <c r="Z16" i="11"/>
  <c r="J16" i="11"/>
  <c r="X14" i="11"/>
  <c r="V12" i="11"/>
  <c r="K9" i="11"/>
  <c r="Y7" i="11"/>
  <c r="X23" i="11"/>
  <c r="X7" i="11"/>
  <c r="AM3" i="11"/>
  <c r="V23" i="11"/>
  <c r="U14" i="11"/>
  <c r="S12" i="11"/>
  <c r="V7" i="11"/>
  <c r="AN3" i="11"/>
  <c r="U23" i="11"/>
  <c r="V16" i="11"/>
  <c r="T14" i="11"/>
  <c r="R12" i="11"/>
  <c r="U7" i="11"/>
  <c r="V25" i="11"/>
  <c r="T23" i="11"/>
  <c r="U16" i="11"/>
  <c r="S14" i="11"/>
  <c r="Q12" i="11"/>
  <c r="V9" i="11"/>
  <c r="T7" i="11"/>
  <c r="AO3" i="11"/>
  <c r="AG5" i="11" l="1"/>
  <c r="AF71" i="11"/>
  <c r="AN5" i="11"/>
  <c r="AQ36" i="11"/>
  <c r="AI5" i="11"/>
  <c r="AE100" i="11"/>
  <c r="AG112" i="11"/>
  <c r="AJ116" i="11"/>
  <c r="AF31" i="11"/>
  <c r="AF51" i="11"/>
  <c r="AE302" i="11"/>
  <c r="AQ11" i="11"/>
  <c r="AD15" i="11"/>
  <c r="AQ81" i="11"/>
  <c r="AO31" i="11"/>
  <c r="AM31" i="11"/>
  <c r="AK31" i="11"/>
  <c r="AQ5" i="11"/>
  <c r="AD5" i="11"/>
  <c r="AC27" i="11"/>
  <c r="AJ913" i="11"/>
  <c r="AK27" i="11"/>
  <c r="AC36" i="11"/>
  <c r="AQ51" i="11"/>
  <c r="AS31" i="11"/>
  <c r="AK112" i="11"/>
  <c r="AI31" i="11"/>
  <c r="AN31" i="11"/>
  <c r="AM60" i="11"/>
  <c r="AI82" i="11"/>
  <c r="AP31" i="11"/>
  <c r="AR31" i="11"/>
  <c r="AK11" i="11"/>
  <c r="AJ31" i="11"/>
  <c r="AL31" i="11"/>
  <c r="AQ31" i="11"/>
  <c r="AK110" i="11"/>
  <c r="AG31" i="11"/>
  <c r="AM201" i="11"/>
  <c r="AU31" i="11"/>
  <c r="AP51" i="11"/>
  <c r="AE31" i="11"/>
  <c r="AD31" i="11"/>
  <c r="AH31" i="11"/>
  <c r="AC31" i="11"/>
  <c r="AO51" i="11"/>
  <c r="AJ18" i="11"/>
  <c r="AT60" i="11"/>
  <c r="AN81" i="11"/>
  <c r="AL5" i="11"/>
  <c r="AE75" i="11"/>
  <c r="AO60" i="11"/>
  <c r="AI36" i="11"/>
  <c r="AF27" i="11"/>
  <c r="AU112" i="11"/>
  <c r="AH60" i="11"/>
  <c r="AU81" i="11"/>
  <c r="AC112" i="11"/>
  <c r="AG18" i="11"/>
  <c r="AK18" i="11"/>
  <c r="AE81" i="11"/>
  <c r="AM5" i="11"/>
  <c r="AM51" i="11"/>
  <c r="AK51" i="11"/>
  <c r="AU5" i="11"/>
  <c r="AT5" i="11"/>
  <c r="AK5" i="11"/>
  <c r="AN51" i="11"/>
  <c r="AE51" i="11"/>
  <c r="AT31" i="11"/>
  <c r="AJ5" i="11"/>
  <c r="AP5" i="11"/>
  <c r="AT52" i="11"/>
  <c r="AL51" i="11"/>
  <c r="AU51" i="11"/>
  <c r="AD81" i="11"/>
  <c r="AO5" i="11"/>
  <c r="AC51" i="11"/>
  <c r="AJ51" i="11"/>
  <c r="AC5" i="11"/>
  <c r="AS5" i="11"/>
  <c r="AP18" i="11"/>
  <c r="AH5" i="11"/>
  <c r="AD51" i="11"/>
  <c r="AR5" i="11"/>
  <c r="AF5" i="11"/>
  <c r="AS51" i="11"/>
  <c r="AG51" i="11"/>
  <c r="AN15" i="11"/>
  <c r="AH51" i="11"/>
  <c r="AD18" i="11"/>
  <c r="AT51" i="11"/>
  <c r="AR51" i="11"/>
  <c r="AI51" i="11"/>
  <c r="AM15" i="11"/>
  <c r="AJ81" i="11"/>
  <c r="AC11" i="11"/>
  <c r="AK15" i="11"/>
  <c r="AE15" i="11"/>
  <c r="AI27" i="11"/>
  <c r="AG27" i="11"/>
  <c r="AQ18" i="11"/>
  <c r="AR11" i="11"/>
  <c r="AJ36" i="11"/>
  <c r="AR36" i="11"/>
  <c r="AO15" i="11"/>
  <c r="AT15" i="11"/>
  <c r="AI108" i="11"/>
  <c r="AL81" i="11"/>
  <c r="AH112" i="11"/>
  <c r="AL15" i="11"/>
  <c r="AD112" i="11"/>
  <c r="AE18" i="11"/>
  <c r="AO18" i="11"/>
  <c r="AF112" i="11"/>
  <c r="AI18" i="11"/>
  <c r="AH36" i="11"/>
  <c r="AD27" i="11"/>
  <c r="AU11" i="11"/>
  <c r="AC15" i="11"/>
  <c r="AG81" i="11"/>
  <c r="AT112" i="11"/>
  <c r="AC60" i="11"/>
  <c r="AO25" i="11"/>
  <c r="AN18" i="11"/>
  <c r="AQ27" i="11"/>
  <c r="AP15" i="11"/>
  <c r="AJ27" i="11"/>
  <c r="AM18" i="11"/>
  <c r="AG11" i="11"/>
  <c r="AN11" i="11"/>
  <c r="AG36" i="11"/>
  <c r="AP60" i="11"/>
  <c r="AU27" i="11"/>
  <c r="AL11" i="11"/>
  <c r="AI60" i="11"/>
  <c r="AJ15" i="11"/>
  <c r="AR15" i="11"/>
  <c r="AE60" i="11"/>
  <c r="AO81" i="11"/>
  <c r="AF81" i="11"/>
  <c r="AP112" i="11"/>
  <c r="AL60" i="11"/>
  <c r="AL27" i="11"/>
  <c r="AL18" i="11"/>
  <c r="AF11" i="11"/>
  <c r="AM11" i="11"/>
  <c r="AF36" i="11"/>
  <c r="AM81" i="11"/>
  <c r="AS60" i="11"/>
  <c r="AI15" i="11"/>
  <c r="AQ15" i="11"/>
  <c r="AU60" i="11"/>
  <c r="AS112" i="11"/>
  <c r="AE112" i="11"/>
  <c r="AC81" i="11"/>
  <c r="AU489" i="11"/>
  <c r="AE5" i="11"/>
  <c r="AO11" i="11"/>
  <c r="AH27" i="11"/>
  <c r="AP27" i="11"/>
  <c r="AE11" i="11"/>
  <c r="AJ60" i="11"/>
  <c r="AT27" i="11"/>
  <c r="AN82" i="11"/>
  <c r="AK81" i="11"/>
  <c r="AI81" i="11"/>
  <c r="AP81" i="11"/>
  <c r="AO810" i="11"/>
  <c r="AJ11" i="11"/>
  <c r="AM36" i="11"/>
  <c r="AS15" i="11"/>
  <c r="AH11" i="11"/>
  <c r="AF18" i="11"/>
  <c r="AU36" i="11"/>
  <c r="AJ112" i="11"/>
  <c r="AO27" i="11"/>
  <c r="AI11" i="11"/>
  <c r="AP36" i="11"/>
  <c r="AE36" i="11"/>
  <c r="AQ60" i="11"/>
  <c r="AH15" i="11"/>
  <c r="AI112" i="11"/>
  <c r="AS81" i="11"/>
  <c r="AD946" i="11"/>
  <c r="AG60" i="11"/>
  <c r="AH81" i="11"/>
  <c r="AH18" i="11"/>
  <c r="AN27" i="11"/>
  <c r="AT11" i="11"/>
  <c r="AO36" i="11"/>
  <c r="AT36" i="11"/>
  <c r="AE27" i="11"/>
  <c r="AG15" i="11"/>
  <c r="AO112" i="11"/>
  <c r="AR112" i="11"/>
  <c r="AL112" i="11"/>
  <c r="AQ112" i="11"/>
  <c r="AP11" i="11"/>
  <c r="AM27" i="11"/>
  <c r="AS27" i="11"/>
  <c r="AN36" i="11"/>
  <c r="AM112" i="11"/>
  <c r="AS18" i="11"/>
  <c r="AD11" i="11"/>
  <c r="AU18" i="11"/>
  <c r="AR27" i="11"/>
  <c r="AD36" i="11"/>
  <c r="AF15" i="11"/>
  <c r="AT81" i="11"/>
  <c r="AC18" i="11"/>
  <c r="AS11" i="11"/>
  <c r="AT18" i="11"/>
  <c r="AN60" i="11"/>
  <c r="AP57" i="11"/>
  <c r="AL36" i="11"/>
  <c r="AS36" i="11"/>
  <c r="AU15" i="11"/>
  <c r="AD60" i="11"/>
  <c r="AN112" i="11"/>
  <c r="AR81" i="11"/>
  <c r="AR18" i="11"/>
  <c r="AF60" i="11"/>
  <c r="AK60" i="11"/>
  <c r="AK36" i="11"/>
  <c r="AR60" i="11"/>
  <c r="AH985" i="11"/>
  <c r="AO491" i="11"/>
  <c r="AQ660" i="11"/>
  <c r="AQ641" i="11"/>
  <c r="AJ956" i="11"/>
  <c r="AG980" i="11"/>
  <c r="AN108" i="11"/>
  <c r="AR399" i="11"/>
  <c r="AI959" i="11"/>
  <c r="AL915" i="11"/>
  <c r="AH328" i="11"/>
  <c r="AR988" i="11"/>
  <c r="AT990" i="11"/>
  <c r="AQ192" i="11"/>
  <c r="AE844" i="11"/>
  <c r="AJ96" i="11"/>
  <c r="AC560" i="11"/>
  <c r="AF23" i="11"/>
  <c r="AH348" i="11"/>
  <c r="AS300" i="11"/>
  <c r="AQ352" i="11"/>
  <c r="AE782" i="11"/>
  <c r="AI970" i="11"/>
  <c r="AO419" i="11"/>
  <c r="AF489" i="11"/>
  <c r="AE483" i="11"/>
  <c r="AS467" i="11"/>
  <c r="AH655" i="11"/>
  <c r="AO962" i="11"/>
  <c r="AR152" i="11"/>
  <c r="AO173" i="11"/>
  <c r="AS224" i="11"/>
  <c r="AR662" i="11"/>
  <c r="AK745" i="11"/>
  <c r="AR48" i="11"/>
  <c r="AG701" i="11"/>
  <c r="AE787" i="11"/>
  <c r="AH71" i="11"/>
  <c r="AM108" i="11"/>
  <c r="AR223" i="11"/>
  <c r="AE615" i="11"/>
  <c r="AP654" i="11"/>
  <c r="AJ724" i="11"/>
  <c r="AS845" i="11"/>
  <c r="AO399" i="11"/>
  <c r="AK568" i="11"/>
  <c r="AL37" i="11"/>
  <c r="AE22" i="11"/>
  <c r="AI160" i="11"/>
  <c r="AF539" i="11"/>
  <c r="AC644" i="11"/>
  <c r="AL714" i="11"/>
  <c r="AR546" i="11"/>
  <c r="AR29" i="11"/>
  <c r="AF12" i="11"/>
  <c r="AJ54" i="11"/>
  <c r="AD340" i="11"/>
  <c r="AE309" i="11"/>
  <c r="AS478" i="11"/>
  <c r="AD553" i="11"/>
  <c r="AP537" i="11"/>
  <c r="AC517" i="11"/>
  <c r="AG949" i="11"/>
  <c r="AL86" i="11"/>
  <c r="AF302" i="11"/>
  <c r="AQ260" i="11"/>
  <c r="AF444" i="11"/>
  <c r="AD587" i="11"/>
  <c r="AG650" i="11"/>
  <c r="AU432" i="11"/>
  <c r="AS635" i="11"/>
  <c r="AO915" i="11"/>
  <c r="AS994" i="11"/>
  <c r="AI580" i="11"/>
  <c r="AS648" i="11"/>
  <c r="AJ863" i="11"/>
  <c r="AF924" i="11"/>
  <c r="AH305" i="11"/>
  <c r="AP353" i="11"/>
  <c r="AQ494" i="11"/>
  <c r="AL582" i="11"/>
  <c r="AK724" i="11"/>
  <c r="AN945" i="11"/>
  <c r="AO486" i="11"/>
  <c r="AC122" i="11"/>
  <c r="AC120" i="11"/>
  <c r="AN146" i="11"/>
  <c r="AU318" i="11"/>
  <c r="AF210" i="11"/>
  <c r="AM354" i="11"/>
  <c r="AJ818" i="11"/>
  <c r="AD990" i="11"/>
  <c r="AP841" i="11"/>
  <c r="AH991" i="11"/>
  <c r="AI155" i="11"/>
  <c r="AQ75" i="11"/>
  <c r="AH87" i="11"/>
  <c r="AJ153" i="11"/>
  <c r="AK399" i="11"/>
  <c r="AN521" i="11"/>
  <c r="AJ710" i="11"/>
  <c r="AK909" i="11"/>
  <c r="AS992" i="11"/>
  <c r="AT170" i="11"/>
  <c r="AM50" i="11"/>
  <c r="AM124" i="11"/>
  <c r="AP107" i="11"/>
  <c r="AJ141" i="11"/>
  <c r="AD161" i="11"/>
  <c r="AC332" i="11"/>
  <c r="AC642" i="11"/>
  <c r="AM508" i="11"/>
  <c r="AS604" i="11"/>
  <c r="AE526" i="11"/>
  <c r="AF551" i="11"/>
  <c r="AT542" i="11"/>
  <c r="AT673" i="11"/>
  <c r="AL780" i="11"/>
  <c r="AL880" i="11"/>
  <c r="AQ966" i="11"/>
  <c r="AQ987" i="11"/>
  <c r="AJ79" i="11"/>
  <c r="AP86" i="11"/>
  <c r="AD111" i="11"/>
  <c r="AC183" i="11"/>
  <c r="AU166" i="11"/>
  <c r="AL355" i="11"/>
  <c r="AJ443" i="11"/>
  <c r="AH403" i="11"/>
  <c r="AT446" i="11"/>
  <c r="AN726" i="11"/>
  <c r="AD1000" i="11"/>
  <c r="AP949" i="11"/>
  <c r="AU67" i="11"/>
  <c r="AU76" i="11"/>
  <c r="AN86" i="11"/>
  <c r="AT431" i="11"/>
  <c r="AG615" i="11"/>
  <c r="AT628" i="11"/>
  <c r="AE803" i="11"/>
  <c r="AH751" i="11"/>
  <c r="AO785" i="11"/>
  <c r="AN783" i="11"/>
  <c r="AQ919" i="11"/>
  <c r="AJ908" i="11"/>
  <c r="AD255" i="11"/>
  <c r="AQ61" i="11"/>
  <c r="AS66" i="11"/>
  <c r="AK164" i="11"/>
  <c r="AG244" i="11"/>
  <c r="AR328" i="11"/>
  <c r="AD445" i="11"/>
  <c r="AE370" i="11"/>
  <c r="AM670" i="11"/>
  <c r="AC754" i="11"/>
  <c r="AC842" i="11"/>
  <c r="AG722" i="11"/>
  <c r="AG827" i="11"/>
  <c r="AN408" i="11"/>
  <c r="AU39" i="11"/>
  <c r="AG105" i="11"/>
  <c r="AD139" i="11"/>
  <c r="AI278" i="11"/>
  <c r="AD350" i="11"/>
  <c r="AG410" i="11"/>
  <c r="AM546" i="11"/>
  <c r="AQ524" i="11"/>
  <c r="AK699" i="11"/>
  <c r="AS842" i="11"/>
  <c r="AT830" i="11"/>
  <c r="AE913" i="11"/>
  <c r="AM799" i="11"/>
  <c r="AT867" i="11"/>
  <c r="AI851" i="11"/>
  <c r="AI166" i="11"/>
  <c r="AR184" i="11"/>
  <c r="AK303" i="11"/>
  <c r="AC195" i="11"/>
  <c r="AM233" i="11"/>
  <c r="AT237" i="11"/>
  <c r="AL328" i="11"/>
  <c r="AO391" i="11"/>
  <c r="AR503" i="11"/>
  <c r="AQ521" i="11"/>
  <c r="AJ522" i="11"/>
  <c r="AH561" i="11"/>
  <c r="AG616" i="11"/>
  <c r="AT684" i="11"/>
  <c r="AC657" i="11"/>
  <c r="AF666" i="11"/>
  <c r="AO671" i="11"/>
  <c r="AK741" i="11"/>
  <c r="AD761" i="11"/>
  <c r="AC768" i="11"/>
  <c r="AR794" i="11"/>
  <c r="AH915" i="11"/>
  <c r="AR809" i="11"/>
  <c r="AH902" i="11"/>
  <c r="AG945" i="11"/>
  <c r="AD873" i="11"/>
  <c r="AO869" i="11"/>
  <c r="AH885" i="11"/>
  <c r="AM895" i="11"/>
  <c r="AK816" i="11"/>
  <c r="AT816" i="11"/>
  <c r="AL937" i="11"/>
  <c r="AH941" i="11"/>
  <c r="AS29" i="11"/>
  <c r="AM54" i="11"/>
  <c r="AR67" i="11"/>
  <c r="AF105" i="11"/>
  <c r="AO58" i="11"/>
  <c r="AC62" i="11"/>
  <c r="AU64" i="11"/>
  <c r="AU137" i="11"/>
  <c r="AG6" i="11"/>
  <c r="AU33" i="11"/>
  <c r="AN50" i="11"/>
  <c r="AT92" i="11"/>
  <c r="AL62" i="11"/>
  <c r="AR62" i="11"/>
  <c r="AU103" i="11"/>
  <c r="AQ78" i="11"/>
  <c r="AH78" i="11"/>
  <c r="AD145" i="11"/>
  <c r="AQ258" i="11"/>
  <c r="AN255" i="11"/>
  <c r="AS217" i="11"/>
  <c r="AJ225" i="11"/>
  <c r="AO211" i="11"/>
  <c r="AJ341" i="11"/>
  <c r="AN447" i="11"/>
  <c r="AO381" i="11"/>
  <c r="AK457" i="11"/>
  <c r="AU457" i="11"/>
  <c r="AI587" i="11"/>
  <c r="AI638" i="11"/>
  <c r="AR819" i="11"/>
  <c r="AG700" i="11"/>
  <c r="AM710" i="11"/>
  <c r="AG768" i="11"/>
  <c r="AR860" i="11"/>
  <c r="AI827" i="11"/>
  <c r="AK945" i="11"/>
  <c r="AN919" i="11"/>
  <c r="AN874" i="11"/>
  <c r="AR874" i="11"/>
  <c r="AO943" i="11"/>
  <c r="AE883" i="11"/>
  <c r="AO241" i="11"/>
  <c r="AC309" i="11"/>
  <c r="AH512" i="11"/>
  <c r="AP488" i="11"/>
  <c r="AO432" i="11"/>
  <c r="AT537" i="11"/>
  <c r="AM551" i="11"/>
  <c r="AR585" i="11"/>
  <c r="AD706" i="11"/>
  <c r="AU723" i="11"/>
  <c r="AM909" i="11"/>
  <c r="AU769" i="11"/>
  <c r="AM871" i="11"/>
  <c r="AM989" i="11"/>
  <c r="AP984" i="11"/>
  <c r="AM331" i="11"/>
  <c r="AD351" i="11"/>
  <c r="AN9" i="11"/>
  <c r="AG10" i="11"/>
  <c r="AP34" i="11"/>
  <c r="AR20" i="11"/>
  <c r="AU38" i="11"/>
  <c r="AT61" i="11"/>
  <c r="AM43" i="11"/>
  <c r="AF88" i="11"/>
  <c r="AP113" i="11"/>
  <c r="AR76" i="11"/>
  <c r="AI64" i="11"/>
  <c r="AM230" i="11"/>
  <c r="AI267" i="11"/>
  <c r="AD194" i="11"/>
  <c r="AC268" i="11"/>
  <c r="AP303" i="11"/>
  <c r="AM212" i="11"/>
  <c r="AU323" i="11"/>
  <c r="AS307" i="11"/>
  <c r="AE355" i="11"/>
  <c r="AF354" i="11"/>
  <c r="AH341" i="11"/>
  <c r="AJ618" i="11"/>
  <c r="AL511" i="11"/>
  <c r="AR423" i="11"/>
  <c r="AL360" i="11"/>
  <c r="AE426" i="11"/>
  <c r="AN566" i="11"/>
  <c r="AP446" i="11"/>
  <c r="AL446" i="11"/>
  <c r="AO462" i="11"/>
  <c r="AM601" i="11"/>
  <c r="AJ681" i="11"/>
  <c r="AT550" i="11"/>
  <c r="AO582" i="11"/>
  <c r="AH724" i="11"/>
  <c r="AF591" i="11"/>
  <c r="AC798" i="11"/>
  <c r="AK866" i="11"/>
  <c r="AQ860" i="11"/>
  <c r="AL919" i="11"/>
  <c r="AL949" i="11"/>
  <c r="AU998" i="11"/>
  <c r="AG874" i="11"/>
  <c r="AJ935" i="11"/>
  <c r="AQ922" i="11"/>
  <c r="AL191" i="11"/>
  <c r="AP214" i="11"/>
  <c r="AG624" i="11"/>
  <c r="AF16" i="11"/>
  <c r="AH10" i="11"/>
  <c r="AH39" i="11"/>
  <c r="AC54" i="11"/>
  <c r="AU56" i="11"/>
  <c r="AI71" i="11"/>
  <c r="AO70" i="11"/>
  <c r="AK108" i="11"/>
  <c r="AU77" i="11"/>
  <c r="AO119" i="11"/>
  <c r="AE118" i="11"/>
  <c r="AR123" i="11"/>
  <c r="AN157" i="11"/>
  <c r="AG135" i="11"/>
  <c r="AT258" i="11"/>
  <c r="AQ303" i="11"/>
  <c r="AO272" i="11"/>
  <c r="AT210" i="11"/>
  <c r="AI350" i="11"/>
  <c r="AM402" i="11"/>
  <c r="AL296" i="11"/>
  <c r="AM396" i="11"/>
  <c r="AQ285" i="11"/>
  <c r="AI370" i="11"/>
  <c r="AR289" i="11"/>
  <c r="AJ418" i="11"/>
  <c r="AO456" i="11"/>
  <c r="AU539" i="11"/>
  <c r="AJ467" i="11"/>
  <c r="AC383" i="11"/>
  <c r="AT577" i="11"/>
  <c r="AO490" i="11"/>
  <c r="AH435" i="11"/>
  <c r="AR580" i="11"/>
  <c r="AQ597" i="11"/>
  <c r="AM434" i="11"/>
  <c r="AQ699" i="11"/>
  <c r="AU713" i="11"/>
  <c r="AI675" i="11"/>
  <c r="AH764" i="11"/>
  <c r="AQ796" i="11"/>
  <c r="AI928" i="11"/>
  <c r="AJ801" i="11"/>
  <c r="AO762" i="11"/>
  <c r="AM793" i="11"/>
  <c r="AM786" i="11"/>
  <c r="AK721" i="11"/>
  <c r="AQ928" i="11"/>
  <c r="AI923" i="11"/>
  <c r="AG960" i="11"/>
  <c r="AG965" i="11"/>
  <c r="AC24" i="11"/>
  <c r="AJ30" i="11"/>
  <c r="AM61" i="11"/>
  <c r="AJ38" i="11"/>
  <c r="AL42" i="11"/>
  <c r="AK50" i="11"/>
  <c r="AH92" i="11"/>
  <c r="AF114" i="11"/>
  <c r="AD62" i="11"/>
  <c r="AK64" i="11"/>
  <c r="AP166" i="11"/>
  <c r="AJ253" i="11"/>
  <c r="AU311" i="11"/>
  <c r="AQ329" i="11"/>
  <c r="AP225" i="11"/>
  <c r="AD404" i="11"/>
  <c r="AJ260" i="11"/>
  <c r="AS402" i="11"/>
  <c r="AI359" i="11"/>
  <c r="AQ450" i="11"/>
  <c r="AT370" i="11"/>
  <c r="AC408" i="11"/>
  <c r="AU344" i="11"/>
  <c r="AQ489" i="11"/>
  <c r="AI438" i="11"/>
  <c r="AH632" i="11"/>
  <c r="AR436" i="11"/>
  <c r="AU634" i="11"/>
  <c r="AT432" i="11"/>
  <c r="AK543" i="11"/>
  <c r="AD633" i="11"/>
  <c r="AH683" i="11"/>
  <c r="AD669" i="11"/>
  <c r="AP673" i="11"/>
  <c r="AF740" i="11"/>
  <c r="AM713" i="11"/>
  <c r="AD928" i="11"/>
  <c r="AN712" i="11"/>
  <c r="AR797" i="11"/>
  <c r="AP799" i="11"/>
  <c r="AO776" i="11"/>
  <c r="AN896" i="11"/>
  <c r="AK990" i="11"/>
  <c r="AM914" i="11"/>
  <c r="AT966" i="11"/>
  <c r="AQ874" i="11"/>
  <c r="AQ972" i="11"/>
  <c r="AM38" i="11"/>
  <c r="AN78" i="11"/>
  <c r="AS370" i="11"/>
  <c r="AQ497" i="11"/>
  <c r="AL12" i="11"/>
  <c r="AG25" i="11"/>
  <c r="AQ46" i="11"/>
  <c r="AO65" i="11"/>
  <c r="AL32" i="11"/>
  <c r="AL40" i="11"/>
  <c r="AS41" i="11"/>
  <c r="AN74" i="11"/>
  <c r="AM94" i="11"/>
  <c r="AU58" i="11"/>
  <c r="AJ75" i="11"/>
  <c r="AL73" i="11"/>
  <c r="AR138" i="11"/>
  <c r="AC186" i="11"/>
  <c r="AU134" i="11"/>
  <c r="AQ332" i="11"/>
  <c r="AO388" i="11"/>
  <c r="AS260" i="11"/>
  <c r="AN315" i="11"/>
  <c r="AN328" i="11"/>
  <c r="AT444" i="11"/>
  <c r="AU502" i="11"/>
  <c r="AT560" i="11"/>
  <c r="AO479" i="11"/>
  <c r="AU499" i="11"/>
  <c r="AE514" i="11"/>
  <c r="AC446" i="11"/>
  <c r="AQ517" i="11"/>
  <c r="AQ542" i="11"/>
  <c r="AU626" i="11"/>
  <c r="AN623" i="11"/>
  <c r="AE771" i="11"/>
  <c r="AO739" i="11"/>
  <c r="AL774" i="11"/>
  <c r="AM896" i="11"/>
  <c r="AD824" i="11"/>
  <c r="AF843" i="11"/>
  <c r="AH901" i="11"/>
  <c r="AL917" i="11"/>
  <c r="AN952" i="11"/>
  <c r="AL982" i="11"/>
  <c r="AH93" i="11"/>
  <c r="AH17" i="11"/>
  <c r="AS56" i="11"/>
  <c r="AG75" i="11"/>
  <c r="AR95" i="11"/>
  <c r="AT75" i="11"/>
  <c r="AO104" i="11"/>
  <c r="AP64" i="11"/>
  <c r="AI124" i="11"/>
  <c r="AC194" i="11"/>
  <c r="AU153" i="11"/>
  <c r="AU305" i="11"/>
  <c r="AR356" i="11"/>
  <c r="AS227" i="11"/>
  <c r="AF307" i="11"/>
  <c r="AI291" i="11"/>
  <c r="AK315" i="11"/>
  <c r="AU402" i="11"/>
  <c r="AI312" i="11"/>
  <c r="AL341" i="11"/>
  <c r="AS339" i="11"/>
  <c r="AT396" i="11"/>
  <c r="AF382" i="11"/>
  <c r="AM345" i="11"/>
  <c r="AK518" i="11"/>
  <c r="AD375" i="11"/>
  <c r="AF482" i="11"/>
  <c r="AG540" i="11"/>
  <c r="AG699" i="11"/>
  <c r="AP653" i="11"/>
  <c r="AF675" i="11"/>
  <c r="AL772" i="11"/>
  <c r="AU752" i="11"/>
  <c r="AN825" i="11"/>
  <c r="AM797" i="11"/>
  <c r="AI897" i="11"/>
  <c r="AG921" i="11"/>
  <c r="AG854" i="11"/>
  <c r="AH994" i="11"/>
  <c r="AT903" i="11"/>
  <c r="AO906" i="11"/>
  <c r="AQ908" i="11"/>
  <c r="AJ925" i="11"/>
  <c r="AF37" i="11"/>
  <c r="AJ332" i="11"/>
  <c r="AN14" i="11"/>
  <c r="AT34" i="11"/>
  <c r="AS67" i="11"/>
  <c r="AO96" i="11"/>
  <c r="AO131" i="11"/>
  <c r="AG91" i="11"/>
  <c r="AN209" i="11"/>
  <c r="AE196" i="11"/>
  <c r="AC333" i="11"/>
  <c r="AK255" i="11"/>
  <c r="AP354" i="11"/>
  <c r="AG288" i="11"/>
  <c r="AT301" i="11"/>
  <c r="AI248" i="11"/>
  <c r="AO260" i="11"/>
  <c r="AI287" i="11"/>
  <c r="AS443" i="11"/>
  <c r="AI289" i="11"/>
  <c r="AP464" i="11"/>
  <c r="AF371" i="11"/>
  <c r="AL578" i="11"/>
  <c r="AF582" i="11"/>
  <c r="AP724" i="11"/>
  <c r="AU933" i="11"/>
  <c r="AH770" i="11"/>
  <c r="AP809" i="11"/>
  <c r="AH911" i="11"/>
  <c r="AP971" i="11"/>
  <c r="AS986" i="11"/>
  <c r="AD981" i="11"/>
  <c r="AS929" i="11"/>
  <c r="AS98" i="11"/>
  <c r="AD189" i="11"/>
  <c r="AP140" i="11"/>
  <c r="AS4" i="11"/>
  <c r="AO23" i="11"/>
  <c r="AR47" i="11"/>
  <c r="AS38" i="11"/>
  <c r="AR50" i="11"/>
  <c r="AR121" i="11"/>
  <c r="AO64" i="11"/>
  <c r="AK127" i="11"/>
  <c r="AK99" i="11"/>
  <c r="AD100" i="11"/>
  <c r="AC152" i="11"/>
  <c r="AM148" i="11"/>
  <c r="AI208" i="11"/>
  <c r="AD245" i="11"/>
  <c r="AG171" i="11"/>
  <c r="AG243" i="11"/>
  <c r="AQ215" i="11"/>
  <c r="AD153" i="11"/>
  <c r="AR255" i="11"/>
  <c r="AP313" i="11"/>
  <c r="AC410" i="11"/>
  <c r="AH260" i="11"/>
  <c r="AD291" i="11"/>
  <c r="AK296" i="11"/>
  <c r="AC443" i="11"/>
  <c r="AM457" i="11"/>
  <c r="AT641" i="11"/>
  <c r="AE415" i="11"/>
  <c r="AR507" i="11"/>
  <c r="AC507" i="11"/>
  <c r="AU600" i="11"/>
  <c r="AH584" i="11"/>
  <c r="AJ649" i="11"/>
  <c r="AO745" i="11"/>
  <c r="AM761" i="11"/>
  <c r="AI818" i="11"/>
  <c r="AD677" i="11"/>
  <c r="AS778" i="11"/>
  <c r="AE706" i="11"/>
  <c r="AU859" i="11"/>
  <c r="AL959" i="11"/>
  <c r="AH981" i="11"/>
  <c r="AR929" i="11"/>
  <c r="AK214" i="11"/>
  <c r="AL7" i="11"/>
  <c r="AS25" i="11"/>
  <c r="AU32" i="11"/>
  <c r="AT8" i="11"/>
  <c r="AT19" i="11"/>
  <c r="AQ100" i="11"/>
  <c r="AQ96" i="11"/>
  <c r="AN62" i="11"/>
  <c r="AL107" i="11"/>
  <c r="AR142" i="11"/>
  <c r="AS183" i="11"/>
  <c r="AR335" i="11"/>
  <c r="AG313" i="11"/>
  <c r="AG315" i="11"/>
  <c r="AD347" i="11"/>
  <c r="AO425" i="11"/>
  <c r="AR295" i="11"/>
  <c r="AH297" i="11"/>
  <c r="AP381" i="11"/>
  <c r="AC386" i="11"/>
  <c r="AU367" i="11"/>
  <c r="AM494" i="11"/>
  <c r="AC374" i="11"/>
  <c r="AN477" i="11"/>
  <c r="AS414" i="11"/>
  <c r="AH383" i="11"/>
  <c r="AU383" i="11"/>
  <c r="AI622" i="11"/>
  <c r="AS480" i="11"/>
  <c r="AP363" i="11"/>
  <c r="AL458" i="11"/>
  <c r="AN585" i="11"/>
  <c r="AP651" i="11"/>
  <c r="AI664" i="11"/>
  <c r="AE726" i="11"/>
  <c r="AR761" i="11"/>
  <c r="AP808" i="11"/>
  <c r="AJ978" i="11"/>
  <c r="AS997" i="11"/>
  <c r="AQ943" i="11"/>
  <c r="AL906" i="11"/>
  <c r="AT122" i="11"/>
  <c r="AR37" i="11"/>
  <c r="AT25" i="11"/>
  <c r="AR33" i="11"/>
  <c r="AO16" i="11"/>
  <c r="AC12" i="11"/>
  <c r="AR14" i="11"/>
  <c r="AD4" i="11"/>
  <c r="AD29" i="11"/>
  <c r="AM25" i="11"/>
  <c r="AH35" i="11"/>
  <c r="AI49" i="11"/>
  <c r="AM46" i="11"/>
  <c r="AM40" i="11"/>
  <c r="AH42" i="11"/>
  <c r="AR8" i="11"/>
  <c r="AG8" i="11"/>
  <c r="AJ57" i="11"/>
  <c r="AG17" i="11"/>
  <c r="AF67" i="11"/>
  <c r="AS50" i="11"/>
  <c r="AG57" i="11"/>
  <c r="AH19" i="11"/>
  <c r="AF79" i="11"/>
  <c r="AD87" i="11"/>
  <c r="AT45" i="11"/>
  <c r="AO53" i="11"/>
  <c r="AJ83" i="11"/>
  <c r="AP95" i="11"/>
  <c r="AS80" i="11"/>
  <c r="AR90" i="11"/>
  <c r="AI62" i="11"/>
  <c r="AD98" i="11"/>
  <c r="AH104" i="11"/>
  <c r="AD131" i="11"/>
  <c r="AN121" i="11"/>
  <c r="AM86" i="11"/>
  <c r="AE86" i="11"/>
  <c r="AL64" i="11"/>
  <c r="AD119" i="11"/>
  <c r="AD75" i="11"/>
  <c r="AT99" i="11"/>
  <c r="AP150" i="11"/>
  <c r="AJ251" i="11"/>
  <c r="AP186" i="11"/>
  <c r="AE208" i="11"/>
  <c r="AF162" i="11"/>
  <c r="AH178" i="11"/>
  <c r="AD262" i="11"/>
  <c r="AQ262" i="11"/>
  <c r="AT262" i="11"/>
  <c r="AP288" i="11"/>
  <c r="AQ308" i="11"/>
  <c r="AF308" i="11"/>
  <c r="AK352" i="11"/>
  <c r="AT44" i="11"/>
  <c r="AO659" i="11"/>
  <c r="AU659" i="11"/>
  <c r="AH659" i="11"/>
  <c r="AO7" i="11"/>
  <c r="AF6" i="11"/>
  <c r="AT35" i="11"/>
  <c r="AP4" i="11"/>
  <c r="AN44" i="11"/>
  <c r="AL26" i="11"/>
  <c r="AH13" i="11"/>
  <c r="AK26" i="11"/>
  <c r="AD22" i="11"/>
  <c r="AK49" i="11"/>
  <c r="AE39" i="11"/>
  <c r="AO54" i="11"/>
  <c r="AO41" i="11"/>
  <c r="AG42" i="11"/>
  <c r="AG54" i="11"/>
  <c r="AO8" i="11"/>
  <c r="AU8" i="11"/>
  <c r="AT17" i="11"/>
  <c r="AR56" i="11"/>
  <c r="AQ67" i="11"/>
  <c r="AD66" i="11"/>
  <c r="AG24" i="11"/>
  <c r="AE57" i="11"/>
  <c r="AS87" i="11"/>
  <c r="AT85" i="11"/>
  <c r="AI94" i="11"/>
  <c r="AM105" i="11"/>
  <c r="AR88" i="11"/>
  <c r="AU80" i="11"/>
  <c r="AQ76" i="11"/>
  <c r="AL76" i="11"/>
  <c r="AQ98" i="11"/>
  <c r="AL114" i="11"/>
  <c r="AL93" i="11"/>
  <c r="AE124" i="11"/>
  <c r="AL78" i="11"/>
  <c r="AC114" i="11"/>
  <c r="AU118" i="11"/>
  <c r="AT102" i="11"/>
  <c r="AN120" i="11"/>
  <c r="AL149" i="11"/>
  <c r="AS149" i="11"/>
  <c r="AO149" i="11"/>
  <c r="AK148" i="11"/>
  <c r="AS209" i="11"/>
  <c r="AJ166" i="11"/>
  <c r="AC259" i="11"/>
  <c r="AG140" i="11"/>
  <c r="AJ216" i="11"/>
  <c r="AT333" i="11"/>
  <c r="AQ333" i="11"/>
  <c r="AI293" i="11"/>
  <c r="AM248" i="11"/>
  <c r="AC330" i="11"/>
  <c r="AE330" i="11"/>
  <c r="AH24" i="11"/>
  <c r="AU6" i="11"/>
  <c r="AR4" i="11"/>
  <c r="AQ20" i="11"/>
  <c r="AS22" i="11"/>
  <c r="AT54" i="11"/>
  <c r="AO46" i="11"/>
  <c r="AE48" i="11"/>
  <c r="AF40" i="11"/>
  <c r="AR41" i="11"/>
  <c r="AN8" i="11"/>
  <c r="AE8" i="11"/>
  <c r="AJ61" i="11"/>
  <c r="AS17" i="11"/>
  <c r="AF17" i="11"/>
  <c r="AT56" i="11"/>
  <c r="AS70" i="11"/>
  <c r="AP50" i="11"/>
  <c r="AO74" i="11"/>
  <c r="AT24" i="11"/>
  <c r="AU57" i="11"/>
  <c r="AN59" i="11"/>
  <c r="AM72" i="11"/>
  <c r="AK45" i="11"/>
  <c r="AL53" i="11"/>
  <c r="AD85" i="11"/>
  <c r="AR58" i="11"/>
  <c r="AT58" i="11"/>
  <c r="AU85" i="11"/>
  <c r="AO95" i="11"/>
  <c r="AH80" i="11"/>
  <c r="AT108" i="11"/>
  <c r="AR108" i="11"/>
  <c r="AF108" i="11"/>
  <c r="AS113" i="11"/>
  <c r="AS127" i="11"/>
  <c r="AP62" i="11"/>
  <c r="AR98" i="11"/>
  <c r="AO124" i="11"/>
  <c r="AJ93" i="11"/>
  <c r="AO99" i="11"/>
  <c r="AR71" i="11"/>
  <c r="AO297" i="11"/>
  <c r="AE382" i="11"/>
  <c r="AI382" i="11"/>
  <c r="AJ382" i="11"/>
  <c r="AS382" i="11"/>
  <c r="AT67" i="11"/>
  <c r="AG252" i="11"/>
  <c r="AK252" i="11"/>
  <c r="AL6" i="11"/>
  <c r="AU26" i="11"/>
  <c r="AQ4" i="11"/>
  <c r="AM26" i="11"/>
  <c r="AS28" i="11"/>
  <c r="AM20" i="11"/>
  <c r="AO22" i="11"/>
  <c r="AJ32" i="11"/>
  <c r="AF38" i="11"/>
  <c r="AS61" i="11"/>
  <c r="AN40" i="11"/>
  <c r="AQ41" i="11"/>
  <c r="AM8" i="11"/>
  <c r="AH33" i="11"/>
  <c r="AI61" i="11"/>
  <c r="AO56" i="11"/>
  <c r="AN70" i="11"/>
  <c r="AT46" i="11"/>
  <c r="AS24" i="11"/>
  <c r="AR24" i="11"/>
  <c r="AD57" i="11"/>
  <c r="AO68" i="11"/>
  <c r="AI19" i="11"/>
  <c r="AM59" i="11"/>
  <c r="AL79" i="11"/>
  <c r="AK53" i="11"/>
  <c r="AM88" i="11"/>
  <c r="AE108" i="11"/>
  <c r="AP131" i="11"/>
  <c r="AN98" i="11"/>
  <c r="AJ86" i="11"/>
  <c r="AM104" i="11"/>
  <c r="AI103" i="11"/>
  <c r="AO100" i="11"/>
  <c r="AH73" i="11"/>
  <c r="AM84" i="11"/>
  <c r="AM139" i="11"/>
  <c r="AT120" i="11"/>
  <c r="AK156" i="11"/>
  <c r="AR217" i="11"/>
  <c r="AU392" i="11"/>
  <c r="AN392" i="11"/>
  <c r="AH23" i="11"/>
  <c r="AT6" i="11"/>
  <c r="AJ26" i="11"/>
  <c r="AQ13" i="11"/>
  <c r="AK28" i="11"/>
  <c r="AH20" i="11"/>
  <c r="AN54" i="11"/>
  <c r="AH40" i="11"/>
  <c r="AR42" i="11"/>
  <c r="AP42" i="11"/>
  <c r="AP47" i="11"/>
  <c r="AJ43" i="11"/>
  <c r="AQ8" i="11"/>
  <c r="AP17" i="11"/>
  <c r="AQ72" i="11"/>
  <c r="AU70" i="11"/>
  <c r="AO72" i="11"/>
  <c r="AI66" i="11"/>
  <c r="AU72" i="11"/>
  <c r="AL59" i="11"/>
  <c r="AK75" i="11"/>
  <c r="AK90" i="11"/>
  <c r="AQ116" i="11"/>
  <c r="AR53" i="11"/>
  <c r="AL90" i="11"/>
  <c r="AQ77" i="11"/>
  <c r="AJ53" i="11"/>
  <c r="AU110" i="11"/>
  <c r="AC110" i="11"/>
  <c r="AE110" i="11"/>
  <c r="AT110" i="11"/>
  <c r="AQ113" i="11"/>
  <c r="AG137" i="11"/>
  <c r="AI98" i="11"/>
  <c r="AD104" i="11"/>
  <c r="AJ100" i="11"/>
  <c r="AD86" i="11"/>
  <c r="AO114" i="11"/>
  <c r="AD78" i="11"/>
  <c r="AF104" i="11"/>
  <c r="AG73" i="11"/>
  <c r="AC84" i="11"/>
  <c r="AQ149" i="11"/>
  <c r="AI156" i="11"/>
  <c r="AJ189" i="11"/>
  <c r="AQ208" i="11"/>
  <c r="AN208" i="11"/>
  <c r="AJ176" i="11"/>
  <c r="AD196" i="11"/>
  <c r="AH134" i="11"/>
  <c r="AM315" i="11"/>
  <c r="AT390" i="11"/>
  <c r="AO390" i="11"/>
  <c r="AN225" i="11"/>
  <c r="AD241" i="11"/>
  <c r="AK339" i="11"/>
  <c r="AR339" i="11"/>
  <c r="AM339" i="11"/>
  <c r="AQ367" i="11"/>
  <c r="AU79" i="11"/>
  <c r="AI79" i="11"/>
  <c r="AT38" i="11"/>
  <c r="AP56" i="11"/>
  <c r="AE24" i="11"/>
  <c r="AK59" i="11"/>
  <c r="AD45" i="11"/>
  <c r="AJ67" i="11"/>
  <c r="AO92" i="11"/>
  <c r="AR57" i="11"/>
  <c r="AL92" i="11"/>
  <c r="AO122" i="11"/>
  <c r="AF75" i="11"/>
  <c r="AH103" i="11"/>
  <c r="AG78" i="11"/>
  <c r="AH91" i="11"/>
  <c r="AS133" i="11"/>
  <c r="AN115" i="11"/>
  <c r="AK115" i="11"/>
  <c r="AO162" i="11"/>
  <c r="AE277" i="11"/>
  <c r="AH277" i="11"/>
  <c r="AQ261" i="11"/>
  <c r="AE16" i="11"/>
  <c r="AK25" i="11"/>
  <c r="AT10" i="11"/>
  <c r="AG4" i="11"/>
  <c r="AT29" i="11"/>
  <c r="AM29" i="11"/>
  <c r="AP26" i="11"/>
  <c r="AF20" i="11"/>
  <c r="AP29" i="11"/>
  <c r="AG46" i="11"/>
  <c r="AT42" i="11"/>
  <c r="AP61" i="11"/>
  <c r="AH38" i="11"/>
  <c r="AT32" i="11"/>
  <c r="AR32" i="11"/>
  <c r="AK8" i="11"/>
  <c r="AH46" i="11"/>
  <c r="AN71" i="11"/>
  <c r="AD71" i="11"/>
  <c r="AE56" i="11"/>
  <c r="AR70" i="11"/>
  <c r="AM92" i="11"/>
  <c r="AG44" i="11"/>
  <c r="AH45" i="11"/>
  <c r="AG53" i="11"/>
  <c r="AI53" i="11"/>
  <c r="AQ95" i="11"/>
  <c r="AK58" i="11"/>
  <c r="AC67" i="11"/>
  <c r="AS94" i="11"/>
  <c r="AR75" i="11"/>
  <c r="AC85" i="11"/>
  <c r="AK77" i="11"/>
  <c r="AR96" i="11"/>
  <c r="AJ114" i="11"/>
  <c r="AH139" i="11"/>
  <c r="AG98" i="11"/>
  <c r="AQ86" i="11"/>
  <c r="AU122" i="11"/>
  <c r="AE64" i="11"/>
  <c r="AE87" i="11"/>
  <c r="AO103" i="11"/>
  <c r="AO127" i="11"/>
  <c r="AI78" i="11"/>
  <c r="AD99" i="11"/>
  <c r="AS114" i="11"/>
  <c r="AK120" i="11"/>
  <c r="AE133" i="11"/>
  <c r="AE148" i="11"/>
  <c r="AG148" i="11"/>
  <c r="AN148" i="11"/>
  <c r="AD155" i="11"/>
  <c r="AO155" i="11"/>
  <c r="AG186" i="11"/>
  <c r="AP392" i="11"/>
  <c r="AG20" i="11"/>
  <c r="AG32" i="11"/>
  <c r="AP24" i="11"/>
  <c r="AR23" i="11"/>
  <c r="AN6" i="11"/>
  <c r="AO29" i="11"/>
  <c r="AN26" i="11"/>
  <c r="AT39" i="11"/>
  <c r="AD13" i="11"/>
  <c r="AF29" i="11"/>
  <c r="AU20" i="11"/>
  <c r="AI32" i="11"/>
  <c r="AG38" i="11"/>
  <c r="AD65" i="11"/>
  <c r="AN38" i="11"/>
  <c r="AU42" i="11"/>
  <c r="AJ48" i="11"/>
  <c r="AU43" i="11"/>
  <c r="AJ8" i="11"/>
  <c r="AM48" i="11"/>
  <c r="AC39" i="11"/>
  <c r="AI56" i="11"/>
  <c r="AG66" i="11"/>
  <c r="AN24" i="11"/>
  <c r="AQ19" i="11"/>
  <c r="AL19" i="11"/>
  <c r="AH82" i="11"/>
  <c r="AU82" i="11"/>
  <c r="AQ83" i="11"/>
  <c r="AS45" i="11"/>
  <c r="AQ45" i="11"/>
  <c r="AU54" i="11"/>
  <c r="AO77" i="11"/>
  <c r="AN95" i="11"/>
  <c r="AP75" i="11"/>
  <c r="AT88" i="11"/>
  <c r="AO82" i="11"/>
  <c r="AL88" i="11"/>
  <c r="AR99" i="11"/>
  <c r="AO117" i="11"/>
  <c r="AF98" i="11"/>
  <c r="AS86" i="11"/>
  <c r="AQ64" i="11"/>
  <c r="AN64" i="11"/>
  <c r="AU87" i="11"/>
  <c r="AT78" i="11"/>
  <c r="AE91" i="11"/>
  <c r="AJ117" i="11"/>
  <c r="AJ131" i="11"/>
  <c r="AR102" i="11"/>
  <c r="AD115" i="11"/>
  <c r="AU155" i="11"/>
  <c r="AG395" i="11"/>
  <c r="AO395" i="11"/>
  <c r="AD248" i="11"/>
  <c r="AC300" i="11"/>
  <c r="AJ296" i="11"/>
  <c r="AH393" i="11"/>
  <c r="AD393" i="11"/>
  <c r="AJ393" i="11"/>
  <c r="AH527" i="11"/>
  <c r="AO527" i="11"/>
  <c r="AT527" i="11"/>
  <c r="AC527" i="11"/>
  <c r="AF57" i="11"/>
  <c r="AQ85" i="11"/>
  <c r="AT4" i="11"/>
  <c r="AU40" i="11"/>
  <c r="AQ59" i="11"/>
  <c r="AO6" i="11"/>
  <c r="AS10" i="11"/>
  <c r="AU4" i="11"/>
  <c r="AG22" i="11"/>
  <c r="AQ32" i="11"/>
  <c r="AN42" i="11"/>
  <c r="AG43" i="11"/>
  <c r="AI8" i="11"/>
  <c r="AP39" i="11"/>
  <c r="AL17" i="11"/>
  <c r="AK72" i="11"/>
  <c r="AT66" i="11"/>
  <c r="AQ24" i="11"/>
  <c r="AU59" i="11"/>
  <c r="AP19" i="11"/>
  <c r="AK19" i="11"/>
  <c r="AE70" i="11"/>
  <c r="AR85" i="11"/>
  <c r="AP71" i="11"/>
  <c r="AS58" i="11"/>
  <c r="AP77" i="11"/>
  <c r="AO90" i="11"/>
  <c r="AJ88" i="11"/>
  <c r="AT103" i="11"/>
  <c r="AP147" i="11"/>
  <c r="AK147" i="11"/>
  <c r="AJ62" i="11"/>
  <c r="AT62" i="11"/>
  <c r="AH76" i="11"/>
  <c r="AU98" i="11"/>
  <c r="AC93" i="11"/>
  <c r="AR78" i="11"/>
  <c r="AM78" i="11"/>
  <c r="AD91" i="11"/>
  <c r="AQ121" i="11"/>
  <c r="AM73" i="11"/>
  <c r="AJ135" i="11"/>
  <c r="AT156" i="11"/>
  <c r="AI241" i="11"/>
  <c r="AQ241" i="11"/>
  <c r="AR352" i="11"/>
  <c r="AE352" i="11"/>
  <c r="AH382" i="11"/>
  <c r="AJ64" i="11"/>
  <c r="AI25" i="11"/>
  <c r="AN61" i="11"/>
  <c r="AM7" i="11"/>
  <c r="AT7" i="11"/>
  <c r="AI10" i="11"/>
  <c r="AE4" i="11"/>
  <c r="AS46" i="11"/>
  <c r="AC13" i="11"/>
  <c r="AF22" i="11"/>
  <c r="AF8" i="11"/>
  <c r="AR38" i="11"/>
  <c r="AN12" i="11"/>
  <c r="AE40" i="11"/>
  <c r="AI41" i="11"/>
  <c r="AS55" i="11"/>
  <c r="AG33" i="11"/>
  <c r="AK17" i="11"/>
  <c r="AF56" i="11"/>
  <c r="AM57" i="11"/>
  <c r="AJ50" i="11"/>
  <c r="AG19" i="11"/>
  <c r="AJ19" i="11"/>
  <c r="AR87" i="11"/>
  <c r="AP45" i="11"/>
  <c r="AF53" i="11"/>
  <c r="AE96" i="11"/>
  <c r="AN80" i="11"/>
  <c r="AG92" i="11"/>
  <c r="AL95" i="11"/>
  <c r="AS96" i="11"/>
  <c r="AP90" i="11"/>
  <c r="AI77" i="11"/>
  <c r="AH96" i="11"/>
  <c r="AN163" i="11"/>
  <c r="AJ163" i="11"/>
  <c r="AD163" i="11"/>
  <c r="AJ107" i="11"/>
  <c r="AS93" i="11"/>
  <c r="AS119" i="11"/>
  <c r="AS130" i="11"/>
  <c r="AH75" i="11"/>
  <c r="AQ115" i="11"/>
  <c r="AO240" i="11"/>
  <c r="AR240" i="11"/>
  <c r="AK186" i="11"/>
  <c r="AI202" i="11"/>
  <c r="AJ220" i="11"/>
  <c r="AU252" i="11"/>
  <c r="AU213" i="11"/>
  <c r="AL213" i="11"/>
  <c r="AF213" i="11"/>
  <c r="AN294" i="11"/>
  <c r="AP210" i="11"/>
  <c r="AG210" i="11"/>
  <c r="AM210" i="11"/>
  <c r="AN307" i="11"/>
  <c r="AJ276" i="11"/>
  <c r="AI262" i="11"/>
  <c r="AU300" i="11"/>
  <c r="AF297" i="11"/>
  <c r="AQ296" i="11"/>
  <c r="AM352" i="11"/>
  <c r="AP28" i="11"/>
  <c r="AJ6" i="11"/>
  <c r="AT20" i="11"/>
  <c r="AJ12" i="11"/>
  <c r="AN23" i="11"/>
  <c r="AJ14" i="11"/>
  <c r="AI35" i="11"/>
  <c r="AJ35" i="11"/>
  <c r="AQ37" i="11"/>
  <c r="AR28" i="11"/>
  <c r="AP46" i="11"/>
  <c r="AR13" i="11"/>
  <c r="AE37" i="11"/>
  <c r="AU22" i="11"/>
  <c r="AG34" i="11"/>
  <c r="AG39" i="11"/>
  <c r="AO40" i="11"/>
  <c r="AJ42" i="11"/>
  <c r="AD43" i="11"/>
  <c r="AS8" i="11"/>
  <c r="AF33" i="11"/>
  <c r="AM55" i="11"/>
  <c r="AR17" i="11"/>
  <c r="AJ17" i="11"/>
  <c r="AE67" i="11"/>
  <c r="AO50" i="11"/>
  <c r="AI50" i="11"/>
  <c r="AL66" i="11"/>
  <c r="AQ57" i="11"/>
  <c r="AM24" i="11"/>
  <c r="AK24" i="11"/>
  <c r="AD67" i="11"/>
  <c r="AF19" i="11"/>
  <c r="AM77" i="11"/>
  <c r="AN100" i="11"/>
  <c r="AR100" i="11"/>
  <c r="AC100" i="11"/>
  <c r="AU100" i="11"/>
  <c r="AM100" i="11"/>
  <c r="AG45" i="11"/>
  <c r="AM80" i="11"/>
  <c r="AL58" i="11"/>
  <c r="AK105" i="11"/>
  <c r="AJ82" i="11"/>
  <c r="AT90" i="11"/>
  <c r="AI105" i="11"/>
  <c r="AE111" i="11"/>
  <c r="AQ163" i="11"/>
  <c r="AE76" i="11"/>
  <c r="AT98" i="11"/>
  <c r="AN119" i="11"/>
  <c r="AU91" i="11"/>
  <c r="AE131" i="11"/>
  <c r="AN73" i="11"/>
  <c r="AO111" i="11"/>
  <c r="AO69" i="11"/>
  <c r="AI135" i="11"/>
  <c r="AK240" i="11"/>
  <c r="AM169" i="11"/>
  <c r="AC221" i="11"/>
  <c r="AO134" i="11"/>
  <c r="AT343" i="11"/>
  <c r="AP343" i="11"/>
  <c r="AJ343" i="11"/>
  <c r="AQ343" i="11"/>
  <c r="AN343" i="11"/>
  <c r="AC343" i="11"/>
  <c r="AN213" i="11"/>
  <c r="AI272" i="11"/>
  <c r="AT307" i="11"/>
  <c r="AU445" i="11"/>
  <c r="AH334" i="11"/>
  <c r="AK334" i="11"/>
  <c r="AJ334" i="11"/>
  <c r="AQ89" i="11"/>
  <c r="AE167" i="11"/>
  <c r="AS148" i="11"/>
  <c r="AR115" i="11"/>
  <c r="AP197" i="11"/>
  <c r="AQ171" i="11"/>
  <c r="AE183" i="11"/>
  <c r="AM247" i="11"/>
  <c r="AE134" i="11"/>
  <c r="AK203" i="11"/>
  <c r="AN193" i="11"/>
  <c r="AL292" i="11"/>
  <c r="AM324" i="11"/>
  <c r="AG272" i="11"/>
  <c r="AU210" i="11"/>
  <c r="AQ214" i="11"/>
  <c r="AP307" i="11"/>
  <c r="AT321" i="11"/>
  <c r="AJ350" i="11"/>
  <c r="AH390" i="11"/>
  <c r="AL269" i="11"/>
  <c r="AK293" i="11"/>
  <c r="AU276" i="11"/>
  <c r="AH295" i="11"/>
  <c r="AE300" i="11"/>
  <c r="AI410" i="11"/>
  <c r="AR406" i="11"/>
  <c r="AD297" i="11"/>
  <c r="AK351" i="11"/>
  <c r="AP232" i="11"/>
  <c r="AN381" i="11"/>
  <c r="AJ412" i="11"/>
  <c r="AL445" i="11"/>
  <c r="AD339" i="11"/>
  <c r="AJ392" i="11"/>
  <c r="AU382" i="11"/>
  <c r="AP412" i="11"/>
  <c r="AG463" i="11"/>
  <c r="AO463" i="11"/>
  <c r="AR420" i="11"/>
  <c r="AR309" i="11"/>
  <c r="AP430" i="11"/>
  <c r="AN400" i="11"/>
  <c r="AD492" i="11"/>
  <c r="AR512" i="11"/>
  <c r="AN488" i="11"/>
  <c r="AE1001" i="11"/>
  <c r="AO1001" i="11"/>
  <c r="AK1001" i="11"/>
  <c r="AR1001" i="11"/>
  <c r="AE964" i="11"/>
  <c r="AP964" i="11"/>
  <c r="AT91" i="11"/>
  <c r="AF99" i="11"/>
  <c r="AO73" i="11"/>
  <c r="AH141" i="11"/>
  <c r="AF123" i="11"/>
  <c r="AU167" i="11"/>
  <c r="AG201" i="11"/>
  <c r="AO63" i="11"/>
  <c r="AU150" i="11"/>
  <c r="AH226" i="11"/>
  <c r="AU186" i="11"/>
  <c r="AM158" i="11"/>
  <c r="AT186" i="11"/>
  <c r="AU224" i="11"/>
  <c r="AL109" i="11"/>
  <c r="AD166" i="11"/>
  <c r="AS126" i="11"/>
  <c r="AG168" i="11"/>
  <c r="AU194" i="11"/>
  <c r="AL305" i="11"/>
  <c r="AO294" i="11"/>
  <c r="AF323" i="11"/>
  <c r="AJ257" i="11"/>
  <c r="AO255" i="11"/>
  <c r="AR212" i="11"/>
  <c r="AT217" i="11"/>
  <c r="AD288" i="11"/>
  <c r="AO321" i="11"/>
  <c r="AG332" i="11"/>
  <c r="AM350" i="11"/>
  <c r="AN354" i="11"/>
  <c r="AF390" i="11"/>
  <c r="AU425" i="11"/>
  <c r="AS295" i="11"/>
  <c r="AP404" i="11"/>
  <c r="AM241" i="11"/>
  <c r="AL321" i="11"/>
  <c r="AI406" i="11"/>
  <c r="AT297" i="11"/>
  <c r="AO296" i="11"/>
  <c r="AG308" i="11"/>
  <c r="AI330" i="11"/>
  <c r="AG447" i="11"/>
  <c r="AQ256" i="11"/>
  <c r="AT381" i="11"/>
  <c r="AO386" i="11"/>
  <c r="AM450" i="11"/>
  <c r="AL285" i="11"/>
  <c r="AF339" i="11"/>
  <c r="AF367" i="11"/>
  <c r="AF442" i="11"/>
  <c r="AK463" i="11"/>
  <c r="AN486" i="11"/>
  <c r="AC391" i="11"/>
  <c r="AJ487" i="11"/>
  <c r="AU511" i="11"/>
  <c r="AJ371" i="11"/>
  <c r="AN462" i="11"/>
  <c r="AJ424" i="11"/>
  <c r="AC73" i="11"/>
  <c r="AI137" i="11"/>
  <c r="AP101" i="11"/>
  <c r="AO120" i="11"/>
  <c r="AN69" i="11"/>
  <c r="AT101" i="11"/>
  <c r="AP123" i="11"/>
  <c r="AQ167" i="11"/>
  <c r="AM63" i="11"/>
  <c r="AL115" i="11"/>
  <c r="AL207" i="11"/>
  <c r="AO202" i="11"/>
  <c r="AT231" i="11"/>
  <c r="AQ162" i="11"/>
  <c r="AP224" i="11"/>
  <c r="AC267" i="11"/>
  <c r="AS168" i="11"/>
  <c r="AL194" i="11"/>
  <c r="AH154" i="11"/>
  <c r="AL179" i="11"/>
  <c r="AN140" i="11"/>
  <c r="AC193" i="11"/>
  <c r="AJ252" i="11"/>
  <c r="AO305" i="11"/>
  <c r="AI213" i="11"/>
  <c r="AJ227" i="11"/>
  <c r="AR294" i="11"/>
  <c r="AJ335" i="11"/>
  <c r="AE272" i="11"/>
  <c r="AG195" i="11"/>
  <c r="AT214" i="11"/>
  <c r="AN350" i="11"/>
  <c r="AP395" i="11"/>
  <c r="AS425" i="11"/>
  <c r="AQ293" i="11"/>
  <c r="AM300" i="11"/>
  <c r="AK233" i="11"/>
  <c r="AE237" i="11"/>
  <c r="AG260" i="11"/>
  <c r="AQ300" i="11"/>
  <c r="AN402" i="11"/>
  <c r="AG330" i="11"/>
  <c r="AR337" i="11"/>
  <c r="AM447" i="11"/>
  <c r="AJ450" i="11"/>
  <c r="AN339" i="11"/>
  <c r="AE366" i="11"/>
  <c r="AR442" i="11"/>
  <c r="AU564" i="11"/>
  <c r="AJ494" i="11"/>
  <c r="AT299" i="11"/>
  <c r="AL299" i="11"/>
  <c r="AI321" i="11"/>
  <c r="AD385" i="11"/>
  <c r="AU398" i="11"/>
  <c r="AD398" i="11"/>
  <c r="AL398" i="11"/>
  <c r="AG610" i="11"/>
  <c r="AM610" i="11"/>
  <c r="AO610" i="11"/>
  <c r="AK117" i="11"/>
  <c r="AS102" i="11"/>
  <c r="AL152" i="11"/>
  <c r="AL151" i="11"/>
  <c r="AU101" i="11"/>
  <c r="AL142" i="11"/>
  <c r="AM69" i="11"/>
  <c r="AI89" i="11"/>
  <c r="AG123" i="11"/>
  <c r="AN145" i="11"/>
  <c r="AI115" i="11"/>
  <c r="AT162" i="11"/>
  <c r="AS176" i="11"/>
  <c r="AL198" i="11"/>
  <c r="AS129" i="11"/>
  <c r="AP143" i="11"/>
  <c r="AD221" i="11"/>
  <c r="AS178" i="11"/>
  <c r="AM134" i="11"/>
  <c r="AL153" i="11"/>
  <c r="AM278" i="11"/>
  <c r="AM244" i="11"/>
  <c r="AN258" i="11"/>
  <c r="AP227" i="11"/>
  <c r="AT329" i="11"/>
  <c r="AH255" i="11"/>
  <c r="AP273" i="11"/>
  <c r="AI303" i="11"/>
  <c r="AJ195" i="11"/>
  <c r="AK251" i="11"/>
  <c r="AM307" i="11"/>
  <c r="AQ350" i="11"/>
  <c r="AT241" i="11"/>
  <c r="AR284" i="11"/>
  <c r="AU288" i="11"/>
  <c r="AP348" i="11"/>
  <c r="AL291" i="11"/>
  <c r="AN283" i="11"/>
  <c r="AE287" i="11"/>
  <c r="AJ354" i="11"/>
  <c r="AD328" i="11"/>
  <c r="AN296" i="11"/>
  <c r="AL330" i="11"/>
  <c r="AK447" i="11"/>
  <c r="AP386" i="11"/>
  <c r="AU285" i="11"/>
  <c r="AO285" i="11"/>
  <c r="AG350" i="11"/>
  <c r="AT497" i="11"/>
  <c r="AR530" i="11"/>
  <c r="AI344" i="11"/>
  <c r="AJ299" i="11"/>
  <c r="AG457" i="11"/>
  <c r="AP365" i="11"/>
  <c r="AM489" i="11"/>
  <c r="AM576" i="11"/>
  <c r="AG576" i="11"/>
  <c r="AC484" i="11"/>
  <c r="AP157" i="11"/>
  <c r="AG89" i="11"/>
  <c r="AK123" i="11"/>
  <c r="AO135" i="11"/>
  <c r="AE145" i="11"/>
  <c r="AN169" i="11"/>
  <c r="AC208" i="11"/>
  <c r="AH138" i="11"/>
  <c r="AJ186" i="11"/>
  <c r="AM267" i="11"/>
  <c r="AP134" i="11"/>
  <c r="AU196" i="11"/>
  <c r="AH166" i="11"/>
  <c r="AK153" i="11"/>
  <c r="AK140" i="11"/>
  <c r="AF253" i="11"/>
  <c r="AS255" i="11"/>
  <c r="AM319" i="11"/>
  <c r="AO295" i="11"/>
  <c r="AL307" i="11"/>
  <c r="AE332" i="11"/>
  <c r="AP357" i="11"/>
  <c r="AT242" i="11"/>
  <c r="AS269" i="11"/>
  <c r="AC211" i="11"/>
  <c r="AK288" i="11"/>
  <c r="AR288" i="11"/>
  <c r="AF315" i="11"/>
  <c r="AG355" i="11"/>
  <c r="AG336" i="11"/>
  <c r="AC402" i="11"/>
  <c r="AD274" i="11"/>
  <c r="AM341" i="11"/>
  <c r="AK381" i="11"/>
  <c r="AI386" i="11"/>
  <c r="AN450" i="11"/>
  <c r="AQ334" i="11"/>
  <c r="AC475" i="11"/>
  <c r="AQ309" i="11"/>
  <c r="AI374" i="11"/>
  <c r="AN496" i="11"/>
  <c r="AU203" i="11"/>
  <c r="AU187" i="11"/>
  <c r="AM265" i="11"/>
  <c r="AG225" i="11"/>
  <c r="AC269" i="11"/>
  <c r="AN260" i="11"/>
  <c r="AO301" i="11"/>
  <c r="AD300" i="11"/>
  <c r="AU297" i="11"/>
  <c r="AM308" i="11"/>
  <c r="AP296" i="11"/>
  <c r="AN320" i="11"/>
  <c r="AP341" i="11"/>
  <c r="AI256" i="11"/>
  <c r="AH261" i="11"/>
  <c r="AO361" i="11"/>
  <c r="AH285" i="11"/>
  <c r="AL365" i="11"/>
  <c r="AT498" i="11"/>
  <c r="AC498" i="11"/>
  <c r="AJ344" i="11"/>
  <c r="AL289" i="11"/>
  <c r="AJ289" i="11"/>
  <c r="AC345" i="11"/>
  <c r="AR418" i="11"/>
  <c r="AF418" i="11"/>
  <c r="AU428" i="11"/>
  <c r="AM428" i="11"/>
  <c r="AK78" i="11"/>
  <c r="AO98" i="11"/>
  <c r="AJ84" i="11"/>
  <c r="AC102" i="11"/>
  <c r="AK161" i="11"/>
  <c r="AK101" i="11"/>
  <c r="AH120" i="11"/>
  <c r="AH69" i="11"/>
  <c r="AD125" i="11"/>
  <c r="AN142" i="11"/>
  <c r="AM135" i="11"/>
  <c r="AT135" i="11"/>
  <c r="AG145" i="11"/>
  <c r="AJ148" i="11"/>
  <c r="AN63" i="11"/>
  <c r="AJ155" i="11"/>
  <c r="AS240" i="11"/>
  <c r="AR156" i="11"/>
  <c r="AJ156" i="11"/>
  <c r="AT158" i="11"/>
  <c r="AE170" i="11"/>
  <c r="AQ158" i="11"/>
  <c r="AR197" i="11"/>
  <c r="AS198" i="11"/>
  <c r="AS245" i="11"/>
  <c r="AN277" i="11"/>
  <c r="AL97" i="11"/>
  <c r="AR203" i="11"/>
  <c r="AT153" i="11"/>
  <c r="AU140" i="11"/>
  <c r="AS210" i="11"/>
  <c r="AF329" i="11"/>
  <c r="AQ255" i="11"/>
  <c r="AE217" i="11"/>
  <c r="AU262" i="11"/>
  <c r="AS301" i="11"/>
  <c r="AJ307" i="11"/>
  <c r="AI332" i="11"/>
  <c r="AF379" i="11"/>
  <c r="AR225" i="11"/>
  <c r="AH298" i="11"/>
  <c r="AR211" i="11"/>
  <c r="AL373" i="11"/>
  <c r="AL225" i="11"/>
  <c r="AJ262" i="11"/>
  <c r="AM288" i="11"/>
  <c r="AP325" i="11"/>
  <c r="AR354" i="11"/>
  <c r="AT291" i="11"/>
  <c r="AU328" i="11"/>
  <c r="AR308" i="11"/>
  <c r="AI352" i="11"/>
  <c r="AU381" i="11"/>
  <c r="AT386" i="11"/>
  <c r="AO443" i="11"/>
  <c r="AR370" i="11"/>
  <c r="AR516" i="11"/>
  <c r="AR409" i="11"/>
  <c r="AK407" i="11"/>
  <c r="AG360" i="11"/>
  <c r="AQ436" i="11"/>
  <c r="AI383" i="11"/>
  <c r="AP383" i="11"/>
  <c r="AC482" i="11"/>
  <c r="AS432" i="11"/>
  <c r="AO480" i="11"/>
  <c r="AN544" i="11"/>
  <c r="AL790" i="11"/>
  <c r="AH790" i="11"/>
  <c r="AO146" i="11"/>
  <c r="AQ130" i="11"/>
  <c r="AL135" i="11"/>
  <c r="AS165" i="11"/>
  <c r="AE115" i="11"/>
  <c r="AT209" i="11"/>
  <c r="AC240" i="11"/>
  <c r="AS156" i="11"/>
  <c r="AQ200" i="11"/>
  <c r="AR160" i="11"/>
  <c r="AK182" i="11"/>
  <c r="AN143" i="11"/>
  <c r="AQ172" i="11"/>
  <c r="AN203" i="11"/>
  <c r="AL192" i="11"/>
  <c r="AL140" i="11"/>
  <c r="AN252" i="11"/>
  <c r="AE335" i="11"/>
  <c r="AR333" i="11"/>
  <c r="AH332" i="11"/>
  <c r="AI225" i="11"/>
  <c r="AT211" i="11"/>
  <c r="AK211" i="11"/>
  <c r="AP276" i="11"/>
  <c r="AK260" i="11"/>
  <c r="AS248" i="11"/>
  <c r="AN321" i="11"/>
  <c r="AQ297" i="11"/>
  <c r="AI328" i="11"/>
  <c r="AT308" i="11"/>
  <c r="AP351" i="11"/>
  <c r="AS261" i="11"/>
  <c r="AP285" i="11"/>
  <c r="AG392" i="11"/>
  <c r="AJ309" i="11"/>
  <c r="AM365" i="11"/>
  <c r="AR410" i="11"/>
  <c r="AT480" i="11"/>
  <c r="AJ458" i="11"/>
  <c r="AP458" i="11"/>
  <c r="AL576" i="11"/>
  <c r="AP540" i="11"/>
  <c r="AD607" i="11"/>
  <c r="AN607" i="11"/>
  <c r="AN124" i="11"/>
  <c r="AP102" i="11"/>
  <c r="AS69" i="11"/>
  <c r="AP160" i="11"/>
  <c r="AK89" i="11"/>
  <c r="AP130" i="11"/>
  <c r="AP151" i="11"/>
  <c r="AQ135" i="11"/>
  <c r="AJ145" i="11"/>
  <c r="AR165" i="11"/>
  <c r="AG155" i="11"/>
  <c r="AO182" i="11"/>
  <c r="AG189" i="11"/>
  <c r="AG170" i="11"/>
  <c r="AQ184" i="11"/>
  <c r="AQ181" i="11"/>
  <c r="AF182" i="11"/>
  <c r="AK185" i="11"/>
  <c r="AR179" i="11"/>
  <c r="AO220" i="11"/>
  <c r="AP281" i="11"/>
  <c r="AG192" i="11"/>
  <c r="AG153" i="11"/>
  <c r="AG219" i="11"/>
  <c r="AR227" i="11"/>
  <c r="AI206" i="11"/>
  <c r="AO235" i="11"/>
  <c r="AE276" i="11"/>
  <c r="AU347" i="11"/>
  <c r="AH373" i="11"/>
  <c r="AL262" i="11"/>
  <c r="AR241" i="11"/>
  <c r="AJ237" i="11"/>
  <c r="AS357" i="11"/>
  <c r="AU312" i="11"/>
  <c r="AR279" i="11"/>
  <c r="AO308" i="11"/>
  <c r="AI296" i="11"/>
  <c r="AH296" i="11"/>
  <c r="AC352" i="11"/>
  <c r="AQ330" i="11"/>
  <c r="AF341" i="11"/>
  <c r="AQ473" i="11"/>
  <c r="AG367" i="11"/>
  <c r="AS452" i="11"/>
  <c r="AK370" i="11"/>
  <c r="AO344" i="11"/>
  <c r="AC419" i="11"/>
  <c r="AM529" i="11"/>
  <c r="AT503" i="11"/>
  <c r="AD538" i="11"/>
  <c r="AH667" i="11"/>
  <c r="AE667" i="11"/>
  <c r="AJ73" i="11"/>
  <c r="AO84" i="11"/>
  <c r="AT114" i="11"/>
  <c r="AS104" i="11"/>
  <c r="AH127" i="11"/>
  <c r="AO102" i="11"/>
  <c r="AR149" i="11"/>
  <c r="AI136" i="11"/>
  <c r="AD101" i="11"/>
  <c r="AD120" i="11"/>
  <c r="AJ69" i="11"/>
  <c r="AM89" i="11"/>
  <c r="AL123" i="11"/>
  <c r="AD135" i="11"/>
  <c r="AN173" i="11"/>
  <c r="AF247" i="11"/>
  <c r="AS202" i="11"/>
  <c r="AJ129" i="11"/>
  <c r="AI109" i="11"/>
  <c r="AN247" i="11"/>
  <c r="AI192" i="11"/>
  <c r="AL174" i="11"/>
  <c r="AM192" i="11"/>
  <c r="AF140" i="11"/>
  <c r="AC216" i="11"/>
  <c r="AP272" i="11"/>
  <c r="AK268" i="11"/>
  <c r="AR311" i="11"/>
  <c r="AQ307" i="11"/>
  <c r="AM332" i="11"/>
  <c r="AH225" i="11"/>
  <c r="AT260" i="11"/>
  <c r="AO304" i="11"/>
  <c r="AF321" i="11"/>
  <c r="AJ406" i="11"/>
  <c r="AL297" i="11"/>
  <c r="AI297" i="11"/>
  <c r="AG296" i="11"/>
  <c r="AU296" i="11"/>
  <c r="AU393" i="11"/>
  <c r="AN352" i="11"/>
  <c r="AS381" i="11"/>
  <c r="AE339" i="11"/>
  <c r="AC366" i="11"/>
  <c r="AT380" i="11"/>
  <c r="AR374" i="11"/>
  <c r="AQ289" i="11"/>
  <c r="AN289" i="11"/>
  <c r="AK249" i="11"/>
  <c r="AH249" i="11"/>
  <c r="AH299" i="11"/>
  <c r="AH460" i="11"/>
  <c r="AS365" i="11"/>
  <c r="AU461" i="11"/>
  <c r="AJ428" i="11"/>
  <c r="AG655" i="11"/>
  <c r="AU655" i="11"/>
  <c r="AC582" i="11"/>
  <c r="AP582" i="11"/>
  <c r="AQ114" i="11"/>
  <c r="AN84" i="11"/>
  <c r="AU164" i="11"/>
  <c r="AH136" i="11"/>
  <c r="AO101" i="11"/>
  <c r="AF101" i="11"/>
  <c r="AQ69" i="11"/>
  <c r="AQ151" i="11"/>
  <c r="AM161" i="11"/>
  <c r="AR145" i="11"/>
  <c r="AS177" i="11"/>
  <c r="AK63" i="11"/>
  <c r="AO115" i="11"/>
  <c r="AT208" i="11"/>
  <c r="AJ205" i="11"/>
  <c r="AL302" i="11"/>
  <c r="AR258" i="11"/>
  <c r="AO273" i="11"/>
  <c r="AK213" i="11"/>
  <c r="AF268" i="11"/>
  <c r="AS219" i="11"/>
  <c r="AS315" i="11"/>
  <c r="AT353" i="11"/>
  <c r="AR390" i="11"/>
  <c r="AS211" i="11"/>
  <c r="AR283" i="11"/>
  <c r="AC395" i="11"/>
  <c r="AS276" i="11"/>
  <c r="AI260" i="11"/>
  <c r="AT288" i="11"/>
  <c r="AE291" i="11"/>
  <c r="AI295" i="11"/>
  <c r="AK241" i="11"/>
  <c r="AQ315" i="11"/>
  <c r="AR351" i="11"/>
  <c r="AJ239" i="11"/>
  <c r="AJ308" i="11"/>
  <c r="AT263" i="11"/>
  <c r="AM351" i="11"/>
  <c r="AF330" i="11"/>
  <c r="AK337" i="11"/>
  <c r="AT393" i="11"/>
  <c r="AF381" i="11"/>
  <c r="AS334" i="11"/>
  <c r="AN382" i="11"/>
  <c r="AI412" i="11"/>
  <c r="AJ385" i="11"/>
  <c r="AH364" i="11"/>
  <c r="AG289" i="11"/>
  <c r="AH391" i="11"/>
  <c r="AF531" i="11"/>
  <c r="AR434" i="11"/>
  <c r="AC367" i="11"/>
  <c r="AP391" i="11"/>
  <c r="AE489" i="11"/>
  <c r="AP309" i="11"/>
  <c r="AR527" i="11"/>
  <c r="AC426" i="11"/>
  <c r="AU604" i="11"/>
  <c r="AS632" i="11"/>
  <c r="AQ441" i="11"/>
  <c r="AK464" i="11"/>
  <c r="AI503" i="11"/>
  <c r="AR521" i="11"/>
  <c r="AT470" i="11"/>
  <c r="AD518" i="11"/>
  <c r="AH407" i="11"/>
  <c r="AD436" i="11"/>
  <c r="AM383" i="11"/>
  <c r="AP387" i="11"/>
  <c r="AI435" i="11"/>
  <c r="AF556" i="11"/>
  <c r="AO482" i="11"/>
  <c r="AQ421" i="11"/>
  <c r="AL537" i="11"/>
  <c r="AJ566" i="11"/>
  <c r="AU458" i="11"/>
  <c r="AF620" i="11"/>
  <c r="AE651" i="11"/>
  <c r="AQ747" i="11"/>
  <c r="AO526" i="11"/>
  <c r="AI562" i="11"/>
  <c r="AR574" i="11"/>
  <c r="AG434" i="11"/>
  <c r="AS607" i="11"/>
  <c r="AO643" i="11"/>
  <c r="AH673" i="11"/>
  <c r="AK626" i="11"/>
  <c r="AP674" i="11"/>
  <c r="AC813" i="11"/>
  <c r="AS813" i="11"/>
  <c r="AC591" i="11"/>
  <c r="AP691" i="11"/>
  <c r="AM690" i="11"/>
  <c r="AR752" i="11"/>
  <c r="AI752" i="11"/>
  <c r="AC801" i="11"/>
  <c r="AP722" i="11"/>
  <c r="AT753" i="11"/>
  <c r="AT849" i="11"/>
  <c r="AH962" i="11"/>
  <c r="AL891" i="11"/>
  <c r="AN824" i="11"/>
  <c r="AP833" i="11"/>
  <c r="AN835" i="11"/>
  <c r="AI828" i="11"/>
  <c r="AJ989" i="11"/>
  <c r="AH874" i="11"/>
  <c r="AH943" i="11"/>
  <c r="AS560" i="11"/>
  <c r="AJ387" i="11"/>
  <c r="AM518" i="11"/>
  <c r="AQ487" i="11"/>
  <c r="AU403" i="11"/>
  <c r="AF467" i="11"/>
  <c r="AM470" i="11"/>
  <c r="AU546" i="11"/>
  <c r="AR403" i="11"/>
  <c r="AS407" i="11"/>
  <c r="AP436" i="11"/>
  <c r="AN492" i="11"/>
  <c r="AM516" i="11"/>
  <c r="AQ426" i="11"/>
  <c r="AK488" i="11"/>
  <c r="AQ505" i="11"/>
  <c r="AR421" i="11"/>
  <c r="AS490" i="11"/>
  <c r="AF505" i="11"/>
  <c r="AS435" i="11"/>
  <c r="AE633" i="11"/>
  <c r="AQ596" i="11"/>
  <c r="AS600" i="11"/>
  <c r="AT558" i="11"/>
  <c r="AI607" i="11"/>
  <c r="AN471" i="11"/>
  <c r="AO550" i="11"/>
  <c r="AL668" i="11"/>
  <c r="AG657" i="11"/>
  <c r="AN653" i="11"/>
  <c r="AH591" i="11"/>
  <c r="AU696" i="11"/>
  <c r="AO735" i="11"/>
  <c r="AI735" i="11"/>
  <c r="AU785" i="11"/>
  <c r="AH785" i="11"/>
  <c r="AJ876" i="11"/>
  <c r="AL824" i="11"/>
  <c r="AF969" i="11"/>
  <c r="AC942" i="11"/>
  <c r="AG964" i="11"/>
  <c r="AQ380" i="11"/>
  <c r="AP327" i="11"/>
  <c r="AC436" i="11"/>
  <c r="AH536" i="11"/>
  <c r="AC608" i="11"/>
  <c r="AG456" i="11"/>
  <c r="AH546" i="11"/>
  <c r="AH360" i="11"/>
  <c r="AO398" i="11"/>
  <c r="AK371" i="11"/>
  <c r="AM586" i="11"/>
  <c r="AP624" i="11"/>
  <c r="AN428" i="11"/>
  <c r="AI482" i="11"/>
  <c r="AQ411" i="11"/>
  <c r="AF421" i="11"/>
  <c r="AF538" i="11"/>
  <c r="AK432" i="11"/>
  <c r="AU490" i="11"/>
  <c r="AM507" i="11"/>
  <c r="AN554" i="11"/>
  <c r="AT435" i="11"/>
  <c r="AM644" i="11"/>
  <c r="AH603" i="11"/>
  <c r="AH600" i="11"/>
  <c r="AN526" i="11"/>
  <c r="AF562" i="11"/>
  <c r="AU565" i="11"/>
  <c r="AH542" i="11"/>
  <c r="AH610" i="11"/>
  <c r="AK610" i="11"/>
  <c r="AI599" i="11"/>
  <c r="AM599" i="11"/>
  <c r="AG654" i="11"/>
  <c r="AI528" i="11"/>
  <c r="AG806" i="11"/>
  <c r="AL806" i="11"/>
  <c r="AF630" i="11"/>
  <c r="AS679" i="11"/>
  <c r="AH735" i="11"/>
  <c r="AM778" i="11"/>
  <c r="AH792" i="11"/>
  <c r="AU648" i="11"/>
  <c r="AD648" i="11"/>
  <c r="AK648" i="11"/>
  <c r="AH730" i="11"/>
  <c r="AS762" i="11"/>
  <c r="AR755" i="11"/>
  <c r="AK769" i="11"/>
  <c r="AN841" i="11"/>
  <c r="AK841" i="11"/>
  <c r="AJ841" i="11"/>
  <c r="AP885" i="11"/>
  <c r="AD828" i="11"/>
  <c r="AM851" i="11"/>
  <c r="AQ938" i="11"/>
  <c r="AO925" i="11"/>
  <c r="AK489" i="11"/>
  <c r="AO492" i="11"/>
  <c r="AH522" i="11"/>
  <c r="AS441" i="11"/>
  <c r="AD536" i="11"/>
  <c r="AP403" i="11"/>
  <c r="AS423" i="11"/>
  <c r="AL529" i="11"/>
  <c r="AO360" i="11"/>
  <c r="AQ522" i="11"/>
  <c r="AE383" i="11"/>
  <c r="AU507" i="11"/>
  <c r="AH568" i="11"/>
  <c r="AR411" i="11"/>
  <c r="AU468" i="11"/>
  <c r="AT462" i="11"/>
  <c r="AK507" i="11"/>
  <c r="AN510" i="11"/>
  <c r="AQ578" i="11"/>
  <c r="AU466" i="11"/>
  <c r="AO644" i="11"/>
  <c r="AT633" i="11"/>
  <c r="AI662" i="11"/>
  <c r="AP596" i="11"/>
  <c r="AE638" i="11"/>
  <c r="AC551" i="11"/>
  <c r="AG562" i="11"/>
  <c r="AR584" i="11"/>
  <c r="AL601" i="11"/>
  <c r="AN434" i="11"/>
  <c r="AK662" i="11"/>
  <c r="AD542" i="11"/>
  <c r="AN669" i="11"/>
  <c r="AU685" i="11"/>
  <c r="AU657" i="11"/>
  <c r="AU666" i="11"/>
  <c r="AL666" i="11"/>
  <c r="AF653" i="11"/>
  <c r="AG718" i="11"/>
  <c r="AQ697" i="11"/>
  <c r="AD697" i="11"/>
  <c r="AQ719" i="11"/>
  <c r="AP765" i="11"/>
  <c r="AN696" i="11"/>
  <c r="AT630" i="11"/>
  <c r="AG648" i="11"/>
  <c r="AS832" i="11"/>
  <c r="AK774" i="11"/>
  <c r="AE769" i="11"/>
  <c r="AQ769" i="11"/>
  <c r="AE867" i="11"/>
  <c r="AO854" i="11"/>
  <c r="AU994" i="11"/>
  <c r="AE994" i="11"/>
  <c r="AL935" i="11"/>
  <c r="AI908" i="11"/>
  <c r="AR930" i="11"/>
  <c r="AM405" i="11"/>
  <c r="AE371" i="11"/>
  <c r="AD429" i="11"/>
  <c r="AS448" i="11"/>
  <c r="AU538" i="11"/>
  <c r="AD411" i="11"/>
  <c r="AU421" i="11"/>
  <c r="AH474" i="11"/>
  <c r="AF490" i="11"/>
  <c r="AO454" i="11"/>
  <c r="AG547" i="11"/>
  <c r="AQ601" i="11"/>
  <c r="AI526" i="11"/>
  <c r="AN575" i="11"/>
  <c r="AS662" i="11"/>
  <c r="AS542" i="11"/>
  <c r="AQ471" i="11"/>
  <c r="AL424" i="11"/>
  <c r="AM619" i="11"/>
  <c r="AG528" i="11"/>
  <c r="AD690" i="11"/>
  <c r="AO679" i="11"/>
  <c r="AF679" i="11"/>
  <c r="AM776" i="11"/>
  <c r="AL854" i="11"/>
  <c r="AI815" i="11"/>
  <c r="AR815" i="11"/>
  <c r="AD876" i="11"/>
  <c r="AN987" i="11"/>
  <c r="AT992" i="11"/>
  <c r="AR365" i="11"/>
  <c r="AO439" i="11"/>
  <c r="AU472" i="11"/>
  <c r="AD487" i="11"/>
  <c r="AC423" i="11"/>
  <c r="AJ430" i="11"/>
  <c r="AT478" i="11"/>
  <c r="AN508" i="11"/>
  <c r="AT529" i="11"/>
  <c r="AE407" i="11"/>
  <c r="AU360" i="11"/>
  <c r="AL400" i="11"/>
  <c r="AK383" i="11"/>
  <c r="AD371" i="11"/>
  <c r="AG477" i="11"/>
  <c r="AF523" i="11"/>
  <c r="AG561" i="11"/>
  <c r="AJ615" i="11"/>
  <c r="AK634" i="11"/>
  <c r="AP421" i="11"/>
  <c r="AH446" i="11"/>
  <c r="AK490" i="11"/>
  <c r="AJ537" i="11"/>
  <c r="AN578" i="11"/>
  <c r="AR555" i="11"/>
  <c r="AF577" i="11"/>
  <c r="AT540" i="11"/>
  <c r="AQ580" i="11"/>
  <c r="AN582" i="11"/>
  <c r="AT596" i="11"/>
  <c r="AD601" i="11"/>
  <c r="AS585" i="11"/>
  <c r="AS616" i="11"/>
  <c r="AC662" i="11"/>
  <c r="AC550" i="11"/>
  <c r="AI653" i="11"/>
  <c r="AM594" i="11"/>
  <c r="AL748" i="11"/>
  <c r="AN748" i="11"/>
  <c r="AF748" i="11"/>
  <c r="AR708" i="11"/>
  <c r="AR801" i="11"/>
  <c r="AP729" i="11"/>
  <c r="AG755" i="11"/>
  <c r="AS760" i="11"/>
  <c r="AT783" i="11"/>
  <c r="AS812" i="11"/>
  <c r="AF788" i="11"/>
  <c r="AL811" i="11"/>
  <c r="AS769" i="11"/>
  <c r="AG849" i="11"/>
  <c r="AK899" i="11"/>
  <c r="AE935" i="11"/>
  <c r="AQ958" i="11"/>
  <c r="AK955" i="11"/>
  <c r="AU955" i="11"/>
  <c r="AH987" i="11"/>
  <c r="AT918" i="11"/>
  <c r="AI953" i="11"/>
  <c r="AJ369" i="11"/>
  <c r="AL344" i="11"/>
  <c r="AU289" i="11"/>
  <c r="AR249" i="11"/>
  <c r="AF345" i="11"/>
  <c r="AK372" i="11"/>
  <c r="AN299" i="11"/>
  <c r="AO299" i="11"/>
  <c r="AD365" i="11"/>
  <c r="AM385" i="11"/>
  <c r="AI408" i="11"/>
  <c r="AD512" i="11"/>
  <c r="AU613" i="11"/>
  <c r="AJ377" i="11"/>
  <c r="AR459" i="11"/>
  <c r="AR431" i="11"/>
  <c r="AM438" i="11"/>
  <c r="AF487" i="11"/>
  <c r="AL403" i="11"/>
  <c r="AL467" i="11"/>
  <c r="AU459" i="11"/>
  <c r="AN360" i="11"/>
  <c r="AU400" i="11"/>
  <c r="AK461" i="11"/>
  <c r="AL371" i="11"/>
  <c r="AI371" i="11"/>
  <c r="AR429" i="11"/>
  <c r="AE387" i="11"/>
  <c r="AC477" i="11"/>
  <c r="AL521" i="11"/>
  <c r="AF555" i="11"/>
  <c r="AJ634" i="11"/>
  <c r="AQ676" i="11"/>
  <c r="AQ577" i="11"/>
  <c r="AE482" i="11"/>
  <c r="AL480" i="11"/>
  <c r="AG593" i="11"/>
  <c r="AP682" i="11"/>
  <c r="AK582" i="11"/>
  <c r="AD596" i="11"/>
  <c r="AU562" i="11"/>
  <c r="AG601" i="11"/>
  <c r="AC616" i="11"/>
  <c r="AP714" i="11"/>
  <c r="AQ714" i="11"/>
  <c r="AG643" i="11"/>
  <c r="AD643" i="11"/>
  <c r="AG664" i="11"/>
  <c r="AN629" i="11"/>
  <c r="AS748" i="11"/>
  <c r="AH708" i="11"/>
  <c r="AR732" i="11"/>
  <c r="AP696" i="11"/>
  <c r="AL785" i="11"/>
  <c r="AH859" i="11"/>
  <c r="AJ843" i="11"/>
  <c r="AH922" i="11"/>
  <c r="AE996" i="11"/>
  <c r="AJ893" i="11"/>
  <c r="AP923" i="11"/>
  <c r="AP441" i="11"/>
  <c r="AL414" i="11"/>
  <c r="AQ430" i="11"/>
  <c r="AQ375" i="11"/>
  <c r="AM400" i="11"/>
  <c r="AG371" i="11"/>
  <c r="AM371" i="11"/>
  <c r="AM634" i="11"/>
  <c r="AG411" i="11"/>
  <c r="AL468" i="11"/>
  <c r="AO446" i="11"/>
  <c r="AM490" i="11"/>
  <c r="AK462" i="11"/>
  <c r="AF507" i="11"/>
  <c r="AT505" i="11"/>
  <c r="AU566" i="11"/>
  <c r="AL454" i="11"/>
  <c r="AC480" i="11"/>
  <c r="AS596" i="11"/>
  <c r="AN513" i="11"/>
  <c r="AP526" i="11"/>
  <c r="AO562" i="11"/>
  <c r="AK575" i="11"/>
  <c r="AJ628" i="11"/>
  <c r="AO424" i="11"/>
  <c r="AK424" i="11"/>
  <c r="AS657" i="11"/>
  <c r="AQ533" i="11"/>
  <c r="AL661" i="11"/>
  <c r="AO661" i="11"/>
  <c r="AD595" i="11"/>
  <c r="AE595" i="11"/>
  <c r="AR595" i="11"/>
  <c r="AM881" i="11"/>
  <c r="AJ881" i="11"/>
  <c r="AE827" i="11"/>
  <c r="AC882" i="11"/>
  <c r="AG882" i="11"/>
  <c r="AL833" i="11"/>
  <c r="AI841" i="11"/>
  <c r="AT942" i="11"/>
  <c r="AI968" i="11"/>
  <c r="AK367" i="11"/>
  <c r="AC382" i="11"/>
  <c r="AN416" i="11"/>
  <c r="AE344" i="11"/>
  <c r="AP422" i="11"/>
  <c r="AN249" i="11"/>
  <c r="AQ299" i="11"/>
  <c r="AN418" i="11"/>
  <c r="AM309" i="11"/>
  <c r="AR487" i="11"/>
  <c r="AO512" i="11"/>
  <c r="AL407" i="11"/>
  <c r="AI459" i="11"/>
  <c r="AF360" i="11"/>
  <c r="AN467" i="11"/>
  <c r="AK398" i="11"/>
  <c r="AT371" i="11"/>
  <c r="AO488" i="11"/>
  <c r="AO561" i="11"/>
  <c r="AM622" i="11"/>
  <c r="AM363" i="11"/>
  <c r="AU363" i="11"/>
  <c r="AI446" i="11"/>
  <c r="AU462" i="11"/>
  <c r="AS474" i="11"/>
  <c r="AT566" i="11"/>
  <c r="AO581" i="11"/>
  <c r="AH524" i="11"/>
  <c r="AK555" i="11"/>
  <c r="AJ715" i="11"/>
  <c r="AE715" i="11"/>
  <c r="AJ547" i="11"/>
  <c r="AG585" i="11"/>
  <c r="AT471" i="11"/>
  <c r="AL471" i="11"/>
  <c r="AP550" i="11"/>
  <c r="AK599" i="11"/>
  <c r="AT658" i="11"/>
  <c r="AG668" i="11"/>
  <c r="AI669" i="11"/>
  <c r="AG720" i="11"/>
  <c r="AP590" i="11"/>
  <c r="AM500" i="11"/>
  <c r="AO703" i="11"/>
  <c r="AO588" i="11"/>
  <c r="AT594" i="11"/>
  <c r="AU594" i="11"/>
  <c r="AJ611" i="11"/>
  <c r="AK611" i="11"/>
  <c r="AP675" i="11"/>
  <c r="AJ623" i="11"/>
  <c r="AG663" i="11"/>
  <c r="AR806" i="11"/>
  <c r="AE708" i="11"/>
  <c r="AE696" i="11"/>
  <c r="AT595" i="11"/>
  <c r="AK679" i="11"/>
  <c r="AP648" i="11"/>
  <c r="AT706" i="11"/>
  <c r="AU716" i="11"/>
  <c r="AL789" i="11"/>
  <c r="AP839" i="11"/>
  <c r="AR883" i="11"/>
  <c r="AL883" i="11"/>
  <c r="AJ883" i="11"/>
  <c r="AC880" i="11"/>
  <c r="AK880" i="11"/>
  <c r="AG739" i="11"/>
  <c r="AC794" i="11"/>
  <c r="AN794" i="11"/>
  <c r="AO882" i="11"/>
  <c r="AF841" i="11"/>
  <c r="AM874" i="11"/>
  <c r="AJ906" i="11"/>
  <c r="AO958" i="11"/>
  <c r="AD935" i="11"/>
  <c r="AF935" i="11"/>
  <c r="AK935" i="11"/>
  <c r="AL309" i="11"/>
  <c r="AN376" i="11"/>
  <c r="AO409" i="11"/>
  <c r="AP459" i="11"/>
  <c r="AG461" i="11"/>
  <c r="AO389" i="11"/>
  <c r="AH470" i="11"/>
  <c r="AQ546" i="11"/>
  <c r="AR383" i="11"/>
  <c r="AI398" i="11"/>
  <c r="AP371" i="11"/>
  <c r="AR476" i="11"/>
  <c r="AN622" i="11"/>
  <c r="AM577" i="11"/>
  <c r="AM446" i="11"/>
  <c r="AJ446" i="11"/>
  <c r="AQ490" i="11"/>
  <c r="AK505" i="11"/>
  <c r="AK566" i="11"/>
  <c r="AH581" i="11"/>
  <c r="AP558" i="11"/>
  <c r="AH649" i="11"/>
  <c r="AQ548" i="11"/>
  <c r="AP580" i="11"/>
  <c r="AQ582" i="11"/>
  <c r="AG551" i="11"/>
  <c r="AG597" i="11"/>
  <c r="AF434" i="11"/>
  <c r="AE628" i="11"/>
  <c r="AI681" i="11"/>
  <c r="AT681" i="11"/>
  <c r="AJ471" i="11"/>
  <c r="AQ651" i="11"/>
  <c r="AC651" i="11"/>
  <c r="AN651" i="11"/>
  <c r="AO633" i="11"/>
  <c r="AK728" i="11"/>
  <c r="AN728" i="11"/>
  <c r="AG675" i="11"/>
  <c r="AG594" i="11"/>
  <c r="AG591" i="11"/>
  <c r="AP611" i="11"/>
  <c r="AT611" i="11"/>
  <c r="AJ614" i="11"/>
  <c r="AU692" i="11"/>
  <c r="AN806" i="11"/>
  <c r="AK733" i="11"/>
  <c r="AT648" i="11"/>
  <c r="AQ730" i="11"/>
  <c r="AR738" i="11"/>
  <c r="AM794" i="11"/>
  <c r="AG824" i="11"/>
  <c r="AI835" i="11"/>
  <c r="AJ854" i="11"/>
  <c r="AD854" i="11"/>
  <c r="AG851" i="11"/>
  <c r="AI1002" i="11"/>
  <c r="AK1002" i="11"/>
  <c r="AF893" i="11"/>
  <c r="AF927" i="11"/>
  <c r="AF996" i="11"/>
  <c r="AC344" i="11"/>
  <c r="AF494" i="11"/>
  <c r="AS440" i="11"/>
  <c r="AQ486" i="11"/>
  <c r="AI309" i="11"/>
  <c r="AI365" i="11"/>
  <c r="AN415" i="11"/>
  <c r="AE477" i="11"/>
  <c r="AN461" i="11"/>
  <c r="AR389" i="11"/>
  <c r="AU423" i="11"/>
  <c r="AQ516" i="11"/>
  <c r="AH492" i="11"/>
  <c r="AM499" i="11"/>
  <c r="AP539" i="11"/>
  <c r="AN523" i="11"/>
  <c r="AN466" i="11"/>
  <c r="AP411" i="11"/>
  <c r="AK510" i="11"/>
  <c r="AG537" i="11"/>
  <c r="AM566" i="11"/>
  <c r="AS580" i="11"/>
  <c r="AQ600" i="11"/>
  <c r="AJ526" i="11"/>
  <c r="AU471" i="11"/>
  <c r="AO616" i="11"/>
  <c r="AH651" i="11"/>
  <c r="AQ728" i="11"/>
  <c r="AO646" i="11"/>
  <c r="AT674" i="11"/>
  <c r="AG741" i="11"/>
  <c r="AH778" i="11"/>
  <c r="AR780" i="11"/>
  <c r="AP708" i="11"/>
  <c r="AS595" i="11"/>
  <c r="AR648" i="11"/>
  <c r="AD857" i="11"/>
  <c r="AR876" i="11"/>
  <c r="AP861" i="11"/>
  <c r="AL864" i="11"/>
  <c r="AU854" i="11"/>
  <c r="AN964" i="11"/>
  <c r="AJ874" i="11"/>
  <c r="AM935" i="11"/>
  <c r="AK893" i="11"/>
  <c r="AD594" i="11"/>
  <c r="AJ661" i="11"/>
  <c r="AE661" i="11"/>
  <c r="AC750" i="11"/>
  <c r="AO708" i="11"/>
  <c r="AM700" i="11"/>
  <c r="AR690" i="11"/>
  <c r="AD746" i="11"/>
  <c r="AL788" i="11"/>
  <c r="AI805" i="11"/>
  <c r="AT823" i="11"/>
  <c r="AS839" i="11"/>
  <c r="AG762" i="11"/>
  <c r="AC797" i="11"/>
  <c r="AC793" i="11"/>
  <c r="AT799" i="11"/>
  <c r="AH739" i="11"/>
  <c r="AO774" i="11"/>
  <c r="AQ722" i="11"/>
  <c r="AC760" i="11"/>
  <c r="AE786" i="11"/>
  <c r="AG788" i="11"/>
  <c r="AF857" i="11"/>
  <c r="AQ876" i="11"/>
  <c r="AS873" i="11"/>
  <c r="AL769" i="11"/>
  <c r="AT824" i="11"/>
  <c r="AG869" i="11"/>
  <c r="AK835" i="11"/>
  <c r="AI867" i="11"/>
  <c r="AM817" i="11"/>
  <c r="AS887" i="11"/>
  <c r="AP871" i="11"/>
  <c r="AL871" i="11"/>
  <c r="AJ816" i="11"/>
  <c r="AN817" i="11"/>
  <c r="AE849" i="11"/>
  <c r="AS899" i="11"/>
  <c r="AI909" i="11"/>
  <c r="AD815" i="11"/>
  <c r="AC905" i="11"/>
  <c r="AI855" i="11"/>
  <c r="AU862" i="11"/>
  <c r="AK956" i="11"/>
  <c r="AS996" i="11"/>
  <c r="AK906" i="11"/>
  <c r="AG908" i="11"/>
  <c r="AF992" i="11"/>
  <c r="AI992" i="11"/>
  <c r="AO940" i="11"/>
  <c r="AE956" i="11"/>
  <c r="AQ647" i="11"/>
  <c r="AO657" i="11"/>
  <c r="AQ665" i="11"/>
  <c r="AQ694" i="11"/>
  <c r="AH748" i="11"/>
  <c r="AR594" i="11"/>
  <c r="AT591" i="11"/>
  <c r="AO617" i="11"/>
  <c r="AF724" i="11"/>
  <c r="AR748" i="11"/>
  <c r="AU726" i="11"/>
  <c r="AU652" i="11"/>
  <c r="AT710" i="11"/>
  <c r="AG595" i="11"/>
  <c r="AD789" i="11"/>
  <c r="AP663" i="11"/>
  <c r="AQ744" i="11"/>
  <c r="AL797" i="11"/>
  <c r="AK915" i="11"/>
  <c r="AN770" i="11"/>
  <c r="AR771" i="11"/>
  <c r="AO830" i="11"/>
  <c r="AS797" i="11"/>
  <c r="AH883" i="11"/>
  <c r="AS738" i="11"/>
  <c r="AJ738" i="11"/>
  <c r="AP755" i="11"/>
  <c r="AI800" i="11"/>
  <c r="AR760" i="11"/>
  <c r="AE783" i="11"/>
  <c r="AH786" i="11"/>
  <c r="AU812" i="11"/>
  <c r="AK788" i="11"/>
  <c r="AT857" i="11"/>
  <c r="AT859" i="11"/>
  <c r="AK885" i="11"/>
  <c r="AN969" i="11"/>
  <c r="AR873" i="11"/>
  <c r="AU869" i="11"/>
  <c r="AK833" i="11"/>
  <c r="AU867" i="11"/>
  <c r="AC890" i="11"/>
  <c r="AI876" i="11"/>
  <c r="AC854" i="11"/>
  <c r="AN843" i="11"/>
  <c r="AS815" i="11"/>
  <c r="AS855" i="11"/>
  <c r="AP862" i="11"/>
  <c r="AF944" i="11"/>
  <c r="AF874" i="11"/>
  <c r="AL927" i="11"/>
  <c r="AD908" i="11"/>
  <c r="AE925" i="11"/>
  <c r="AL942" i="11"/>
  <c r="AK968" i="11"/>
  <c r="AN674" i="11"/>
  <c r="AK684" i="11"/>
  <c r="AP664" i="11"/>
  <c r="AD591" i="11"/>
  <c r="AH726" i="11"/>
  <c r="AU742" i="11"/>
  <c r="AK806" i="11"/>
  <c r="AQ652" i="11"/>
  <c r="AR710" i="11"/>
  <c r="AP692" i="11"/>
  <c r="AL771" i="11"/>
  <c r="AQ801" i="11"/>
  <c r="AM729" i="11"/>
  <c r="AO738" i="11"/>
  <c r="AI739" i="11"/>
  <c r="AN755" i="11"/>
  <c r="AP785" i="11"/>
  <c r="AL722" i="11"/>
  <c r="AF913" i="11"/>
  <c r="AD721" i="11"/>
  <c r="AI788" i="11"/>
  <c r="AG878" i="11"/>
  <c r="AT869" i="11"/>
  <c r="AT890" i="11"/>
  <c r="AU914" i="11"/>
  <c r="AC834" i="11"/>
  <c r="AP891" i="11"/>
  <c r="AK851" i="11"/>
  <c r="AS891" i="11"/>
  <c r="AJ919" i="11"/>
  <c r="AN948" i="11"/>
  <c r="AP960" i="11"/>
  <c r="AT971" i="11"/>
  <c r="AE977" i="11"/>
  <c r="AO981" i="11"/>
  <c r="AE874" i="11"/>
  <c r="AS935" i="11"/>
  <c r="AG906" i="11"/>
  <c r="AT927" i="11"/>
  <c r="AE955" i="11"/>
  <c r="AQ942" i="11"/>
  <c r="AF975" i="11"/>
  <c r="AP980" i="11"/>
  <c r="AL654" i="11"/>
  <c r="AO500" i="11"/>
  <c r="AP528" i="11"/>
  <c r="AO737" i="11"/>
  <c r="AU591" i="11"/>
  <c r="AJ591" i="11"/>
  <c r="AI694" i="11"/>
  <c r="AR772" i="11"/>
  <c r="AQ872" i="11"/>
  <c r="AP687" i="11"/>
  <c r="AF804" i="11"/>
  <c r="AI710" i="11"/>
  <c r="AT746" i="11"/>
  <c r="AU768" i="11"/>
  <c r="AH648" i="11"/>
  <c r="AN760" i="11"/>
  <c r="AK830" i="11"/>
  <c r="AO801" i="11"/>
  <c r="AM830" i="11"/>
  <c r="AI730" i="11"/>
  <c r="AU729" i="11"/>
  <c r="AQ830" i="11"/>
  <c r="AO883" i="11"/>
  <c r="AQ738" i="11"/>
  <c r="AG738" i="11"/>
  <c r="AQ774" i="11"/>
  <c r="AN785" i="11"/>
  <c r="AK722" i="11"/>
  <c r="AE760" i="11"/>
  <c r="AM788" i="11"/>
  <c r="AS859" i="11"/>
  <c r="AU919" i="11"/>
  <c r="AE878" i="11"/>
  <c r="AI873" i="11"/>
  <c r="AN769" i="11"/>
  <c r="AS824" i="11"/>
  <c r="AL914" i="11"/>
  <c r="AF833" i="11"/>
  <c r="AU834" i="11"/>
  <c r="AP835" i="11"/>
  <c r="AP886" i="11"/>
  <c r="AP896" i="11"/>
  <c r="AI871" i="11"/>
  <c r="AS816" i="11"/>
  <c r="AR891" i="11"/>
  <c r="AQ815" i="11"/>
  <c r="AT855" i="11"/>
  <c r="AG838" i="11"/>
  <c r="AJ930" i="11"/>
  <c r="AO971" i="11"/>
  <c r="AH966" i="11"/>
  <c r="AR981" i="11"/>
  <c r="AR925" i="11"/>
  <c r="AC952" i="11"/>
  <c r="AI976" i="11"/>
  <c r="AE754" i="11"/>
  <c r="AP588" i="11"/>
  <c r="AF713" i="11"/>
  <c r="AE594" i="11"/>
  <c r="AD659" i="11"/>
  <c r="AS591" i="11"/>
  <c r="AI659" i="11"/>
  <c r="AD629" i="11"/>
  <c r="AU748" i="11"/>
  <c r="AN663" i="11"/>
  <c r="AO726" i="11"/>
  <c r="AG792" i="11"/>
  <c r="AP719" i="11"/>
  <c r="AE765" i="11"/>
  <c r="AR764" i="11"/>
  <c r="AJ750" i="11"/>
  <c r="AF761" i="11"/>
  <c r="AU789" i="11"/>
  <c r="AS829" i="11"/>
  <c r="AS809" i="11"/>
  <c r="AK848" i="11"/>
  <c r="AJ770" i="11"/>
  <c r="AH825" i="11"/>
  <c r="AT797" i="11"/>
  <c r="AS729" i="11"/>
  <c r="AS739" i="11"/>
  <c r="AI755" i="11"/>
  <c r="AS774" i="11"/>
  <c r="AQ783" i="11"/>
  <c r="AU721" i="11"/>
  <c r="AJ788" i="11"/>
  <c r="AQ844" i="11"/>
  <c r="AL857" i="11"/>
  <c r="AS889" i="11"/>
  <c r="AU876" i="11"/>
  <c r="AP824" i="11"/>
  <c r="AT895" i="11"/>
  <c r="AT896" i="11"/>
  <c r="AQ841" i="11"/>
  <c r="AI901" i="11"/>
  <c r="AO984" i="11"/>
  <c r="AI943" i="11"/>
  <c r="AQ924" i="11"/>
  <c r="AL893" i="11"/>
  <c r="AM941" i="11"/>
  <c r="AP931" i="11"/>
  <c r="AH903" i="11"/>
  <c r="AM552" i="11"/>
  <c r="AT667" i="11"/>
  <c r="AP810" i="11"/>
  <c r="AM629" i="11"/>
  <c r="AK594" i="11"/>
  <c r="AP591" i="11"/>
  <c r="AL591" i="11"/>
  <c r="AN571" i="11"/>
  <c r="AO748" i="11"/>
  <c r="AS732" i="11"/>
  <c r="AM792" i="11"/>
  <c r="AS819" i="11"/>
  <c r="AL764" i="11"/>
  <c r="AM750" i="11"/>
  <c r="AK708" i="11"/>
  <c r="AT700" i="11"/>
  <c r="AF764" i="11"/>
  <c r="AT679" i="11"/>
  <c r="AQ648" i="11"/>
  <c r="AU706" i="11"/>
  <c r="AQ805" i="11"/>
  <c r="AL850" i="11"/>
  <c r="AT786" i="11"/>
  <c r="AN830" i="11"/>
  <c r="AE730" i="11"/>
  <c r="AQ797" i="11"/>
  <c r="AT729" i="11"/>
  <c r="AH799" i="11"/>
  <c r="AF755" i="11"/>
  <c r="AN860" i="11"/>
  <c r="AS830" i="11"/>
  <c r="AU858" i="11"/>
  <c r="AP783" i="11"/>
  <c r="AQ786" i="11"/>
  <c r="AS721" i="11"/>
  <c r="AE788" i="11"/>
  <c r="AR844" i="11"/>
  <c r="AG954" i="11"/>
  <c r="AF894" i="11"/>
  <c r="AT911" i="11"/>
  <c r="AM769" i="11"/>
  <c r="AT833" i="11"/>
  <c r="AR834" i="11"/>
  <c r="AH854" i="11"/>
  <c r="AD871" i="11"/>
  <c r="AG901" i="11"/>
  <c r="AQ843" i="11"/>
  <c r="AP855" i="11"/>
  <c r="AN865" i="11"/>
  <c r="AN931" i="11"/>
  <c r="AK944" i="11"/>
  <c r="AJ964" i="11"/>
  <c r="AR987" i="11"/>
  <c r="AQ893" i="11"/>
  <c r="AR998" i="11"/>
  <c r="AE938" i="11"/>
  <c r="AF756" i="11"/>
  <c r="AL671" i="11"/>
  <c r="AQ599" i="11"/>
  <c r="AU699" i="11"/>
  <c r="AM717" i="11"/>
  <c r="AK713" i="11"/>
  <c r="AO594" i="11"/>
  <c r="AN591" i="11"/>
  <c r="AT571" i="11"/>
  <c r="AD694" i="11"/>
  <c r="AQ680" i="11"/>
  <c r="AK796" i="11"/>
  <c r="AD808" i="11"/>
  <c r="AJ696" i="11"/>
  <c r="AS690" i="11"/>
  <c r="AJ764" i="11"/>
  <c r="AL761" i="11"/>
  <c r="AT692" i="11"/>
  <c r="AQ764" i="11"/>
  <c r="AP805" i="11"/>
  <c r="AO760" i="11"/>
  <c r="AD760" i="11"/>
  <c r="AQ837" i="11"/>
  <c r="AR739" i="11"/>
  <c r="AE774" i="11"/>
  <c r="AR830" i="11"/>
  <c r="AO809" i="11"/>
  <c r="AQ794" i="11"/>
  <c r="AQ721" i="11"/>
  <c r="AI721" i="11"/>
  <c r="AH788" i="11"/>
  <c r="AJ857" i="11"/>
  <c r="AG891" i="11"/>
  <c r="AJ894" i="11"/>
  <c r="AJ861" i="11"/>
  <c r="AH869" i="11"/>
  <c r="AQ896" i="11"/>
  <c r="AQ834" i="11"/>
  <c r="AL867" i="11"/>
  <c r="AH817" i="11"/>
  <c r="AG817" i="11"/>
  <c r="AF816" i="11"/>
  <c r="AG843" i="11"/>
  <c r="AN864" i="11"/>
  <c r="AH917" i="11"/>
  <c r="AL828" i="11"/>
  <c r="AR828" i="11"/>
  <c r="AK862" i="11"/>
  <c r="AL865" i="11"/>
  <c r="AH952" i="11"/>
  <c r="AT986" i="11"/>
  <c r="AI949" i="11"/>
  <c r="AP929" i="11"/>
  <c r="AG918" i="11"/>
  <c r="AG777" i="11"/>
  <c r="AK943" i="11"/>
  <c r="AN977" i="11"/>
  <c r="AG1001" i="11"/>
  <c r="AJ929" i="11"/>
  <c r="AU941" i="11"/>
  <c r="AR952" i="11"/>
  <c r="AG984" i="11"/>
  <c r="AR626" i="11"/>
  <c r="AG669" i="11"/>
  <c r="AM666" i="11"/>
  <c r="AP599" i="11"/>
  <c r="AD626" i="11"/>
  <c r="AN657" i="11"/>
  <c r="AO701" i="11"/>
  <c r="AJ588" i="11"/>
  <c r="AH594" i="11"/>
  <c r="AJ659" i="11"/>
  <c r="AK591" i="11"/>
  <c r="AR678" i="11"/>
  <c r="AS736" i="11"/>
  <c r="AI751" i="11"/>
  <c r="AI706" i="11"/>
  <c r="AK725" i="11"/>
  <c r="AU749" i="11"/>
  <c r="AP819" i="11"/>
  <c r="AK661" i="11"/>
  <c r="AT661" i="11"/>
  <c r="AM764" i="11"/>
  <c r="AK780" i="11"/>
  <c r="AM808" i="11"/>
  <c r="AP690" i="11"/>
  <c r="AO761" i="11"/>
  <c r="AC692" i="11"/>
  <c r="AT748" i="11"/>
  <c r="AU784" i="11"/>
  <c r="AS798" i="11"/>
  <c r="AK783" i="11"/>
  <c r="AT812" i="11"/>
  <c r="AU928" i="11"/>
  <c r="AT771" i="11"/>
  <c r="AN729" i="11"/>
  <c r="AD774" i="11"/>
  <c r="AI774" i="11"/>
  <c r="AK863" i="11"/>
  <c r="AT860" i="11"/>
  <c r="AG809" i="11"/>
  <c r="AS831" i="11"/>
  <c r="AI857" i="11"/>
  <c r="AD934" i="11"/>
  <c r="AE959" i="11"/>
  <c r="AS919" i="11"/>
  <c r="AO889" i="11"/>
  <c r="AC861" i="11"/>
  <c r="AG864" i="11"/>
  <c r="AI833" i="11"/>
  <c r="AP834" i="11"/>
  <c r="AU841" i="11"/>
  <c r="AC867" i="11"/>
  <c r="AJ867" i="11"/>
  <c r="AF871" i="11"/>
  <c r="AJ937" i="11"/>
  <c r="AK952" i="11"/>
  <c r="AO965" i="11"/>
  <c r="AP973" i="11"/>
  <c r="AT874" i="11"/>
  <c r="AP941" i="11"/>
  <c r="AT1002" i="11"/>
  <c r="AU952" i="11"/>
  <c r="AE331" i="11"/>
  <c r="AM699" i="11"/>
  <c r="AU782" i="11"/>
  <c r="AJ713" i="11"/>
  <c r="AF678" i="11"/>
  <c r="AF726" i="11"/>
  <c r="AR661" i="11"/>
  <c r="AS719" i="11"/>
  <c r="AJ700" i="11"/>
  <c r="AL710" i="11"/>
  <c r="AF595" i="11"/>
  <c r="AN679" i="11"/>
  <c r="AG735" i="11"/>
  <c r="AP801" i="11"/>
  <c r="AQ712" i="11"/>
  <c r="AD730" i="11"/>
  <c r="AK757" i="11"/>
  <c r="AN762" i="11"/>
  <c r="AM823" i="11"/>
  <c r="AM739" i="11"/>
  <c r="AI860" i="11"/>
  <c r="AO783" i="11"/>
  <c r="AG812" i="11"/>
  <c r="AE869" i="11"/>
  <c r="AH905" i="11"/>
  <c r="AM919" i="11"/>
  <c r="AK873" i="11"/>
  <c r="AH824" i="11"/>
  <c r="AC911" i="11"/>
  <c r="AG833" i="11"/>
  <c r="AF867" i="11"/>
  <c r="AN887" i="11"/>
  <c r="AE843" i="11"/>
  <c r="AD896" i="11"/>
  <c r="AM815" i="11"/>
  <c r="AJ882" i="11"/>
  <c r="AK903" i="11"/>
  <c r="AI938" i="11"/>
  <c r="AU981" i="11"/>
  <c r="AR949" i="11"/>
  <c r="AT991" i="11"/>
  <c r="AH929" i="11"/>
  <c r="AJ927" i="11"/>
  <c r="AT777" i="11"/>
  <c r="AS906" i="11"/>
  <c r="AR906" i="11"/>
  <c r="AP908" i="11"/>
  <c r="AE984" i="11"/>
  <c r="AH893" i="11"/>
  <c r="AT952" i="11"/>
  <c r="AQ698" i="11"/>
  <c r="AS671" i="11"/>
  <c r="AO666" i="11"/>
  <c r="AQ701" i="11"/>
  <c r="AG782" i="11"/>
  <c r="AJ740" i="11"/>
  <c r="AU678" i="11"/>
  <c r="AF691" i="11"/>
  <c r="AT736" i="11"/>
  <c r="AD741" i="11"/>
  <c r="AL752" i="11"/>
  <c r="AF772" i="11"/>
  <c r="AM802" i="11"/>
  <c r="AT766" i="11"/>
  <c r="AS689" i="11"/>
  <c r="AQ696" i="11"/>
  <c r="AU690" i="11"/>
  <c r="AO595" i="11"/>
  <c r="AL735" i="11"/>
  <c r="AH750" i="11"/>
  <c r="AR786" i="11"/>
  <c r="AG844" i="11"/>
  <c r="AG860" i="11"/>
  <c r="AL912" i="11"/>
  <c r="AG770" i="11"/>
  <c r="AT738" i="11"/>
  <c r="AN739" i="11"/>
  <c r="AE739" i="11"/>
  <c r="AS722" i="11"/>
  <c r="AI786" i="11"/>
  <c r="AE857" i="11"/>
  <c r="AG886" i="11"/>
  <c r="AC873" i="11"/>
  <c r="AG769" i="11"/>
  <c r="AI824" i="11"/>
  <c r="AM834" i="11"/>
  <c r="AO885" i="11"/>
  <c r="AT887" i="11"/>
  <c r="AL890" i="11"/>
  <c r="AO817" i="11"/>
  <c r="AS871" i="11"/>
  <c r="AL896" i="11"/>
  <c r="AF849" i="11"/>
  <c r="AP869" i="11"/>
  <c r="AR909" i="11"/>
  <c r="AJ869" i="11"/>
  <c r="AG887" i="11"/>
  <c r="AM918" i="11"/>
  <c r="AP955" i="11"/>
  <c r="AU966" i="11"/>
  <c r="AG989" i="11"/>
  <c r="AJ997" i="11"/>
  <c r="AT994" i="11"/>
  <c r="AK874" i="11"/>
  <c r="AS908" i="11"/>
  <c r="AE846" i="11"/>
  <c r="AP925" i="11"/>
  <c r="AG941" i="11"/>
  <c r="AF1002" i="11"/>
  <c r="AC74" i="11"/>
  <c r="AD74" i="11"/>
  <c r="AK781" i="11"/>
  <c r="AE781" i="11"/>
  <c r="AU781" i="11"/>
  <c r="AS781" i="11"/>
  <c r="AO781" i="11"/>
  <c r="AJ781" i="11"/>
  <c r="AJ7" i="11"/>
  <c r="AO12" i="11"/>
  <c r="AO14" i="11"/>
  <c r="AD14" i="11"/>
  <c r="AQ6" i="11"/>
  <c r="AN4" i="11"/>
  <c r="AG26" i="11"/>
  <c r="AN13" i="11"/>
  <c r="AQ9" i="11"/>
  <c r="AG28" i="11"/>
  <c r="AJ20" i="11"/>
  <c r="AO26" i="11"/>
  <c r="AD39" i="11"/>
  <c r="AQ28" i="11"/>
  <c r="AD32" i="11"/>
  <c r="AU48" i="11"/>
  <c r="AP65" i="11"/>
  <c r="AJ40" i="11"/>
  <c r="AE41" i="11"/>
  <c r="AN41" i="11"/>
  <c r="AQ55" i="11"/>
  <c r="AS54" i="11"/>
  <c r="AR30" i="11"/>
  <c r="AD8" i="11"/>
  <c r="AE54" i="11"/>
  <c r="AR39" i="11"/>
  <c r="AE17" i="11"/>
  <c r="AG56" i="11"/>
  <c r="AL74" i="11"/>
  <c r="AS72" i="11"/>
  <c r="AC66" i="11"/>
  <c r="AE55" i="11"/>
  <c r="AT49" i="11"/>
  <c r="AI24" i="11"/>
  <c r="AQ74" i="11"/>
  <c r="AI52" i="11"/>
  <c r="AF68" i="11"/>
  <c r="AJ68" i="11"/>
  <c r="AR83" i="11"/>
  <c r="AD94" i="11"/>
  <c r="AQ94" i="11"/>
  <c r="AU37" i="11"/>
  <c r="AQ53" i="11"/>
  <c r="AJ71" i="11"/>
  <c r="AD58" i="11"/>
  <c r="AJ94" i="11"/>
  <c r="AP88" i="11"/>
  <c r="AR54" i="11"/>
  <c r="AP94" i="11"/>
  <c r="AD77" i="11"/>
  <c r="AH108" i="11"/>
  <c r="AD108" i="11"/>
  <c r="AQ108" i="11"/>
  <c r="AO108" i="11"/>
  <c r="AJ108" i="11"/>
  <c r="AN76" i="11"/>
  <c r="AO107" i="11"/>
  <c r="AK70" i="11"/>
  <c r="AE103" i="11"/>
  <c r="AD122" i="11"/>
  <c r="AE78" i="11"/>
  <c r="AC78" i="11"/>
  <c r="AU78" i="11"/>
  <c r="AI91" i="11"/>
  <c r="AG99" i="11"/>
  <c r="AE14" i="11"/>
  <c r="AK84" i="11"/>
  <c r="AT100" i="11"/>
  <c r="AD116" i="11"/>
  <c r="AR137" i="11"/>
  <c r="AM141" i="11"/>
  <c r="AK85" i="11"/>
  <c r="AN137" i="11"/>
  <c r="AH77" i="11"/>
  <c r="AQ110" i="11"/>
  <c r="AM120" i="11"/>
  <c r="AR120" i="11"/>
  <c r="AS120" i="11"/>
  <c r="AM82" i="11"/>
  <c r="AK74" i="11"/>
  <c r="AG69" i="11"/>
  <c r="AI69" i="11"/>
  <c r="AU125" i="11"/>
  <c r="AL89" i="11"/>
  <c r="AC89" i="11"/>
  <c r="AS123" i="11"/>
  <c r="AD123" i="11"/>
  <c r="AF135" i="11"/>
  <c r="AP145" i="11"/>
  <c r="AO145" i="11"/>
  <c r="AG165" i="11"/>
  <c r="AS108" i="11"/>
  <c r="AC94" i="11"/>
  <c r="AJ63" i="11"/>
  <c r="AM115" i="11"/>
  <c r="AF115" i="11"/>
  <c r="AT152" i="11"/>
  <c r="AN191" i="11"/>
  <c r="AC223" i="11"/>
  <c r="AD223" i="11"/>
  <c r="AE223" i="11"/>
  <c r="AM223" i="11"/>
  <c r="AS223" i="11"/>
  <c r="AI223" i="11"/>
  <c r="AK223" i="11"/>
  <c r="AF223" i="11"/>
  <c r="AO223" i="11"/>
  <c r="AH223" i="11"/>
  <c r="AT223" i="11"/>
  <c r="AG223" i="11"/>
  <c r="AJ223" i="11"/>
  <c r="AP223" i="11"/>
  <c r="AL223" i="11"/>
  <c r="AN223" i="11"/>
  <c r="AU191" i="11"/>
  <c r="AL208" i="11"/>
  <c r="AD247" i="11"/>
  <c r="AS138" i="11"/>
  <c r="AR158" i="11"/>
  <c r="AJ158" i="11"/>
  <c r="AH158" i="11"/>
  <c r="AK158" i="11"/>
  <c r="AF158" i="11"/>
  <c r="AG173" i="11"/>
  <c r="AG162" i="11"/>
  <c r="AK170" i="11"/>
  <c r="AP184" i="11"/>
  <c r="AO160" i="11"/>
  <c r="AS182" i="11"/>
  <c r="AK198" i="11"/>
  <c r="AR224" i="11"/>
  <c r="AK224" i="11"/>
  <c r="AP111" i="11"/>
  <c r="AM163" i="11"/>
  <c r="AM162" i="11"/>
  <c r="AS134" i="11"/>
  <c r="AI127" i="11"/>
  <c r="AR172" i="11"/>
  <c r="AU168" i="11"/>
  <c r="AJ154" i="11"/>
  <c r="AG174" i="11"/>
  <c r="AM196" i="11"/>
  <c r="AJ193" i="11"/>
  <c r="AN356" i="11"/>
  <c r="AG356" i="11"/>
  <c r="AI227" i="11"/>
  <c r="AC187" i="11"/>
  <c r="AK242" i="11"/>
  <c r="AQ242" i="11"/>
  <c r="AR242" i="11"/>
  <c r="AM242" i="11"/>
  <c r="AC242" i="11"/>
  <c r="AF242" i="11"/>
  <c r="AN242" i="11"/>
  <c r="AJ242" i="11"/>
  <c r="AE242" i="11"/>
  <c r="AL242" i="11"/>
  <c r="AQ275" i="11"/>
  <c r="AR232" i="11"/>
  <c r="AK274" i="11"/>
  <c r="AT274" i="11"/>
  <c r="AN274" i="11"/>
  <c r="AL24" i="11"/>
  <c r="AI90" i="11"/>
  <c r="AT104" i="11"/>
  <c r="AT14" i="11"/>
  <c r="AS30" i="11"/>
  <c r="AJ33" i="11"/>
  <c r="AR59" i="11"/>
  <c r="AN94" i="11"/>
  <c r="AM121" i="11"/>
  <c r="AT80" i="11"/>
  <c r="AI142" i="11"/>
  <c r="AE142" i="11"/>
  <c r="AC142" i="11"/>
  <c r="AP142" i="11"/>
  <c r="AI101" i="11"/>
  <c r="AG142" i="11"/>
  <c r="AO129" i="11"/>
  <c r="AG245" i="11"/>
  <c r="AC229" i="11"/>
  <c r="AQ229" i="11"/>
  <c r="AL229" i="11"/>
  <c r="AI229" i="11"/>
  <c r="AE229" i="11"/>
  <c r="AM229" i="11"/>
  <c r="AU229" i="11"/>
  <c r="AJ229" i="11"/>
  <c r="AP229" i="11"/>
  <c r="AH229" i="11"/>
  <c r="AN229" i="11"/>
  <c r="AR229" i="11"/>
  <c r="AT229" i="11"/>
  <c r="AO205" i="11"/>
  <c r="AQ205" i="11"/>
  <c r="AM205" i="11"/>
  <c r="AH257" i="11"/>
  <c r="AT257" i="11"/>
  <c r="AK22" i="11"/>
  <c r="AM22" i="11"/>
  <c r="AN22" i="11"/>
  <c r="AU17" i="11"/>
  <c r="AE94" i="11"/>
  <c r="AD150" i="11"/>
  <c r="AC150" i="11"/>
  <c r="AQ150" i="11"/>
  <c r="AG150" i="11"/>
  <c r="AN129" i="11"/>
  <c r="AI151" i="11"/>
  <c r="AK7" i="11"/>
  <c r="AH52" i="11"/>
  <c r="AT76" i="11"/>
  <c r="AG122" i="11"/>
  <c r="AU69" i="11"/>
  <c r="AC125" i="11"/>
  <c r="AR157" i="11"/>
  <c r="AE157" i="11"/>
  <c r="AM157" i="11"/>
  <c r="AL157" i="11"/>
  <c r="AF157" i="11"/>
  <c r="AS157" i="11"/>
  <c r="AH142" i="11"/>
  <c r="AS137" i="11"/>
  <c r="AL9" i="11"/>
  <c r="AK12" i="11"/>
  <c r="AK14" i="11"/>
  <c r="AQ14" i="11"/>
  <c r="AC23" i="11"/>
  <c r="AT23" i="11"/>
  <c r="AI16" i="11"/>
  <c r="AJ13" i="11"/>
  <c r="AN39" i="11"/>
  <c r="AN35" i="11"/>
  <c r="AF26" i="11"/>
  <c r="AF28" i="11"/>
  <c r="AJ28" i="11"/>
  <c r="AH44" i="11"/>
  <c r="AG41" i="11"/>
  <c r="AO55" i="11"/>
  <c r="AC43" i="11"/>
  <c r="AN32" i="11"/>
  <c r="AF32" i="11"/>
  <c r="AE38" i="11"/>
  <c r="AO48" i="11"/>
  <c r="AK40" i="11"/>
  <c r="AQ10" i="11"/>
  <c r="AI40" i="11"/>
  <c r="AS42" i="11"/>
  <c r="AC61" i="11"/>
  <c r="AF61" i="11"/>
  <c r="AG61" i="11"/>
  <c r="AH61" i="11"/>
  <c r="AO30" i="11"/>
  <c r="AI55" i="11"/>
  <c r="AO39" i="11"/>
  <c r="AD56" i="11"/>
  <c r="AM75" i="11"/>
  <c r="AI75" i="11"/>
  <c r="AL75" i="11"/>
  <c r="AS75" i="11"/>
  <c r="AP38" i="11"/>
  <c r="AL28" i="11"/>
  <c r="AS59" i="11"/>
  <c r="AT59" i="11"/>
  <c r="AR26" i="11"/>
  <c r="AG23" i="11"/>
  <c r="AG52" i="11"/>
  <c r="AF72" i="11"/>
  <c r="AS85" i="11"/>
  <c r="AG94" i="11"/>
  <c r="AU75" i="11"/>
  <c r="AC75" i="11"/>
  <c r="AM95" i="11"/>
  <c r="AF85" i="11"/>
  <c r="AO105" i="11"/>
  <c r="AP82" i="11"/>
  <c r="AS95" i="11"/>
  <c r="AG88" i="11"/>
  <c r="AU108" i="11"/>
  <c r="AH116" i="11"/>
  <c r="AH62" i="11"/>
  <c r="AE84" i="11"/>
  <c r="AN104" i="11"/>
  <c r="AJ122" i="11"/>
  <c r="AM107" i="11"/>
  <c r="AL121" i="11"/>
  <c r="AP124" i="11"/>
  <c r="AH64" i="11"/>
  <c r="AL98" i="11"/>
  <c r="AH124" i="11"/>
  <c r="AN99" i="11"/>
  <c r="AQ38" i="11"/>
  <c r="AC99" i="11"/>
  <c r="AS73" i="11"/>
  <c r="AD84" i="11"/>
  <c r="AI84" i="11"/>
  <c r="AS100" i="11"/>
  <c r="AC123" i="11"/>
  <c r="AK142" i="11"/>
  <c r="AP120" i="11"/>
  <c r="AO132" i="11"/>
  <c r="AI85" i="11"/>
  <c r="AT96" i="11"/>
  <c r="AE69" i="11"/>
  <c r="AE88" i="11"/>
  <c r="AC149" i="11"/>
  <c r="AN123" i="11"/>
  <c r="AH123" i="11"/>
  <c r="AJ142" i="11"/>
  <c r="AR82" i="11"/>
  <c r="AU50" i="11"/>
  <c r="AN75" i="11"/>
  <c r="AK145" i="11"/>
  <c r="AH148" i="11"/>
  <c r="AO165" i="11"/>
  <c r="AP108" i="11"/>
  <c r="AF92" i="11"/>
  <c r="AC63" i="11"/>
  <c r="AT63" i="11"/>
  <c r="AP155" i="11"/>
  <c r="AH132" i="11"/>
  <c r="AH207" i="11"/>
  <c r="AD226" i="11"/>
  <c r="AS191" i="11"/>
  <c r="AO189" i="11"/>
  <c r="AN264" i="11"/>
  <c r="AK264" i="11"/>
  <c r="AG264" i="11"/>
  <c r="AF147" i="11"/>
  <c r="AL162" i="11"/>
  <c r="AE61" i="11"/>
  <c r="AG184" i="11"/>
  <c r="AF184" i="11"/>
  <c r="AS184" i="11"/>
  <c r="AT184" i="11"/>
  <c r="AH184" i="11"/>
  <c r="AL184" i="11"/>
  <c r="AD184" i="11"/>
  <c r="AN184" i="11"/>
  <c r="AC184" i="11"/>
  <c r="AK184" i="11"/>
  <c r="AE184" i="11"/>
  <c r="AU184" i="11"/>
  <c r="AS163" i="11"/>
  <c r="AJ182" i="11"/>
  <c r="AO198" i="11"/>
  <c r="AD142" i="11"/>
  <c r="AJ111" i="11"/>
  <c r="AG143" i="11"/>
  <c r="AT220" i="11"/>
  <c r="AG229" i="11"/>
  <c r="AT97" i="11"/>
  <c r="AS174" i="11"/>
  <c r="AT172" i="11"/>
  <c r="AL196" i="11"/>
  <c r="AK244" i="11"/>
  <c r="AR244" i="11"/>
  <c r="AE244" i="11"/>
  <c r="AH244" i="11"/>
  <c r="AN244" i="11"/>
  <c r="AT244" i="11"/>
  <c r="AD244" i="11"/>
  <c r="AC244" i="11"/>
  <c r="AS244" i="11"/>
  <c r="AL244" i="11"/>
  <c r="AP244" i="11"/>
  <c r="AJ244" i="11"/>
  <c r="AU244" i="11"/>
  <c r="AF244" i="11"/>
  <c r="AS242" i="11"/>
  <c r="AJ52" i="11"/>
  <c r="AE130" i="11"/>
  <c r="AC130" i="11"/>
  <c r="AU130" i="11"/>
  <c r="AT130" i="11"/>
  <c r="AM130" i="11"/>
  <c r="AH130" i="11"/>
  <c r="AG130" i="11"/>
  <c r="AP20" i="11"/>
  <c r="AH41" i="11"/>
  <c r="AM45" i="11"/>
  <c r="AE90" i="11"/>
  <c r="AF63" i="11"/>
  <c r="AM127" i="11"/>
  <c r="AN122" i="11"/>
  <c r="AN176" i="11"/>
  <c r="AE126" i="11"/>
  <c r="AU126" i="11"/>
  <c r="AH126" i="11"/>
  <c r="AD126" i="11"/>
  <c r="AJ126" i="11"/>
  <c r="AL126" i="11"/>
  <c r="AC126" i="11"/>
  <c r="AM126" i="11"/>
  <c r="AN126" i="11"/>
  <c r="AO126" i="11"/>
  <c r="AI6" i="11"/>
  <c r="AJ37" i="11"/>
  <c r="AC4" i="11"/>
  <c r="AI26" i="11"/>
  <c r="AF13" i="11"/>
  <c r="AI28" i="11"/>
  <c r="AE44" i="11"/>
  <c r="AK32" i="11"/>
  <c r="AK41" i="11"/>
  <c r="AC41" i="11"/>
  <c r="AI43" i="11"/>
  <c r="AT43" i="11"/>
  <c r="AN30" i="11"/>
  <c r="AC8" i="11"/>
  <c r="AI33" i="11"/>
  <c r="AN33" i="11"/>
  <c r="AP33" i="11"/>
  <c r="AQ33" i="11"/>
  <c r="AL33" i="11"/>
  <c r="AM39" i="11"/>
  <c r="AO17" i="11"/>
  <c r="AD17" i="11"/>
  <c r="AM66" i="11"/>
  <c r="AS68" i="11"/>
  <c r="AU35" i="11"/>
  <c r="AI30" i="11"/>
  <c r="AF52" i="11"/>
  <c r="AY5" i="11"/>
  <c r="AZ5" i="11"/>
  <c r="AW6" i="11"/>
  <c r="AR19" i="11"/>
  <c r="AJ95" i="11"/>
  <c r="AF45" i="11"/>
  <c r="AR45" i="11"/>
  <c r="AS53" i="11"/>
  <c r="AG58" i="11"/>
  <c r="AM90" i="11"/>
  <c r="AN47" i="11"/>
  <c r="AQ25" i="11"/>
  <c r="AL77" i="11"/>
  <c r="AG90" i="11"/>
  <c r="AJ110" i="11"/>
  <c r="AL110" i="11"/>
  <c r="AN110" i="11"/>
  <c r="AS110" i="11"/>
  <c r="AR110" i="11"/>
  <c r="AI110" i="11"/>
  <c r="AH110" i="11"/>
  <c r="AP110" i="11"/>
  <c r="AO110" i="11"/>
  <c r="AJ104" i="11"/>
  <c r="AL137" i="11"/>
  <c r="AJ137" i="11"/>
  <c r="AK137" i="11"/>
  <c r="AC137" i="11"/>
  <c r="AH137" i="11"/>
  <c r="AT137" i="11"/>
  <c r="AQ137" i="11"/>
  <c r="AG62" i="11"/>
  <c r="AK62" i="11"/>
  <c r="AP76" i="11"/>
  <c r="AR91" i="11"/>
  <c r="AI104" i="11"/>
  <c r="AI107" i="11"/>
  <c r="AR122" i="11"/>
  <c r="AO86" i="11"/>
  <c r="AC86" i="11"/>
  <c r="AG86" i="11"/>
  <c r="AH86" i="11"/>
  <c r="AF86" i="11"/>
  <c r="AE93" i="11"/>
  <c r="AI122" i="11"/>
  <c r="AH122" i="11"/>
  <c r="AK122" i="11"/>
  <c r="AS122" i="11"/>
  <c r="AP103" i="11"/>
  <c r="AP78" i="11"/>
  <c r="AF91" i="11"/>
  <c r="AF84" i="11"/>
  <c r="AO118" i="11"/>
  <c r="AF137" i="11"/>
  <c r="AL102" i="11"/>
  <c r="AK125" i="11"/>
  <c r="AF110" i="11"/>
  <c r="AM142" i="11"/>
  <c r="AE101" i="11"/>
  <c r="AQ120" i="11"/>
  <c r="AO137" i="11"/>
  <c r="AH85" i="11"/>
  <c r="AD69" i="11"/>
  <c r="AL69" i="11"/>
  <c r="AJ92" i="11"/>
  <c r="AT125" i="11"/>
  <c r="AT89" i="11"/>
  <c r="AT157" i="11"/>
  <c r="AL82" i="11"/>
  <c r="AF142" i="11"/>
  <c r="AE114" i="11"/>
  <c r="AH135" i="11"/>
  <c r="AH145" i="11"/>
  <c r="AF148" i="11"/>
  <c r="AN93" i="11"/>
  <c r="AQ63" i="11"/>
  <c r="AE132" i="11"/>
  <c r="AS150" i="11"/>
  <c r="AH156" i="11"/>
  <c r="AH157" i="11"/>
  <c r="AT290" i="11"/>
  <c r="AE290" i="11"/>
  <c r="AN138" i="11"/>
  <c r="AL158" i="11"/>
  <c r="AU147" i="11"/>
  <c r="AC108" i="11"/>
  <c r="AT167" i="11"/>
  <c r="AP198" i="11"/>
  <c r="AJ230" i="11"/>
  <c r="AU129" i="11"/>
  <c r="AP231" i="11"/>
  <c r="AS205" i="11"/>
  <c r="AD179" i="11"/>
  <c r="AH193" i="11"/>
  <c r="AU193" i="11"/>
  <c r="AP9" i="11"/>
  <c r="AI9" i="11"/>
  <c r="AJ9" i="11"/>
  <c r="AS9" i="11"/>
  <c r="AT9" i="11"/>
  <c r="AU9" i="11"/>
  <c r="AD9" i="11"/>
  <c r="AC9" i="11"/>
  <c r="AE9" i="11"/>
  <c r="AF9" i="11"/>
  <c r="AH9" i="11"/>
  <c r="AG68" i="11"/>
  <c r="AS74" i="11"/>
  <c r="AL80" i="11"/>
  <c r="AU55" i="11"/>
  <c r="AQ30" i="11"/>
  <c r="AF94" i="11"/>
  <c r="AF77" i="11"/>
  <c r="AG93" i="11"/>
  <c r="AS99" i="11"/>
  <c r="AU160" i="11"/>
  <c r="AF160" i="11"/>
  <c r="AD160" i="11"/>
  <c r="AT160" i="11"/>
  <c r="AH160" i="11"/>
  <c r="AE160" i="11"/>
  <c r="AK160" i="11"/>
  <c r="AL160" i="11"/>
  <c r="AG160" i="11"/>
  <c r="AS160" i="11"/>
  <c r="AC160" i="11"/>
  <c r="AL85" i="11"/>
  <c r="AP85" i="11"/>
  <c r="AP136" i="11"/>
  <c r="AR63" i="11"/>
  <c r="AE226" i="11"/>
  <c r="AS23" i="11"/>
  <c r="AP6" i="11"/>
  <c r="AK37" i="11"/>
  <c r="AC26" i="11"/>
  <c r="AE20" i="11"/>
  <c r="AC42" i="11"/>
  <c r="AG12" i="11"/>
  <c r="AM14" i="11"/>
  <c r="AL23" i="11"/>
  <c r="AC16" i="11"/>
  <c r="AT16" i="11"/>
  <c r="AG16" i="11"/>
  <c r="AD16" i="11"/>
  <c r="AH16" i="11"/>
  <c r="AR16" i="11"/>
  <c r="AP23" i="11"/>
  <c r="AI44" i="11"/>
  <c r="AM44" i="11"/>
  <c r="AF4" i="11"/>
  <c r="AK44" i="11"/>
  <c r="AR34" i="11"/>
  <c r="AP13" i="11"/>
  <c r="AO20" i="11"/>
  <c r="AL29" i="11"/>
  <c r="AU44" i="11"/>
  <c r="AM32" i="11"/>
  <c r="AM37" i="11"/>
  <c r="AE42" i="11"/>
  <c r="AP25" i="11"/>
  <c r="AF41" i="11"/>
  <c r="AF42" i="11"/>
  <c r="AR61" i="11"/>
  <c r="AC34" i="11"/>
  <c r="AO33" i="11"/>
  <c r="AI57" i="11"/>
  <c r="AK57" i="11"/>
  <c r="AL57" i="11"/>
  <c r="AL39" i="11"/>
  <c r="AT12" i="11"/>
  <c r="AL44" i="11"/>
  <c r="AO66" i="11"/>
  <c r="AR72" i="11"/>
  <c r="AG67" i="11"/>
  <c r="AD68" i="11"/>
  <c r="AO57" i="11"/>
  <c r="AD52" i="11"/>
  <c r="AG7" i="11"/>
  <c r="AG79" i="11"/>
  <c r="AH79" i="11"/>
  <c r="AO79" i="11"/>
  <c r="AS79" i="11"/>
  <c r="AT79" i="11"/>
  <c r="AM79" i="11"/>
  <c r="AC79" i="11"/>
  <c r="AT87" i="11"/>
  <c r="AU53" i="11"/>
  <c r="AH53" i="11"/>
  <c r="AO80" i="11"/>
  <c r="AK95" i="11"/>
  <c r="AQ58" i="11"/>
  <c r="AI58" i="11"/>
  <c r="AR77" i="11"/>
  <c r="AP52" i="11"/>
  <c r="AD54" i="11"/>
  <c r="AQ92" i="11"/>
  <c r="AS82" i="11"/>
  <c r="AP32" i="11"/>
  <c r="AH88" i="11"/>
  <c r="AC96" i="11"/>
  <c r="AH94" i="11"/>
  <c r="AI92" i="11"/>
  <c r="AG110" i="11"/>
  <c r="AD137" i="11"/>
  <c r="AI76" i="11"/>
  <c r="AL104" i="11"/>
  <c r="AP127" i="11"/>
  <c r="AR86" i="11"/>
  <c r="AQ88" i="11"/>
  <c r="AE73" i="11"/>
  <c r="AI73" i="11"/>
  <c r="AH84" i="11"/>
  <c r="AG74" i="11"/>
  <c r="AR118" i="11"/>
  <c r="AG102" i="11"/>
  <c r="AK146" i="11"/>
  <c r="AR146" i="11"/>
  <c r="AM146" i="11"/>
  <c r="AQ161" i="11"/>
  <c r="AO123" i="11"/>
  <c r="AH101" i="11"/>
  <c r="AL120" i="11"/>
  <c r="AE85" i="11"/>
  <c r="AJ89" i="11"/>
  <c r="AM123" i="11"/>
  <c r="AQ124" i="11"/>
  <c r="AL130" i="11"/>
  <c r="AS146" i="11"/>
  <c r="AT82" i="11"/>
  <c r="AG132" i="11"/>
  <c r="AQ145" i="11"/>
  <c r="AR113" i="11"/>
  <c r="AU63" i="11"/>
  <c r="AH63" i="11"/>
  <c r="AC115" i="11"/>
  <c r="AH155" i="11"/>
  <c r="AU173" i="11"/>
  <c r="AO150" i="11"/>
  <c r="AS207" i="11"/>
  <c r="AT115" i="11"/>
  <c r="AC163" i="11"/>
  <c r="AQ290" i="11"/>
  <c r="AO158" i="11"/>
  <c r="AR147" i="11"/>
  <c r="AO121" i="11"/>
  <c r="AO185" i="11"/>
  <c r="AH167" i="11"/>
  <c r="AK181" i="11"/>
  <c r="AH109" i="11"/>
  <c r="AD133" i="11"/>
  <c r="AF143" i="11"/>
  <c r="AO247" i="11"/>
  <c r="AR221" i="11"/>
  <c r="AD229" i="11"/>
  <c r="AQ97" i="11"/>
  <c r="AR134" i="11"/>
  <c r="AE172" i="11"/>
  <c r="AH259" i="11"/>
  <c r="AT259" i="11"/>
  <c r="AS259" i="11"/>
  <c r="AD259" i="11"/>
  <c r="AM259" i="11"/>
  <c r="AJ259" i="11"/>
  <c r="AO259" i="11"/>
  <c r="AG259" i="11"/>
  <c r="AP259" i="11"/>
  <c r="AL259" i="11"/>
  <c r="AF259" i="11"/>
  <c r="AQ259" i="11"/>
  <c r="AR259" i="11"/>
  <c r="AG206" i="11"/>
  <c r="AF283" i="11"/>
  <c r="AU41" i="11"/>
  <c r="AC30" i="11"/>
  <c r="AD72" i="11"/>
  <c r="AF59" i="11"/>
  <c r="AG59" i="11"/>
  <c r="AM83" i="11"/>
  <c r="AF69" i="11"/>
  <c r="AT191" i="11"/>
  <c r="AU158" i="11"/>
  <c r="AK13" i="11"/>
  <c r="AJ55" i="11"/>
  <c r="AS19" i="11"/>
  <c r="AM68" i="11"/>
  <c r="AN88" i="11"/>
  <c r="AC104" i="11"/>
  <c r="AP104" i="11"/>
  <c r="AI145" i="11"/>
  <c r="AH165" i="11"/>
  <c r="AE165" i="11"/>
  <c r="AO191" i="11"/>
  <c r="AH12" i="11"/>
  <c r="AF10" i="11"/>
  <c r="AK35" i="11"/>
  <c r="AL14" i="11"/>
  <c r="AS16" i="11"/>
  <c r="AE6" i="11"/>
  <c r="AU10" i="11"/>
  <c r="AJ44" i="11"/>
  <c r="AO28" i="11"/>
  <c r="AM9" i="11"/>
  <c r="AE26" i="11"/>
  <c r="AP35" i="11"/>
  <c r="AU13" i="11"/>
  <c r="AC22" i="11"/>
  <c r="AL30" i="11"/>
  <c r="AJ46" i="11"/>
  <c r="AF46" i="11"/>
  <c r="AI46" i="11"/>
  <c r="AK54" i="11"/>
  <c r="AO38" i="11"/>
  <c r="AD38" i="11"/>
  <c r="AL54" i="11"/>
  <c r="AH43" i="11"/>
  <c r="AH25" i="11"/>
  <c r="AS65" i="11"/>
  <c r="AD7" i="11"/>
  <c r="AS34" i="11"/>
  <c r="AN17" i="11"/>
  <c r="AC56" i="11"/>
  <c r="AD12" i="11"/>
  <c r="AN57" i="11"/>
  <c r="AR68" i="11"/>
  <c r="AE50" i="11"/>
  <c r="AE66" i="11"/>
  <c r="AT72" i="11"/>
  <c r="AG55" i="11"/>
  <c r="AU46" i="11"/>
  <c r="AH57" i="11"/>
  <c r="AP79" i="11"/>
  <c r="AN87" i="11"/>
  <c r="AM87" i="11"/>
  <c r="AP87" i="11"/>
  <c r="AL87" i="11"/>
  <c r="AP100" i="11"/>
  <c r="AK100" i="11"/>
  <c r="AI100" i="11"/>
  <c r="AF100" i="11"/>
  <c r="AL100" i="11"/>
  <c r="AG100" i="11"/>
  <c r="AH100" i="11"/>
  <c r="AE45" i="11"/>
  <c r="AJ105" i="11"/>
  <c r="AP58" i="11"/>
  <c r="AF58" i="11"/>
  <c r="AN55" i="11"/>
  <c r="AO75" i="11"/>
  <c r="AN65" i="11"/>
  <c r="AR44" i="11"/>
  <c r="AU94" i="11"/>
  <c r="AL34" i="11"/>
  <c r="AS107" i="11"/>
  <c r="AJ76" i="11"/>
  <c r="AG65" i="11"/>
  <c r="AH107" i="11"/>
  <c r="AD93" i="11"/>
  <c r="AD64" i="11"/>
  <c r="AR103" i="11"/>
  <c r="AQ103" i="11"/>
  <c r="AD103" i="11"/>
  <c r="AR104" i="11"/>
  <c r="AO78" i="11"/>
  <c r="AT105" i="11"/>
  <c r="AU92" i="11"/>
  <c r="AU99" i="11"/>
  <c r="AR84" i="11"/>
  <c r="AC118" i="11"/>
  <c r="AJ102" i="11"/>
  <c r="AJ146" i="11"/>
  <c r="AN164" i="11"/>
  <c r="AN149" i="11"/>
  <c r="AM101" i="11"/>
  <c r="AJ120" i="11"/>
  <c r="AR116" i="11"/>
  <c r="AT69" i="11"/>
  <c r="AK69" i="11"/>
  <c r="AL103" i="11"/>
  <c r="AP125" i="11"/>
  <c r="AS125" i="11"/>
  <c r="AL125" i="11"/>
  <c r="AF130" i="11"/>
  <c r="AJ160" i="11"/>
  <c r="AQ87" i="11"/>
  <c r="AF146" i="11"/>
  <c r="AC165" i="11"/>
  <c r="AI113" i="11"/>
  <c r="AF173" i="11"/>
  <c r="AC173" i="11"/>
  <c r="AM173" i="11"/>
  <c r="AI173" i="11"/>
  <c r="AH173" i="11"/>
  <c r="AE173" i="11"/>
  <c r="AT173" i="11"/>
  <c r="AP173" i="11"/>
  <c r="AK173" i="11"/>
  <c r="AR173" i="11"/>
  <c r="AD173" i="11"/>
  <c r="AJ173" i="11"/>
  <c r="AQ173" i="11"/>
  <c r="AL173" i="11"/>
  <c r="AU207" i="11"/>
  <c r="AD207" i="11"/>
  <c r="AE207" i="11"/>
  <c r="AI207" i="11"/>
  <c r="AR207" i="11"/>
  <c r="AO207" i="11"/>
  <c r="AQ207" i="11"/>
  <c r="AM207" i="11"/>
  <c r="AN207" i="11"/>
  <c r="AP207" i="11"/>
  <c r="AJ207" i="11"/>
  <c r="AT207" i="11"/>
  <c r="AF207" i="11"/>
  <c r="AC207" i="11"/>
  <c r="AG207" i="11"/>
  <c r="AK207" i="11"/>
  <c r="AF166" i="11"/>
  <c r="AN166" i="11"/>
  <c r="AR166" i="11"/>
  <c r="AT166" i="11"/>
  <c r="AR189" i="11"/>
  <c r="AC189" i="11"/>
  <c r="AE189" i="11"/>
  <c r="AK189" i="11"/>
  <c r="AS189" i="11"/>
  <c r="AL189" i="11"/>
  <c r="AT189" i="11"/>
  <c r="AP189" i="11"/>
  <c r="AI189" i="11"/>
  <c r="AQ189" i="11"/>
  <c r="AN189" i="11"/>
  <c r="AF189" i="11"/>
  <c r="AF208" i="11"/>
  <c r="AU290" i="11"/>
  <c r="AN171" i="11"/>
  <c r="AD162" i="11"/>
  <c r="AU162" i="11"/>
  <c r="AS162" i="11"/>
  <c r="AI162" i="11"/>
  <c r="AP162" i="11"/>
  <c r="AC162" i="11"/>
  <c r="AR162" i="11"/>
  <c r="AE162" i="11"/>
  <c r="AG185" i="11"/>
  <c r="AF185" i="11"/>
  <c r="AE185" i="11"/>
  <c r="AD185" i="11"/>
  <c r="AR185" i="11"/>
  <c r="AO181" i="11"/>
  <c r="AH198" i="11"/>
  <c r="AI171" i="11"/>
  <c r="AD143" i="11"/>
  <c r="AS166" i="11"/>
  <c r="AN134" i="11"/>
  <c r="AN179" i="11"/>
  <c r="AN172" i="11"/>
  <c r="AC215" i="11"/>
  <c r="AO215" i="11"/>
  <c r="AS215" i="11"/>
  <c r="AH215" i="11"/>
  <c r="AK215" i="11"/>
  <c r="AD215" i="11"/>
  <c r="AR215" i="11"/>
  <c r="AN215" i="11"/>
  <c r="AG215" i="11"/>
  <c r="AU215" i="11"/>
  <c r="AT215" i="11"/>
  <c r="AF215" i="11"/>
  <c r="AO216" i="11"/>
  <c r="AK253" i="11"/>
  <c r="AC172" i="11"/>
  <c r="AJ361" i="11"/>
  <c r="AG14" i="11"/>
  <c r="AU14" i="11"/>
  <c r="AK52" i="11"/>
  <c r="AL52" i="11"/>
  <c r="AH6" i="11"/>
  <c r="AP10" i="11"/>
  <c r="AE10" i="11"/>
  <c r="AI13" i="11"/>
  <c r="AJ4" i="11"/>
  <c r="AL13" i="11"/>
  <c r="AI12" i="11"/>
  <c r="AM35" i="11"/>
  <c r="AE13" i="11"/>
  <c r="AD20" i="11"/>
  <c r="AN20" i="11"/>
  <c r="AO47" i="11"/>
  <c r="AH55" i="11"/>
  <c r="AF25" i="11"/>
  <c r="AG40" i="11"/>
  <c r="AQ42" i="11"/>
  <c r="AQ47" i="11"/>
  <c r="AU47" i="11"/>
  <c r="AC47" i="11"/>
  <c r="AD47" i="11"/>
  <c r="AJ47" i="11"/>
  <c r="AM47" i="11"/>
  <c r="AR43" i="11"/>
  <c r="AQ12" i="11"/>
  <c r="AQ34" i="11"/>
  <c r="AH8" i="11"/>
  <c r="AE33" i="11"/>
  <c r="AM17" i="11"/>
  <c r="AC17" i="11"/>
  <c r="AF66" i="11"/>
  <c r="AS14" i="11"/>
  <c r="AL70" i="11"/>
  <c r="AE72" i="11"/>
  <c r="AG72" i="11"/>
  <c r="AC72" i="11"/>
  <c r="AN72" i="11"/>
  <c r="AT68" i="11"/>
  <c r="AL68" i="11"/>
  <c r="AJ24" i="11"/>
  <c r="AU24" i="11"/>
  <c r="AT47" i="11"/>
  <c r="AC52" i="11"/>
  <c r="AO19" i="11"/>
  <c r="AU19" i="11"/>
  <c r="AJ59" i="11"/>
  <c r="AJ74" i="11"/>
  <c r="AJ45" i="11"/>
  <c r="AC46" i="11"/>
  <c r="AN53" i="11"/>
  <c r="AJ85" i="11"/>
  <c r="AP80" i="11"/>
  <c r="AD61" i="11"/>
  <c r="AK94" i="11"/>
  <c r="AL94" i="11"/>
  <c r="AS90" i="11"/>
  <c r="AL49" i="11"/>
  <c r="AM49" i="11"/>
  <c r="AD55" i="11"/>
  <c r="AC111" i="11"/>
  <c r="AF111" i="11"/>
  <c r="AG111" i="11"/>
  <c r="AI111" i="11"/>
  <c r="AM111" i="11"/>
  <c r="AS111" i="11"/>
  <c r="AR111" i="11"/>
  <c r="AT111" i="11"/>
  <c r="AH111" i="11"/>
  <c r="AU111" i="11"/>
  <c r="AG139" i="11"/>
  <c r="AL139" i="11"/>
  <c r="AF139" i="11"/>
  <c r="AI139" i="11"/>
  <c r="AP139" i="11"/>
  <c r="AE139" i="11"/>
  <c r="AJ139" i="11"/>
  <c r="AU139" i="11"/>
  <c r="AR139" i="11"/>
  <c r="AQ139" i="11"/>
  <c r="AO139" i="11"/>
  <c r="AT139" i="11"/>
  <c r="AF62" i="11"/>
  <c r="AM76" i="11"/>
  <c r="AF76" i="11"/>
  <c r="AK98" i="11"/>
  <c r="AL71" i="11"/>
  <c r="AK107" i="11"/>
  <c r="AF107" i="11"/>
  <c r="AS131" i="11"/>
  <c r="AK103" i="11"/>
  <c r="AP114" i="11"/>
  <c r="AJ78" i="11"/>
  <c r="AO93" i="11"/>
  <c r="AE99" i="11"/>
  <c r="AL84" i="11"/>
  <c r="AD79" i="11"/>
  <c r="AF102" i="11"/>
  <c r="AL132" i="11"/>
  <c r="AM149" i="11"/>
  <c r="AU149" i="11"/>
  <c r="AQ164" i="11"/>
  <c r="AJ101" i="11"/>
  <c r="AU120" i="11"/>
  <c r="AP116" i="11"/>
  <c r="AU123" i="11"/>
  <c r="AR125" i="11"/>
  <c r="AN89" i="11"/>
  <c r="AM160" i="11"/>
  <c r="AJ130" i="11"/>
  <c r="AD151" i="11"/>
  <c r="AG151" i="11"/>
  <c r="AR151" i="11"/>
  <c r="AO151" i="11"/>
  <c r="AD92" i="11"/>
  <c r="AF133" i="11"/>
  <c r="AT148" i="11"/>
  <c r="AP148" i="11"/>
  <c r="AH113" i="11"/>
  <c r="AD96" i="11"/>
  <c r="AI63" i="11"/>
  <c r="AL150" i="11"/>
  <c r="AC151" i="11"/>
  <c r="AT132" i="11"/>
  <c r="AP158" i="11"/>
  <c r="AS185" i="11"/>
  <c r="AJ198" i="11"/>
  <c r="AG198" i="11"/>
  <c r="AC198" i="11"/>
  <c r="AT198" i="11"/>
  <c r="AU230" i="11"/>
  <c r="AO143" i="11"/>
  <c r="AK118" i="11"/>
  <c r="AC154" i="11"/>
  <c r="AU154" i="11"/>
  <c r="AI154" i="11"/>
  <c r="AD154" i="11"/>
  <c r="AK154" i="11"/>
  <c r="AG154" i="11"/>
  <c r="AL154" i="11"/>
  <c r="AR154" i="11"/>
  <c r="AI179" i="11"/>
  <c r="AF161" i="11"/>
  <c r="AG187" i="11"/>
  <c r="AG314" i="11"/>
  <c r="AC314" i="11"/>
  <c r="AM314" i="11"/>
  <c r="AU314" i="11"/>
  <c r="AN314" i="11"/>
  <c r="AS314" i="11"/>
  <c r="AK30" i="11"/>
  <c r="AF30" i="11"/>
  <c r="AH30" i="11"/>
  <c r="AM30" i="11"/>
  <c r="AT22" i="11"/>
  <c r="AC45" i="11"/>
  <c r="AC14" i="11"/>
  <c r="AQ17" i="11"/>
  <c r="AI17" i="11"/>
  <c r="AU66" i="11"/>
  <c r="AH72" i="11"/>
  <c r="AN68" i="11"/>
  <c r="AF24" i="11"/>
  <c r="AH66" i="11"/>
  <c r="AG49" i="11"/>
  <c r="AS52" i="11"/>
  <c r="AN19" i="11"/>
  <c r="AE19" i="11"/>
  <c r="AC40" i="11"/>
  <c r="AH74" i="11"/>
  <c r="AN45" i="11"/>
  <c r="AH47" i="11"/>
  <c r="AP53" i="11"/>
  <c r="AE58" i="11"/>
  <c r="AU61" i="11"/>
  <c r="AS77" i="11"/>
  <c r="AI95" i="11"/>
  <c r="AH54" i="11"/>
  <c r="AM74" i="11"/>
  <c r="AM119" i="11"/>
  <c r="AM62" i="11"/>
  <c r="AG104" i="11"/>
  <c r="AG83" i="11"/>
  <c r="AN127" i="11"/>
  <c r="AH50" i="11"/>
  <c r="AP93" i="11"/>
  <c r="AU93" i="11"/>
  <c r="AC64" i="11"/>
  <c r="AS64" i="11"/>
  <c r="AC77" i="11"/>
  <c r="AN103" i="11"/>
  <c r="AR114" i="11"/>
  <c r="AL127" i="11"/>
  <c r="AC91" i="11"/>
  <c r="AU121" i="11"/>
  <c r="AQ84" i="11"/>
  <c r="AP84" i="11"/>
  <c r="AK102" i="11"/>
  <c r="AI102" i="11"/>
  <c r="AC133" i="11"/>
  <c r="AG133" i="11"/>
  <c r="AK133" i="11"/>
  <c r="AN133" i="11"/>
  <c r="AO133" i="11"/>
  <c r="AH133" i="11"/>
  <c r="AI133" i="11"/>
  <c r="AT133" i="11"/>
  <c r="AK151" i="11"/>
  <c r="AQ101" i="11"/>
  <c r="AG101" i="11"/>
  <c r="AE120" i="11"/>
  <c r="AQ123" i="11"/>
  <c r="AL116" i="11"/>
  <c r="AN125" i="11"/>
  <c r="AP89" i="11"/>
  <c r="AJ123" i="11"/>
  <c r="AN160" i="11"/>
  <c r="AK130" i="11"/>
  <c r="AU151" i="11"/>
  <c r="AP133" i="11"/>
  <c r="AH149" i="11"/>
  <c r="AF145" i="11"/>
  <c r="AD177" i="11"/>
  <c r="AU177" i="11"/>
  <c r="AF177" i="11"/>
  <c r="AP177" i="11"/>
  <c r="AI177" i="11"/>
  <c r="AT177" i="11"/>
  <c r="AL177" i="11"/>
  <c r="AH177" i="11"/>
  <c r="AK177" i="11"/>
  <c r="AC177" i="11"/>
  <c r="AG177" i="11"/>
  <c r="AJ177" i="11"/>
  <c r="AE177" i="11"/>
  <c r="AM177" i="11"/>
  <c r="AD113" i="11"/>
  <c r="AQ105" i="11"/>
  <c r="AS63" i="11"/>
  <c r="AE63" i="11"/>
  <c r="AN177" i="11"/>
  <c r="AJ150" i="11"/>
  <c r="AM156" i="11"/>
  <c r="AI158" i="11"/>
  <c r="AT171" i="11"/>
  <c r="AI170" i="11"/>
  <c r="AH185" i="11"/>
  <c r="AH169" i="11"/>
  <c r="AL169" i="11"/>
  <c r="AP181" i="11"/>
  <c r="AD230" i="11"/>
  <c r="AG230" i="11"/>
  <c r="AK230" i="11"/>
  <c r="AR230" i="11"/>
  <c r="AT230" i="11"/>
  <c r="AF230" i="11"/>
  <c r="AQ230" i="11"/>
  <c r="AP230" i="11"/>
  <c r="AC230" i="11"/>
  <c r="AI230" i="11"/>
  <c r="AS230" i="11"/>
  <c r="AH230" i="11"/>
  <c r="AE230" i="11"/>
  <c r="AO230" i="11"/>
  <c r="AN230" i="11"/>
  <c r="AH129" i="11"/>
  <c r="AK56" i="11"/>
  <c r="AF109" i="11"/>
  <c r="AS143" i="11"/>
  <c r="AR231" i="11"/>
  <c r="AE182" i="11"/>
  <c r="AG118" i="11"/>
  <c r="AK126" i="11"/>
  <c r="AT174" i="11"/>
  <c r="AT275" i="11"/>
  <c r="AC275" i="11"/>
  <c r="AJ263" i="11"/>
  <c r="AO45" i="11"/>
  <c r="AO9" i="11"/>
  <c r="AE43" i="11"/>
  <c r="AD176" i="11"/>
  <c r="AI14" i="11"/>
  <c r="AQ7" i="11"/>
  <c r="AR22" i="11"/>
  <c r="AI4" i="11"/>
  <c r="AH26" i="11"/>
  <c r="AP14" i="11"/>
  <c r="AD26" i="11"/>
  <c r="AO37" i="11"/>
  <c r="AT13" i="11"/>
  <c r="AO35" i="11"/>
  <c r="AS20" i="11"/>
  <c r="AL22" i="11"/>
  <c r="AS48" i="11"/>
  <c r="AM65" i="11"/>
  <c r="AC38" i="11"/>
  <c r="AS47" i="11"/>
  <c r="AO42" i="11"/>
  <c r="AL47" i="11"/>
  <c r="AP12" i="11"/>
  <c r="AM16" i="11"/>
  <c r="AK47" i="11"/>
  <c r="AK65" i="11"/>
  <c r="AP68" i="11"/>
  <c r="AL20" i="11"/>
  <c r="AC50" i="11"/>
  <c r="AJ72" i="11"/>
  <c r="AF74" i="11"/>
  <c r="AI68" i="11"/>
  <c r="AK66" i="11"/>
  <c r="AF49" i="11"/>
  <c r="AQ54" i="11"/>
  <c r="AM19" i="11"/>
  <c r="AI59" i="11"/>
  <c r="AL41" i="11"/>
  <c r="AC87" i="11"/>
  <c r="AN52" i="11"/>
  <c r="AM53" i="11"/>
  <c r="AL55" i="11"/>
  <c r="AN85" i="11"/>
  <c r="AS83" i="11"/>
  <c r="AC92" i="11"/>
  <c r="AI88" i="11"/>
  <c r="AD88" i="11"/>
  <c r="AE95" i="11"/>
  <c r="AL119" i="11"/>
  <c r="AK139" i="11"/>
  <c r="AO62" i="11"/>
  <c r="AG76" i="11"/>
  <c r="AD76" i="11"/>
  <c r="AP98" i="11"/>
  <c r="AG84" i="11"/>
  <c r="AM114" i="11"/>
  <c r="AL131" i="11"/>
  <c r="AF65" i="11"/>
  <c r="AQ93" i="11"/>
  <c r="AF64" i="11"/>
  <c r="AG64" i="11"/>
  <c r="AQ79" i="11"/>
  <c r="AM103" i="11"/>
  <c r="AM116" i="11"/>
  <c r="AP91" i="11"/>
  <c r="AM91" i="11"/>
  <c r="AN91" i="11"/>
  <c r="AL99" i="11"/>
  <c r="AD121" i="11"/>
  <c r="AS84" i="11"/>
  <c r="AS92" i="11"/>
  <c r="AM122" i="11"/>
  <c r="AH102" i="11"/>
  <c r="AU102" i="11"/>
  <c r="AJ133" i="11"/>
  <c r="AF164" i="11"/>
  <c r="AP164" i="11"/>
  <c r="AH164" i="11"/>
  <c r="AI164" i="11"/>
  <c r="AO164" i="11"/>
  <c r="AG164" i="11"/>
  <c r="AT164" i="11"/>
  <c r="AC164" i="11"/>
  <c r="AM164" i="11"/>
  <c r="AD164" i="11"/>
  <c r="AJ164" i="11"/>
  <c r="AS164" i="11"/>
  <c r="AR164" i="11"/>
  <c r="AN136" i="11"/>
  <c r="AS101" i="11"/>
  <c r="AR132" i="11"/>
  <c r="AH89" i="11"/>
  <c r="AU89" i="11"/>
  <c r="AT142" i="11"/>
  <c r="AE151" i="11"/>
  <c r="AM110" i="11"/>
  <c r="AF151" i="11"/>
  <c r="AQ177" i="11"/>
  <c r="AC113" i="11"/>
  <c r="AG63" i="11"/>
  <c r="AE155" i="11"/>
  <c r="AP199" i="11"/>
  <c r="AI199" i="11"/>
  <c r="AE199" i="11"/>
  <c r="AF199" i="11"/>
  <c r="AN199" i="11"/>
  <c r="AM199" i="11"/>
  <c r="AL199" i="11"/>
  <c r="AR199" i="11"/>
  <c r="AD199" i="11"/>
  <c r="AT199" i="11"/>
  <c r="AC199" i="11"/>
  <c r="AQ199" i="11"/>
  <c r="AU199" i="11"/>
  <c r="AJ199" i="11"/>
  <c r="AO199" i="11"/>
  <c r="AG199" i="11"/>
  <c r="AS199" i="11"/>
  <c r="AK150" i="11"/>
  <c r="AG156" i="11"/>
  <c r="AC156" i="11"/>
  <c r="AF156" i="11"/>
  <c r="AU156" i="11"/>
  <c r="AD156" i="11"/>
  <c r="AI200" i="11"/>
  <c r="AF200" i="11"/>
  <c r="AR176" i="11"/>
  <c r="AM189" i="11"/>
  <c r="AE231" i="11"/>
  <c r="AF231" i="11"/>
  <c r="AG231" i="11"/>
  <c r="AN231" i="11"/>
  <c r="AE310" i="11"/>
  <c r="AM310" i="11"/>
  <c r="AU310" i="11"/>
  <c r="AS310" i="11"/>
  <c r="AT310" i="11"/>
  <c r="AC310" i="11"/>
  <c r="AH310" i="11"/>
  <c r="AF310" i="11"/>
  <c r="AR310" i="11"/>
  <c r="AD310" i="11"/>
  <c r="AG310" i="11"/>
  <c r="AK310" i="11"/>
  <c r="AN310" i="11"/>
  <c r="AL310" i="11"/>
  <c r="AI310" i="11"/>
  <c r="AJ310" i="11"/>
  <c r="AO310" i="11"/>
  <c r="AP310" i="11"/>
  <c r="AE138" i="11"/>
  <c r="AG158" i="11"/>
  <c r="AS171" i="11"/>
  <c r="AI185" i="11"/>
  <c r="AF181" i="11"/>
  <c r="AL197" i="11"/>
  <c r="AL230" i="11"/>
  <c r="AT143" i="11"/>
  <c r="AL164" i="11"/>
  <c r="AI231" i="11"/>
  <c r="AH236" i="11"/>
  <c r="AJ236" i="11"/>
  <c r="AT236" i="11"/>
  <c r="AC236" i="11"/>
  <c r="AF236" i="11"/>
  <c r="AI236" i="11"/>
  <c r="AS236" i="11"/>
  <c r="AU236" i="11"/>
  <c r="AP236" i="11"/>
  <c r="AO236" i="11"/>
  <c r="AG236" i="11"/>
  <c r="AD236" i="11"/>
  <c r="AE236" i="11"/>
  <c r="AM236" i="11"/>
  <c r="AL281" i="11"/>
  <c r="AQ281" i="11"/>
  <c r="AC97" i="11"/>
  <c r="AF118" i="11"/>
  <c r="AI126" i="11"/>
  <c r="AJ215" i="11"/>
  <c r="AE168" i="11"/>
  <c r="AG179" i="11"/>
  <c r="AK216" i="11"/>
  <c r="AG216" i="11"/>
  <c r="AE257" i="11"/>
  <c r="AD187" i="11"/>
  <c r="AG318" i="11"/>
  <c r="AS318" i="11"/>
  <c r="AC318" i="11"/>
  <c r="AD318" i="11"/>
  <c r="AR318" i="11"/>
  <c r="AH318" i="11"/>
  <c r="AF318" i="11"/>
  <c r="AI318" i="11"/>
  <c r="AT318" i="11"/>
  <c r="AE318" i="11"/>
  <c r="AJ318" i="11"/>
  <c r="AN318" i="11"/>
  <c r="AP318" i="11"/>
  <c r="AQ318" i="11"/>
  <c r="AL318" i="11"/>
  <c r="AP59" i="11"/>
  <c r="AH58" i="11"/>
  <c r="AM85" i="11"/>
  <c r="AN16" i="11"/>
  <c r="AM4" i="11"/>
  <c r="AO13" i="11"/>
  <c r="AC32" i="11"/>
  <c r="AN7" i="11"/>
  <c r="AH7" i="11"/>
  <c r="AL4" i="11"/>
  <c r="AP37" i="11"/>
  <c r="AD37" i="11"/>
  <c r="AS37" i="11"/>
  <c r="AC37" i="11"/>
  <c r="AC20" i="11"/>
  <c r="AJ34" i="11"/>
  <c r="AU34" i="11"/>
  <c r="AD34" i="11"/>
  <c r="AE34" i="11"/>
  <c r="AF34" i="11"/>
  <c r="AR49" i="11"/>
  <c r="AL8" i="11"/>
  <c r="AH32" i="11"/>
  <c r="AI38" i="11"/>
  <c r="AR65" i="11"/>
  <c r="AD49" i="11"/>
  <c r="AT41" i="11"/>
  <c r="AK42" i="11"/>
  <c r="AF47" i="11"/>
  <c r="AQ43" i="11"/>
  <c r="AK39" i="11"/>
  <c r="AP8" i="11"/>
  <c r="AD33" i="11"/>
  <c r="AI65" i="11"/>
  <c r="AQ68" i="11"/>
  <c r="AK20" i="11"/>
  <c r="AQ50" i="11"/>
  <c r="AF50" i="11"/>
  <c r="AI72" i="11"/>
  <c r="AI74" i="11"/>
  <c r="AP74" i="11"/>
  <c r="AT74" i="11"/>
  <c r="AU74" i="11"/>
  <c r="AE74" i="11"/>
  <c r="AK68" i="11"/>
  <c r="AL67" i="11"/>
  <c r="AC49" i="11"/>
  <c r="AI54" i="11"/>
  <c r="AC19" i="11"/>
  <c r="AK33" i="11"/>
  <c r="AK46" i="11"/>
  <c r="AK79" i="11"/>
  <c r="AF87" i="11"/>
  <c r="AU45" i="11"/>
  <c r="AI45" i="11"/>
  <c r="AJ65" i="11"/>
  <c r="AU83" i="11"/>
  <c r="AQ80" i="11"/>
  <c r="AT77" i="11"/>
  <c r="AL46" i="11"/>
  <c r="AK80" i="11"/>
  <c r="AN90" i="11"/>
  <c r="AJ113" i="11"/>
  <c r="AK121" i="11"/>
  <c r="AI147" i="11"/>
  <c r="AH147" i="11"/>
  <c r="AL147" i="11"/>
  <c r="AD147" i="11"/>
  <c r="AS147" i="11"/>
  <c r="AN147" i="11"/>
  <c r="AT147" i="11"/>
  <c r="AC147" i="11"/>
  <c r="AE147" i="11"/>
  <c r="AG147" i="11"/>
  <c r="AJ147" i="11"/>
  <c r="AO147" i="11"/>
  <c r="AM147" i="11"/>
  <c r="AS62" i="11"/>
  <c r="AE62" i="11"/>
  <c r="AS88" i="11"/>
  <c r="AK86" i="11"/>
  <c r="AT93" i="11"/>
  <c r="AO87" i="11"/>
  <c r="AP119" i="11"/>
  <c r="AP117" i="11"/>
  <c r="AT117" i="11"/>
  <c r="AC117" i="11"/>
  <c r="AF117" i="11"/>
  <c r="AG117" i="11"/>
  <c r="AI117" i="11"/>
  <c r="AL117" i="11"/>
  <c r="AH117" i="11"/>
  <c r="AS117" i="11"/>
  <c r="AQ73" i="11"/>
  <c r="AU73" i="11"/>
  <c r="AU84" i="11"/>
  <c r="AT84" i="11"/>
  <c r="AR92" i="11"/>
  <c r="AQ107" i="11"/>
  <c r="AL122" i="11"/>
  <c r="AE102" i="11"/>
  <c r="AS136" i="11"/>
  <c r="AJ151" i="11"/>
  <c r="AO136" i="11"/>
  <c r="AO157" i="11"/>
  <c r="AI120" i="11"/>
  <c r="AP137" i="11"/>
  <c r="AP132" i="11"/>
  <c r="AH125" i="11"/>
  <c r="AJ125" i="11"/>
  <c r="AE89" i="11"/>
  <c r="AI123" i="11"/>
  <c r="AN130" i="11"/>
  <c r="AH151" i="11"/>
  <c r="AL133" i="11"/>
  <c r="AI157" i="11"/>
  <c r="AP135" i="11"/>
  <c r="AL148" i="11"/>
  <c r="AR148" i="11"/>
  <c r="AU113" i="11"/>
  <c r="AH121" i="11"/>
  <c r="AP63" i="11"/>
  <c r="AP115" i="11"/>
  <c r="AC155" i="11"/>
  <c r="AH199" i="11"/>
  <c r="AI190" i="11"/>
  <c r="AE190" i="11"/>
  <c r="AJ190" i="11"/>
  <c r="AD190" i="11"/>
  <c r="AG190" i="11"/>
  <c r="AL190" i="11"/>
  <c r="AP190" i="11"/>
  <c r="AF190" i="11"/>
  <c r="AU190" i="11"/>
  <c r="AK190" i="11"/>
  <c r="AH190" i="11"/>
  <c r="AS190" i="11"/>
  <c r="AC190" i="11"/>
  <c r="AQ190" i="11"/>
  <c r="AT190" i="11"/>
  <c r="AF251" i="11"/>
  <c r="AL251" i="11"/>
  <c r="AH251" i="11"/>
  <c r="AM251" i="11"/>
  <c r="AS251" i="11"/>
  <c r="AG251" i="11"/>
  <c r="AE251" i="11"/>
  <c r="AR251" i="11"/>
  <c r="AO251" i="11"/>
  <c r="AT251" i="11"/>
  <c r="AU251" i="11"/>
  <c r="AC251" i="11"/>
  <c r="AI251" i="11"/>
  <c r="AN251" i="11"/>
  <c r="AD251" i="11"/>
  <c r="AP251" i="11"/>
  <c r="AP156" i="11"/>
  <c r="AK200" i="11"/>
  <c r="AQ310" i="11"/>
  <c r="AD138" i="11"/>
  <c r="AF138" i="11"/>
  <c r="AO138" i="11"/>
  <c r="AP138" i="11"/>
  <c r="AI138" i="11"/>
  <c r="AJ138" i="11"/>
  <c r="AL138" i="11"/>
  <c r="AM138" i="11"/>
  <c r="AL170" i="11"/>
  <c r="AF171" i="11"/>
  <c r="AU171" i="11"/>
  <c r="AP171" i="11"/>
  <c r="AO171" i="11"/>
  <c r="AJ171" i="11"/>
  <c r="AK171" i="11"/>
  <c r="AR171" i="11"/>
  <c r="AM183" i="11"/>
  <c r="AF183" i="11"/>
  <c r="AI183" i="11"/>
  <c r="AJ183" i="11"/>
  <c r="AJ185" i="11"/>
  <c r="AI181" i="11"/>
  <c r="AR181" i="11"/>
  <c r="AN181" i="11"/>
  <c r="AJ181" i="11"/>
  <c r="AM181" i="11"/>
  <c r="AC197" i="11"/>
  <c r="AK197" i="11"/>
  <c r="AS197" i="11"/>
  <c r="AN197" i="11"/>
  <c r="AQ197" i="11"/>
  <c r="AI197" i="11"/>
  <c r="AD197" i="11"/>
  <c r="AM197" i="11"/>
  <c r="AT197" i="11"/>
  <c r="AH197" i="11"/>
  <c r="AG197" i="11"/>
  <c r="AF129" i="11"/>
  <c r="AD109" i="11"/>
  <c r="AE164" i="11"/>
  <c r="AJ231" i="11"/>
  <c r="AU205" i="11"/>
  <c r="AL221" i="11"/>
  <c r="AN281" i="11"/>
  <c r="AG178" i="11"/>
  <c r="AC178" i="11"/>
  <c r="AJ178" i="11"/>
  <c r="AM178" i="11"/>
  <c r="AO178" i="11"/>
  <c r="AI178" i="11"/>
  <c r="AQ178" i="11"/>
  <c r="AI134" i="11"/>
  <c r="AJ134" i="11"/>
  <c r="AR174" i="11"/>
  <c r="AD172" i="11"/>
  <c r="AQ196" i="11"/>
  <c r="AS196" i="11"/>
  <c r="AH196" i="11"/>
  <c r="AN196" i="11"/>
  <c r="AF196" i="11"/>
  <c r="AH191" i="11"/>
  <c r="AJ325" i="11"/>
  <c r="AH325" i="11"/>
  <c r="AS325" i="11"/>
  <c r="AI7" i="11"/>
  <c r="AR35" i="11"/>
  <c r="AQ48" i="11"/>
  <c r="AK55" i="11"/>
  <c r="AR10" i="11"/>
  <c r="AH14" i="11"/>
  <c r="AK10" i="11"/>
  <c r="AJ16" i="11"/>
  <c r="AE7" i="11"/>
  <c r="AS26" i="11"/>
  <c r="AQ22" i="11"/>
  <c r="AI34" i="11"/>
  <c r="AU49" i="11"/>
  <c r="AS12" i="11"/>
  <c r="AO10" i="11"/>
  <c r="AF39" i="11"/>
  <c r="AU65" i="11"/>
  <c r="AI39" i="11"/>
  <c r="AD41" i="11"/>
  <c r="AN34" i="11"/>
  <c r="AI22" i="11"/>
  <c r="AT50" i="11"/>
  <c r="AI20" i="11"/>
  <c r="AT70" i="11"/>
  <c r="AQ70" i="11"/>
  <c r="AL50" i="11"/>
  <c r="AL72" i="11"/>
  <c r="AU68" i="11"/>
  <c r="AD24" i="11"/>
  <c r="AK67" i="11"/>
  <c r="AT55" i="11"/>
  <c r="AD19" i="11"/>
  <c r="AG37" i="11"/>
  <c r="AH59" i="11"/>
  <c r="AN79" i="11"/>
  <c r="AK88" i="11"/>
  <c r="AL45" i="11"/>
  <c r="AE53" i="11"/>
  <c r="AI70" i="11"/>
  <c r="AN58" i="11"/>
  <c r="AT83" i="11"/>
  <c r="AC83" i="11"/>
  <c r="AD83" i="11"/>
  <c r="AE83" i="11"/>
  <c r="AI83" i="11"/>
  <c r="AL83" i="11"/>
  <c r="AN83" i="11"/>
  <c r="AK83" i="11"/>
  <c r="AP83" i="11"/>
  <c r="AO61" i="11"/>
  <c r="AE79" i="11"/>
  <c r="AN105" i="11"/>
  <c r="AD105" i="11"/>
  <c r="AE105" i="11"/>
  <c r="AC105" i="11"/>
  <c r="AS105" i="11"/>
  <c r="AP105" i="11"/>
  <c r="AL105" i="11"/>
  <c r="AM113" i="11"/>
  <c r="AJ121" i="11"/>
  <c r="AQ147" i="11"/>
  <c r="AC76" i="11"/>
  <c r="AS76" i="11"/>
  <c r="AJ98" i="11"/>
  <c r="AC98" i="11"/>
  <c r="AI99" i="11"/>
  <c r="AN117" i="11"/>
  <c r="AR74" i="11"/>
  <c r="AT64" i="11"/>
  <c r="AK87" i="11"/>
  <c r="AL91" i="11"/>
  <c r="AQ91" i="11"/>
  <c r="AD117" i="11"/>
  <c r="AJ99" i="11"/>
  <c r="AM99" i="11"/>
  <c r="AK73" i="11"/>
  <c r="AD73" i="11"/>
  <c r="AK114" i="11"/>
  <c r="AP92" i="11"/>
  <c r="AD124" i="11"/>
  <c r="AJ124" i="11"/>
  <c r="AC124" i="11"/>
  <c r="AK124" i="11"/>
  <c r="AF124" i="11"/>
  <c r="AR124" i="11"/>
  <c r="AU124" i="11"/>
  <c r="AM137" i="11"/>
  <c r="AQ136" i="11"/>
  <c r="AC101" i="11"/>
  <c r="AR101" i="11"/>
  <c r="AG120" i="11"/>
  <c r="AI132" i="11"/>
  <c r="AC69" i="11"/>
  <c r="AG125" i="11"/>
  <c r="AM125" i="11"/>
  <c r="AP72" i="11"/>
  <c r="AO130" i="11"/>
  <c r="AD157" i="11"/>
  <c r="AF14" i="11"/>
  <c r="AM133" i="11"/>
  <c r="AH161" i="11"/>
  <c r="AU161" i="11"/>
  <c r="AS161" i="11"/>
  <c r="AC161" i="11"/>
  <c r="AG161" i="11"/>
  <c r="AP161" i="11"/>
  <c r="AT161" i="11"/>
  <c r="AE161" i="11"/>
  <c r="AI161" i="11"/>
  <c r="AJ161" i="11"/>
  <c r="AS135" i="11"/>
  <c r="AU148" i="11"/>
  <c r="AO177" i="11"/>
  <c r="AT113" i="11"/>
  <c r="AC121" i="11"/>
  <c r="AJ115" i="11"/>
  <c r="AI150" i="11"/>
  <c r="AM190" i="11"/>
  <c r="AR209" i="11"/>
  <c r="AC171" i="11"/>
  <c r="AJ170" i="11"/>
  <c r="AO176" i="11"/>
  <c r="AD183" i="11"/>
  <c r="AO169" i="11"/>
  <c r="AK129" i="11"/>
  <c r="AK109" i="11"/>
  <c r="AN109" i="11"/>
  <c r="AM109" i="11"/>
  <c r="AP109" i="11"/>
  <c r="AE109" i="11"/>
  <c r="AT109" i="11"/>
  <c r="AG109" i="11"/>
  <c r="AQ109" i="11"/>
  <c r="AR109" i="11"/>
  <c r="AM143" i="11"/>
  <c r="AH143" i="11"/>
  <c r="AP215" i="11"/>
  <c r="AJ97" i="11"/>
  <c r="AP97" i="11"/>
  <c r="AF126" i="11"/>
  <c r="AH168" i="11"/>
  <c r="AP154" i="11"/>
  <c r="AC179" i="11"/>
  <c r="AP179" i="11"/>
  <c r="AM179" i="11"/>
  <c r="AK206" i="11"/>
  <c r="AR55" i="11"/>
  <c r="AC68" i="11"/>
  <c r="AK76" i="11"/>
  <c r="AM13" i="11"/>
  <c r="AU23" i="11"/>
  <c r="AQ29" i="11"/>
  <c r="AK29" i="11"/>
  <c r="AG13" i="11"/>
  <c r="AT37" i="11"/>
  <c r="AL38" i="11"/>
  <c r="AM23" i="11"/>
  <c r="AK23" i="11"/>
  <c r="AC7" i="11"/>
  <c r="AF7" i="11"/>
  <c r="AU7" i="11"/>
  <c r="AJ25" i="11"/>
  <c r="AC25" i="11"/>
  <c r="AD25" i="11"/>
  <c r="AE25" i="11"/>
  <c r="AU25" i="11"/>
  <c r="AC6" i="11"/>
  <c r="AJ10" i="11"/>
  <c r="AH34" i="11"/>
  <c r="AN29" i="11"/>
  <c r="AQ39" i="11"/>
  <c r="AS13" i="11"/>
  <c r="AJ22" i="11"/>
  <c r="AG35" i="11"/>
  <c r="AF35" i="11"/>
  <c r="AQ35" i="11"/>
  <c r="AE49" i="11"/>
  <c r="AS49" i="11"/>
  <c r="AP49" i="11"/>
  <c r="AQ49" i="11"/>
  <c r="AJ49" i="11"/>
  <c r="AF43" i="11"/>
  <c r="AE65" i="11"/>
  <c r="AH65" i="11"/>
  <c r="AC65" i="11"/>
  <c r="AT65" i="11"/>
  <c r="AQ40" i="11"/>
  <c r="AP41" i="11"/>
  <c r="AT48" i="11"/>
  <c r="AF48" i="11"/>
  <c r="AG48" i="11"/>
  <c r="AK48" i="11"/>
  <c r="AN48" i="11"/>
  <c r="AP48" i="11"/>
  <c r="AH48" i="11"/>
  <c r="AJ39" i="11"/>
  <c r="AD23" i="11"/>
  <c r="AH22" i="11"/>
  <c r="AT33" i="11"/>
  <c r="AK71" i="11"/>
  <c r="AG71" i="11"/>
  <c r="AM71" i="11"/>
  <c r="AS71" i="11"/>
  <c r="AT71" i="11"/>
  <c r="AU71" i="11"/>
  <c r="AI67" i="11"/>
  <c r="AP70" i="11"/>
  <c r="AQ26" i="11"/>
  <c r="AE68" i="11"/>
  <c r="AF70" i="11"/>
  <c r="AT57" i="11"/>
  <c r="AC55" i="11"/>
  <c r="AD50" i="11"/>
  <c r="AQ82" i="11"/>
  <c r="AD82" i="11"/>
  <c r="AE82" i="11"/>
  <c r="AF82" i="11"/>
  <c r="AJ80" i="11"/>
  <c r="AT116" i="11"/>
  <c r="AG116" i="11"/>
  <c r="AU116" i="11"/>
  <c r="AS116" i="11"/>
  <c r="AN116" i="11"/>
  <c r="AO116" i="11"/>
  <c r="AC116" i="11"/>
  <c r="AE116" i="11"/>
  <c r="AI116" i="11"/>
  <c r="AD53" i="11"/>
  <c r="AH70" i="11"/>
  <c r="AE35" i="11"/>
  <c r="AL65" i="11"/>
  <c r="AF83" i="11"/>
  <c r="AF96" i="11"/>
  <c r="AG96" i="11"/>
  <c r="AI96" i="11"/>
  <c r="AK96" i="11"/>
  <c r="AU96" i="11"/>
  <c r="AN96" i="11"/>
  <c r="AL96" i="11"/>
  <c r="AM96" i="11"/>
  <c r="AL61" i="11"/>
  <c r="AF54" i="11"/>
  <c r="AJ77" i="11"/>
  <c r="AC71" i="11"/>
  <c r="AU105" i="11"/>
  <c r="AU86" i="11"/>
  <c r="AQ122" i="11"/>
  <c r="AG163" i="11"/>
  <c r="AI163" i="11"/>
  <c r="AH163" i="11"/>
  <c r="AK163" i="11"/>
  <c r="AP163" i="11"/>
  <c r="AR163" i="11"/>
  <c r="AO163" i="11"/>
  <c r="AT163" i="11"/>
  <c r="AL163" i="11"/>
  <c r="AU163" i="11"/>
  <c r="AQ62" i="11"/>
  <c r="AU62" i="11"/>
  <c r="AE98" i="11"/>
  <c r="AU104" i="11"/>
  <c r="AC103" i="11"/>
  <c r="AQ117" i="11"/>
  <c r="AN114" i="11"/>
  <c r="AK93" i="11"/>
  <c r="AF93" i="11"/>
  <c r="AM64" i="11"/>
  <c r="AJ87" i="11"/>
  <c r="AG103" i="11"/>
  <c r="AQ119" i="11"/>
  <c r="AR119" i="11"/>
  <c r="AC119" i="11"/>
  <c r="AJ119" i="11"/>
  <c r="AK119" i="11"/>
  <c r="AH119" i="11"/>
  <c r="AF119" i="11"/>
  <c r="AD46" i="11"/>
  <c r="AS91" i="11"/>
  <c r="AF122" i="11"/>
  <c r="AT73" i="11"/>
  <c r="AF73" i="11"/>
  <c r="AN92" i="11"/>
  <c r="AN111" i="11"/>
  <c r="AG124" i="11"/>
  <c r="AT136" i="11"/>
  <c r="AF120" i="11"/>
  <c r="AQ157" i="11"/>
  <c r="AG157" i="11"/>
  <c r="AF132" i="11"/>
  <c r="AQ125" i="11"/>
  <c r="AS89" i="11"/>
  <c r="AP146" i="11"/>
  <c r="AF116" i="11"/>
  <c r="AR130" i="11"/>
  <c r="AC157" i="11"/>
  <c r="AM6" i="11"/>
  <c r="AL161" i="11"/>
  <c r="AC135" i="11"/>
  <c r="AR135" i="11"/>
  <c r="AN135" i="11"/>
  <c r="AU135" i="11"/>
  <c r="AR177" i="11"/>
  <c r="AU142" i="11"/>
  <c r="AL63" i="11"/>
  <c r="AU115" i="11"/>
  <c r="AT155" i="11"/>
  <c r="AH150" i="11"/>
  <c r="AU209" i="11"/>
  <c r="AN139" i="11"/>
  <c r="AH200" i="11"/>
  <c r="AQ183" i="11"/>
  <c r="AG138" i="11"/>
  <c r="AU170" i="11"/>
  <c r="AI176" i="11"/>
  <c r="AK183" i="11"/>
  <c r="AU138" i="11"/>
  <c r="AS169" i="11"/>
  <c r="AP182" i="11"/>
  <c r="AU197" i="11"/>
  <c r="AJ202" i="11"/>
  <c r="AU202" i="11"/>
  <c r="AF202" i="11"/>
  <c r="AM202" i="11"/>
  <c r="AK202" i="11"/>
  <c r="AG202" i="11"/>
  <c r="AD202" i="11"/>
  <c r="AR202" i="11"/>
  <c r="AU109" i="11"/>
  <c r="AJ243" i="11"/>
  <c r="AR243" i="11"/>
  <c r="AF243" i="11"/>
  <c r="AE243" i="11"/>
  <c r="AD243" i="11"/>
  <c r="AR97" i="11"/>
  <c r="AG126" i="11"/>
  <c r="AP174" i="11"/>
  <c r="AO154" i="11"/>
  <c r="AQ179" i="11"/>
  <c r="AE154" i="11"/>
  <c r="AS235" i="11"/>
  <c r="AE235" i="11"/>
  <c r="AK235" i="11"/>
  <c r="AG235" i="11"/>
  <c r="AP235" i="11"/>
  <c r="AT235" i="11"/>
  <c r="AI235" i="11"/>
  <c r="AN235" i="11"/>
  <c r="AJ235" i="11"/>
  <c r="AC235" i="11"/>
  <c r="AD180" i="11"/>
  <c r="AH180" i="11"/>
  <c r="AD28" i="11"/>
  <c r="AK9" i="11"/>
  <c r="AT26" i="11"/>
  <c r="AK16" i="11"/>
  <c r="AD10" i="11"/>
  <c r="AS6" i="11"/>
  <c r="AI23" i="11"/>
  <c r="AJ23" i="11"/>
  <c r="AE12" i="11"/>
  <c r="AM10" i="11"/>
  <c r="AT30" i="11"/>
  <c r="AK34" i="11"/>
  <c r="AL35" i="11"/>
  <c r="AT28" i="11"/>
  <c r="AQ44" i="11"/>
  <c r="AU28" i="11"/>
  <c r="AC44" i="11"/>
  <c r="AD44" i="11"/>
  <c r="AF44" i="11"/>
  <c r="AO44" i="11"/>
  <c r="AD35" i="11"/>
  <c r="AR25" i="11"/>
  <c r="AK38" i="11"/>
  <c r="AP55" i="11"/>
  <c r="AT40" i="11"/>
  <c r="AM42" i="11"/>
  <c r="AD48" i="11"/>
  <c r="AL43" i="11"/>
  <c r="AP43" i="11"/>
  <c r="AC33" i="11"/>
  <c r="AO49" i="11"/>
  <c r="AC10" i="11"/>
  <c r="AM52" i="11"/>
  <c r="AH56" i="11"/>
  <c r="AJ56" i="11"/>
  <c r="AM56" i="11"/>
  <c r="AR66" i="11"/>
  <c r="AS32" i="11"/>
  <c r="AH68" i="11"/>
  <c r="AO24" i="11"/>
  <c r="AO71" i="11"/>
  <c r="AC57" i="11"/>
  <c r="AD42" i="11"/>
  <c r="AE59" i="11"/>
  <c r="AC48" i="11"/>
  <c r="AG47" i="11"/>
  <c r="AC53" i="11"/>
  <c r="AD70" i="11"/>
  <c r="AC35" i="11"/>
  <c r="AC58" i="11"/>
  <c r="AH83" i="11"/>
  <c r="AK61" i="11"/>
  <c r="AO88" i="11"/>
  <c r="AK82" i="11"/>
  <c r="AQ65" i="11"/>
  <c r="AD80" i="11"/>
  <c r="AF80" i="11"/>
  <c r="AE80" i="11"/>
  <c r="AC80" i="11"/>
  <c r="AI80" i="11"/>
  <c r="AR80" i="11"/>
  <c r="AR105" i="11"/>
  <c r="AC88" i="11"/>
  <c r="AP122" i="11"/>
  <c r="AH98" i="11"/>
  <c r="AE104" i="11"/>
  <c r="AT107" i="11"/>
  <c r="AR117" i="11"/>
  <c r="AR131" i="11"/>
  <c r="AC131" i="11"/>
  <c r="AN131" i="11"/>
  <c r="AI131" i="11"/>
  <c r="AT131" i="11"/>
  <c r="AQ131" i="11"/>
  <c r="AU131" i="11"/>
  <c r="AG131" i="11"/>
  <c r="AM131" i="11"/>
  <c r="AF131" i="11"/>
  <c r="AK116" i="11"/>
  <c r="AI87" i="11"/>
  <c r="AJ103" i="11"/>
  <c r="AT119" i="11"/>
  <c r="AK91" i="11"/>
  <c r="AT124" i="11"/>
  <c r="AQ111" i="11"/>
  <c r="AG127" i="11"/>
  <c r="AD127" i="11"/>
  <c r="AE127" i="11"/>
  <c r="AU127" i="11"/>
  <c r="AC127" i="11"/>
  <c r="AJ127" i="11"/>
  <c r="AR127" i="11"/>
  <c r="AQ127" i="11"/>
  <c r="AQ102" i="11"/>
  <c r="AD102" i="11"/>
  <c r="AS141" i="11"/>
  <c r="AP141" i="11"/>
  <c r="AU141" i="11"/>
  <c r="AT141" i="11"/>
  <c r="AO141" i="11"/>
  <c r="AC141" i="11"/>
  <c r="AE141" i="11"/>
  <c r="AL141" i="11"/>
  <c r="AF141" i="11"/>
  <c r="AQ141" i="11"/>
  <c r="AR141" i="11"/>
  <c r="AH37" i="11"/>
  <c r="AC136" i="11"/>
  <c r="AF136" i="11"/>
  <c r="AD136" i="11"/>
  <c r="AG136" i="11"/>
  <c r="AR136" i="11"/>
  <c r="AL136" i="11"/>
  <c r="AM136" i="11"/>
  <c r="AJ136" i="11"/>
  <c r="AN161" i="11"/>
  <c r="AN101" i="11"/>
  <c r="AJ157" i="11"/>
  <c r="AR69" i="11"/>
  <c r="AE125" i="11"/>
  <c r="AQ142" i="11"/>
  <c r="AR89" i="11"/>
  <c r="AF89" i="11"/>
  <c r="AP96" i="11"/>
  <c r="AC139" i="11"/>
  <c r="AU157" i="11"/>
  <c r="AK6" i="11"/>
  <c r="AQ133" i="11"/>
  <c r="AS145" i="11"/>
  <c r="AT145" i="11"/>
  <c r="AL145" i="11"/>
  <c r="AU165" i="11"/>
  <c r="AU88" i="11"/>
  <c r="AM117" i="11"/>
  <c r="AF150" i="11"/>
  <c r="AN190" i="11"/>
  <c r="AS151" i="11"/>
  <c r="AN156" i="11"/>
  <c r="AL200" i="11"/>
  <c r="AG121" i="11"/>
  <c r="AK138" i="11"/>
  <c r="AC158" i="11"/>
  <c r="AJ162" i="11"/>
  <c r="AR170" i="11"/>
  <c r="AS170" i="11"/>
  <c r="AM170" i="11"/>
  <c r="AF170" i="11"/>
  <c r="AP170" i="11"/>
  <c r="AC170" i="11"/>
  <c r="AN170" i="11"/>
  <c r="AO170" i="11"/>
  <c r="AI184" i="11"/>
  <c r="AK141" i="11"/>
  <c r="AC169" i="11"/>
  <c r="AE197" i="11"/>
  <c r="AN202" i="11"/>
  <c r="AD129" i="11"/>
  <c r="AI129" i="11"/>
  <c r="AS109" i="11"/>
  <c r="AR143" i="11"/>
  <c r="AI143" i="11"/>
  <c r="AL143" i="11"/>
  <c r="AP221" i="11"/>
  <c r="AR236" i="11"/>
  <c r="AD134" i="11"/>
  <c r="AR126" i="11"/>
  <c r="AJ172" i="11"/>
  <c r="AH203" i="11"/>
  <c r="AG203" i="11"/>
  <c r="AL203" i="11"/>
  <c r="AN154" i="11"/>
  <c r="AH206" i="11"/>
  <c r="AN206" i="11"/>
  <c r="AN187" i="11"/>
  <c r="AM279" i="11"/>
  <c r="AK104" i="11"/>
  <c r="AP16" i="11"/>
  <c r="AL16" i="11"/>
  <c r="AR9" i="11"/>
  <c r="AD6" i="11"/>
  <c r="AE23" i="11"/>
  <c r="AP30" i="11"/>
  <c r="AN10" i="11"/>
  <c r="AR7" i="11"/>
  <c r="AU12" i="11"/>
  <c r="AR6" i="11"/>
  <c r="AD30" i="11"/>
  <c r="AK4" i="11"/>
  <c r="AO34" i="11"/>
  <c r="AM28" i="11"/>
  <c r="AE28" i="11"/>
  <c r="AC28" i="11"/>
  <c r="AS44" i="11"/>
  <c r="AP22" i="11"/>
  <c r="AO32" i="11"/>
  <c r="AN49" i="11"/>
  <c r="AN25" i="11"/>
  <c r="AE32" i="11"/>
  <c r="AI48" i="11"/>
  <c r="AD40" i="11"/>
  <c r="AR40" i="11"/>
  <c r="AJ41" i="11"/>
  <c r="AI42" i="11"/>
  <c r="AP54" i="11"/>
  <c r="AO43" i="11"/>
  <c r="AS43" i="11"/>
  <c r="AE30" i="11"/>
  <c r="AU52" i="11"/>
  <c r="AC29" i="11"/>
  <c r="AL56" i="11"/>
  <c r="AQ56" i="11"/>
  <c r="AH67" i="11"/>
  <c r="AG70" i="11"/>
  <c r="AQ66" i="11"/>
  <c r="AR46" i="11"/>
  <c r="AS35" i="11"/>
  <c r="AU16" i="11"/>
  <c r="AE71" i="11"/>
  <c r="AS57" i="11"/>
  <c r="AG50" i="11"/>
  <c r="AJ66" i="11"/>
  <c r="AO59" i="11"/>
  <c r="AP66" i="11"/>
  <c r="AD132" i="11"/>
  <c r="AJ132" i="11"/>
  <c r="AK132" i="11"/>
  <c r="AS132" i="11"/>
  <c r="AN132" i="11"/>
  <c r="AU132" i="11"/>
  <c r="AT53" i="11"/>
  <c r="AC70" i="11"/>
  <c r="AP40" i="11"/>
  <c r="AM58" i="11"/>
  <c r="AN67" i="11"/>
  <c r="AO83" i="11"/>
  <c r="AH105" i="11"/>
  <c r="AO85" i="11"/>
  <c r="AG85" i="11"/>
  <c r="AK92" i="11"/>
  <c r="AQ90" i="11"/>
  <c r="AU90" i="11"/>
  <c r="AD90" i="11"/>
  <c r="AC90" i="11"/>
  <c r="AH90" i="11"/>
  <c r="AJ90" i="11"/>
  <c r="AE77" i="11"/>
  <c r="AG80" i="11"/>
  <c r="AO91" i="11"/>
  <c r="AL113" i="11"/>
  <c r="AK113" i="11"/>
  <c r="AE113" i="11"/>
  <c r="AF113" i="11"/>
  <c r="AG113" i="11"/>
  <c r="AO113" i="11"/>
  <c r="AQ104" i="11"/>
  <c r="AD107" i="11"/>
  <c r="AU117" i="11"/>
  <c r="AT86" i="11"/>
  <c r="AI86" i="11"/>
  <c r="AM93" i="11"/>
  <c r="AR64" i="11"/>
  <c r="AF103" i="11"/>
  <c r="AS78" i="11"/>
  <c r="AH99" i="11"/>
  <c r="AS124" i="11"/>
  <c r="AL111" i="11"/>
  <c r="AF127" i="11"/>
  <c r="AI152" i="11"/>
  <c r="AQ152" i="11"/>
  <c r="AS152" i="11"/>
  <c r="AU152" i="11"/>
  <c r="AE152" i="11"/>
  <c r="AF152" i="11"/>
  <c r="AS40" i="11"/>
  <c r="AU136" i="11"/>
  <c r="AO161" i="11"/>
  <c r="AG108" i="11"/>
  <c r="AK157" i="11"/>
  <c r="AM132" i="11"/>
  <c r="AP69" i="11"/>
  <c r="AF125" i="11"/>
  <c r="AS142" i="11"/>
  <c r="AG146" i="11"/>
  <c r="AR133" i="11"/>
  <c r="AK135" i="11"/>
  <c r="AC145" i="11"/>
  <c r="AK201" i="11"/>
  <c r="AJ201" i="11"/>
  <c r="AF201" i="11"/>
  <c r="AL201" i="11"/>
  <c r="AT94" i="11"/>
  <c r="AH115" i="11"/>
  <c r="AG152" i="11"/>
  <c r="AQ155" i="11"/>
  <c r="AE150" i="11"/>
  <c r="AO190" i="11"/>
  <c r="AN151" i="11"/>
  <c r="AT226" i="11"/>
  <c r="AQ185" i="11"/>
  <c r="AD158" i="11"/>
  <c r="AE171" i="11"/>
  <c r="AT176" i="11"/>
  <c r="AU176" i="11"/>
  <c r="AM176" i="11"/>
  <c r="AL176" i="11"/>
  <c r="AC176" i="11"/>
  <c r="AH176" i="11"/>
  <c r="AP176" i="11"/>
  <c r="AE176" i="11"/>
  <c r="AG176" i="11"/>
  <c r="AG141" i="11"/>
  <c r="AR169" i="11"/>
  <c r="AQ182" i="11"/>
  <c r="AG129" i="11"/>
  <c r="AC109" i="11"/>
  <c r="AO109" i="11"/>
  <c r="AJ143" i="11"/>
  <c r="AE163" i="11"/>
  <c r="AS139" i="11"/>
  <c r="AT178" i="11"/>
  <c r="AE119" i="11"/>
  <c r="AQ126" i="11"/>
  <c r="AU174" i="11"/>
  <c r="AK193" i="11"/>
  <c r="AP253" i="11"/>
  <c r="AO206" i="11"/>
  <c r="AM180" i="11"/>
  <c r="AK280" i="11"/>
  <c r="AN280" i="11"/>
  <c r="AQ228" i="11"/>
  <c r="AR228" i="11"/>
  <c r="AE228" i="11"/>
  <c r="AN228" i="11"/>
  <c r="AH228" i="11"/>
  <c r="AO228" i="11"/>
  <c r="AF228" i="11"/>
  <c r="AI228" i="11"/>
  <c r="AK228" i="11"/>
  <c r="AP228" i="11"/>
  <c r="AL228" i="11"/>
  <c r="AF55" i="11"/>
  <c r="AQ16" i="11"/>
  <c r="AI47" i="11"/>
  <c r="AN28" i="11"/>
  <c r="AQ23" i="11"/>
  <c r="AS7" i="11"/>
  <c r="AP7" i="11"/>
  <c r="AL25" i="11"/>
  <c r="AM12" i="11"/>
  <c r="AR12" i="11"/>
  <c r="AL10" i="11"/>
  <c r="AG30" i="11"/>
  <c r="AH4" i="11"/>
  <c r="AO4" i="11"/>
  <c r="AU29" i="11"/>
  <c r="AE29" i="11"/>
  <c r="AJ29" i="11"/>
  <c r="AI29" i="11"/>
  <c r="AG29" i="11"/>
  <c r="AH29" i="11"/>
  <c r="AN37" i="11"/>
  <c r="AH28" i="11"/>
  <c r="AP44" i="11"/>
  <c r="AI37" i="11"/>
  <c r="AM34" i="11"/>
  <c r="AH49" i="11"/>
  <c r="AL48" i="11"/>
  <c r="AG9" i="11"/>
  <c r="AM41" i="11"/>
  <c r="AN43" i="11"/>
  <c r="AU30" i="11"/>
  <c r="AM33" i="11"/>
  <c r="AS33" i="11"/>
  <c r="AE52" i="11"/>
  <c r="AS39" i="11"/>
  <c r="AN56" i="11"/>
  <c r="AJ70" i="11"/>
  <c r="AQ52" i="11"/>
  <c r="AN46" i="11"/>
  <c r="AC59" i="11"/>
  <c r="AO52" i="11"/>
  <c r="AN66" i="11"/>
  <c r="AD59" i="11"/>
  <c r="AP67" i="11"/>
  <c r="AO67" i="11"/>
  <c r="AG82" i="11"/>
  <c r="AQ132" i="11"/>
  <c r="AQ71" i="11"/>
  <c r="AE46" i="11"/>
  <c r="AJ58" i="11"/>
  <c r="AM67" i="11"/>
  <c r="AM70" i="11"/>
  <c r="AR52" i="11"/>
  <c r="AO94" i="11"/>
  <c r="AF90" i="11"/>
  <c r="AG77" i="11"/>
  <c r="AC82" i="11"/>
  <c r="AR93" i="11"/>
  <c r="AN113" i="11"/>
  <c r="AL124" i="11"/>
  <c r="AE47" i="11"/>
  <c r="AO76" i="11"/>
  <c r="AI93" i="11"/>
  <c r="AG87" i="11"/>
  <c r="AG119" i="11"/>
  <c r="AF78" i="11"/>
  <c r="AJ91" i="11"/>
  <c r="AE122" i="11"/>
  <c r="AT127" i="11"/>
  <c r="AP73" i="11"/>
  <c r="AD114" i="11"/>
  <c r="AH114" i="11"/>
  <c r="AU114" i="11"/>
  <c r="AG114" i="11"/>
  <c r="AI114" i="11"/>
  <c r="AK131" i="11"/>
  <c r="AI141" i="11"/>
  <c r="AK43" i="11"/>
  <c r="AE136" i="11"/>
  <c r="AR161" i="11"/>
  <c r="AD110" i="11"/>
  <c r="AQ146" i="11"/>
  <c r="AO89" i="11"/>
  <c r="AD89" i="11"/>
  <c r="AT123" i="11"/>
  <c r="AE123" i="11"/>
  <c r="AT149" i="11"/>
  <c r="AD130" i="11"/>
  <c r="AO142" i="11"/>
  <c r="AU133" i="11"/>
  <c r="AP167" i="11"/>
  <c r="AC167" i="11"/>
  <c r="AG167" i="11"/>
  <c r="AJ167" i="11"/>
  <c r="AM167" i="11"/>
  <c r="AN167" i="11"/>
  <c r="AS167" i="11"/>
  <c r="AR167" i="11"/>
  <c r="AO167" i="11"/>
  <c r="AL167" i="11"/>
  <c r="AK167" i="11"/>
  <c r="AF167" i="11"/>
  <c r="AD167" i="11"/>
  <c r="AI167" i="11"/>
  <c r="AU145" i="11"/>
  <c r="AI148" i="11"/>
  <c r="AD165" i="11"/>
  <c r="AL108" i="11"/>
  <c r="AR94" i="11"/>
  <c r="AD63" i="11"/>
  <c r="AG115" i="11"/>
  <c r="AD152" i="11"/>
  <c r="AL156" i="11"/>
  <c r="AQ226" i="11"/>
  <c r="AC245" i="11"/>
  <c r="AI245" i="11"/>
  <c r="AM245" i="11"/>
  <c r="AO245" i="11"/>
  <c r="AQ245" i="11"/>
  <c r="AU245" i="11"/>
  <c r="AL245" i="11"/>
  <c r="AF245" i="11"/>
  <c r="AN245" i="11"/>
  <c r="AJ245" i="11"/>
  <c r="AH245" i="11"/>
  <c r="AP245" i="11"/>
  <c r="AT245" i="11"/>
  <c r="AR245" i="11"/>
  <c r="AE245" i="11"/>
  <c r="AT138" i="11"/>
  <c r="AC138" i="11"/>
  <c r="AH171" i="11"/>
  <c r="AD170" i="11"/>
  <c r="AD141" i="11"/>
  <c r="AU182" i="11"/>
  <c r="AR198" i="11"/>
  <c r="AT129" i="11"/>
  <c r="AM129" i="11"/>
  <c r="AJ109" i="11"/>
  <c r="AK143" i="11"/>
  <c r="AF163" i="11"/>
  <c r="AQ148" i="11"/>
  <c r="AF229" i="11"/>
  <c r="AH131" i="11"/>
  <c r="AP126" i="11"/>
  <c r="AS203" i="11"/>
  <c r="AO197" i="11"/>
  <c r="AL180" i="11"/>
  <c r="AS271" i="11"/>
  <c r="AI271" i="11"/>
  <c r="AT271" i="11"/>
  <c r="AO271" i="11"/>
  <c r="AD271" i="11"/>
  <c r="AK271" i="11"/>
  <c r="AL271" i="11"/>
  <c r="AU271" i="11"/>
  <c r="AE271" i="11"/>
  <c r="AR271" i="11"/>
  <c r="AN271" i="11"/>
  <c r="AC271" i="11"/>
  <c r="AG271" i="11"/>
  <c r="AJ228" i="11"/>
  <c r="AH384" i="11"/>
  <c r="AE384" i="11"/>
  <c r="AN384" i="11"/>
  <c r="AT384" i="11"/>
  <c r="AQ384" i="11"/>
  <c r="AJ384" i="11"/>
  <c r="AG384" i="11"/>
  <c r="AF384" i="11"/>
  <c r="AK384" i="11"/>
  <c r="AC384" i="11"/>
  <c r="AD384" i="11"/>
  <c r="AR79" i="11"/>
  <c r="AN77" i="11"/>
  <c r="AE92" i="11"/>
  <c r="AG95" i="11"/>
  <c r="AU95" i="11"/>
  <c r="AD95" i="11"/>
  <c r="AF95" i="11"/>
  <c r="AC95" i="11"/>
  <c r="AN118" i="11"/>
  <c r="AD118" i="11"/>
  <c r="AM118" i="11"/>
  <c r="AP118" i="11"/>
  <c r="AT118" i="11"/>
  <c r="AE107" i="11"/>
  <c r="AG107" i="11"/>
  <c r="AU107" i="11"/>
  <c r="AR107" i="11"/>
  <c r="AE117" i="11"/>
  <c r="AS103" i="11"/>
  <c r="AP121" i="11"/>
  <c r="AQ99" i="11"/>
  <c r="AU119" i="11"/>
  <c r="AS118" i="11"/>
  <c r="AE137" i="11"/>
  <c r="AN102" i="11"/>
  <c r="AE149" i="11"/>
  <c r="AJ149" i="11"/>
  <c r="AF149" i="11"/>
  <c r="AK149" i="11"/>
  <c r="AG149" i="11"/>
  <c r="AD149" i="11"/>
  <c r="AL146" i="11"/>
  <c r="AQ160" i="11"/>
  <c r="AI149" i="11"/>
  <c r="AE135" i="11"/>
  <c r="AC148" i="11"/>
  <c r="AD148" i="11"/>
  <c r="AO148" i="11"/>
  <c r="AS115" i="11"/>
  <c r="AK199" i="11"/>
  <c r="AR190" i="11"/>
  <c r="AF209" i="11"/>
  <c r="AK209" i="11"/>
  <c r="AM209" i="11"/>
  <c r="AQ209" i="11"/>
  <c r="AH209" i="11"/>
  <c r="AI209" i="11"/>
  <c r="AO209" i="11"/>
  <c r="AD209" i="11"/>
  <c r="AL209" i="11"/>
  <c r="AG209" i="11"/>
  <c r="AP240" i="11"/>
  <c r="AF240" i="11"/>
  <c r="AH240" i="11"/>
  <c r="AJ240" i="11"/>
  <c r="AL240" i="11"/>
  <c r="AD240" i="11"/>
  <c r="AE240" i="11"/>
  <c r="AM240" i="11"/>
  <c r="AU240" i="11"/>
  <c r="AQ156" i="11"/>
  <c r="AP208" i="11"/>
  <c r="AD326" i="11"/>
  <c r="AN326" i="11"/>
  <c r="AP326" i="11"/>
  <c r="AF326" i="11"/>
  <c r="AK326" i="11"/>
  <c r="AS326" i="11"/>
  <c r="AL326" i="11"/>
  <c r="AH326" i="11"/>
  <c r="AI326" i="11"/>
  <c r="AM326" i="11"/>
  <c r="AG326" i="11"/>
  <c r="AO326" i="11"/>
  <c r="AC326" i="11"/>
  <c r="AU326" i="11"/>
  <c r="AT326" i="11"/>
  <c r="AJ326" i="11"/>
  <c r="AF176" i="11"/>
  <c r="AU183" i="11"/>
  <c r="AO183" i="11"/>
  <c r="AH183" i="11"/>
  <c r="AN183" i="11"/>
  <c r="AM185" i="11"/>
  <c r="AE169" i="11"/>
  <c r="AC224" i="11"/>
  <c r="AE143" i="11"/>
  <c r="AL166" i="11"/>
  <c r="AC166" i="11"/>
  <c r="AM231" i="11"/>
  <c r="AS194" i="11"/>
  <c r="AI220" i="11"/>
  <c r="AG221" i="11"/>
  <c r="AN259" i="11"/>
  <c r="AH281" i="11"/>
  <c r="AK134" i="11"/>
  <c r="AT126" i="11"/>
  <c r="AS192" i="11"/>
  <c r="AI172" i="11"/>
  <c r="AP203" i="11"/>
  <c r="AE215" i="11"/>
  <c r="AQ168" i="11"/>
  <c r="AR201" i="11"/>
  <c r="AT154" i="11"/>
  <c r="AK155" i="11"/>
  <c r="AN205" i="11"/>
  <c r="AE252" i="11"/>
  <c r="AU278" i="11"/>
  <c r="AD258" i="11"/>
  <c r="AH333" i="11"/>
  <c r="AP333" i="11"/>
  <c r="AN379" i="11"/>
  <c r="AJ213" i="11"/>
  <c r="AD253" i="11"/>
  <c r="AU257" i="11"/>
  <c r="AQ305" i="11"/>
  <c r="AR324" i="11"/>
  <c r="AF187" i="11"/>
  <c r="AT187" i="11"/>
  <c r="AH235" i="11"/>
  <c r="AK210" i="11"/>
  <c r="AJ180" i="11"/>
  <c r="AJ212" i="11"/>
  <c r="AJ280" i="11"/>
  <c r="AT323" i="11"/>
  <c r="AM225" i="11"/>
  <c r="AE225" i="11"/>
  <c r="AO225" i="11"/>
  <c r="AS225" i="11"/>
  <c r="AD225" i="11"/>
  <c r="AT225" i="11"/>
  <c r="AC225" i="11"/>
  <c r="AD242" i="11"/>
  <c r="AE211" i="11"/>
  <c r="AG208" i="11"/>
  <c r="AP237" i="11"/>
  <c r="AU283" i="11"/>
  <c r="AG311" i="11"/>
  <c r="AD301" i="11"/>
  <c r="AF301" i="11"/>
  <c r="AU301" i="11"/>
  <c r="AH301" i="11"/>
  <c r="AJ301" i="11"/>
  <c r="AP301" i="11"/>
  <c r="AR301" i="11"/>
  <c r="AK301" i="11"/>
  <c r="AN301" i="11"/>
  <c r="AL301" i="11"/>
  <c r="AE301" i="11"/>
  <c r="AC301" i="11"/>
  <c r="AU325" i="11"/>
  <c r="AM291" i="11"/>
  <c r="AJ295" i="11"/>
  <c r="AT295" i="11"/>
  <c r="AN295" i="11"/>
  <c r="AD295" i="11"/>
  <c r="AQ295" i="11"/>
  <c r="AU295" i="11"/>
  <c r="AC295" i="11"/>
  <c r="AL295" i="11"/>
  <c r="AO291" i="11"/>
  <c r="AR326" i="11"/>
  <c r="AS359" i="11"/>
  <c r="AP263" i="11"/>
  <c r="AM263" i="11"/>
  <c r="AU351" i="11"/>
  <c r="AK232" i="11"/>
  <c r="AG256" i="11"/>
  <c r="AP261" i="11"/>
  <c r="AT314" i="11"/>
  <c r="AK285" i="11"/>
  <c r="AD396" i="11"/>
  <c r="AK369" i="11"/>
  <c r="AH345" i="11"/>
  <c r="AK420" i="11"/>
  <c r="AJ349" i="11"/>
  <c r="AC247" i="11"/>
  <c r="AG247" i="11"/>
  <c r="AQ247" i="11"/>
  <c r="AP247" i="11"/>
  <c r="AL247" i="11"/>
  <c r="AS247" i="11"/>
  <c r="AT247" i="11"/>
  <c r="AE247" i="11"/>
  <c r="AU247" i="11"/>
  <c r="AH247" i="11"/>
  <c r="AK247" i="11"/>
  <c r="AR247" i="11"/>
  <c r="AJ247" i="11"/>
  <c r="AL171" i="11"/>
  <c r="AN162" i="11"/>
  <c r="AD182" i="11"/>
  <c r="AL186" i="11"/>
  <c r="AQ186" i="11"/>
  <c r="AI186" i="11"/>
  <c r="AD186" i="11"/>
  <c r="AR186" i="11"/>
  <c r="AH186" i="11"/>
  <c r="AF224" i="11"/>
  <c r="AE129" i="11"/>
  <c r="AO186" i="11"/>
  <c r="AI247" i="11"/>
  <c r="AI196" i="11"/>
  <c r="AN220" i="11"/>
  <c r="AH221" i="11"/>
  <c r="AT281" i="11"/>
  <c r="AU281" i="11"/>
  <c r="AR281" i="11"/>
  <c r="AG281" i="11"/>
  <c r="AS281" i="11"/>
  <c r="AE281" i="11"/>
  <c r="AJ281" i="11"/>
  <c r="AI281" i="11"/>
  <c r="AC281" i="11"/>
  <c r="AD281" i="11"/>
  <c r="AF281" i="11"/>
  <c r="AK178" i="11"/>
  <c r="AC134" i="11"/>
  <c r="AN107" i="11"/>
  <c r="AU259" i="11"/>
  <c r="AO168" i="11"/>
  <c r="AP178" i="11"/>
  <c r="AP153" i="11"/>
  <c r="AI153" i="11"/>
  <c r="AO140" i="11"/>
  <c r="AK196" i="11"/>
  <c r="AD193" i="11"/>
  <c r="AS252" i="11"/>
  <c r="AP216" i="11"/>
  <c r="AE258" i="11"/>
  <c r="AQ379" i="11"/>
  <c r="AE379" i="11"/>
  <c r="AI379" i="11"/>
  <c r="AL379" i="11"/>
  <c r="AG379" i="11"/>
  <c r="AT379" i="11"/>
  <c r="AC379" i="11"/>
  <c r="AM379" i="11"/>
  <c r="AK379" i="11"/>
  <c r="AS379" i="11"/>
  <c r="AU379" i="11"/>
  <c r="AR379" i="11"/>
  <c r="AD379" i="11"/>
  <c r="AH379" i="11"/>
  <c r="AP379" i="11"/>
  <c r="AO379" i="11"/>
  <c r="AH227" i="11"/>
  <c r="AF235" i="11"/>
  <c r="AL182" i="11"/>
  <c r="AR195" i="11"/>
  <c r="AT212" i="11"/>
  <c r="AM246" i="11"/>
  <c r="AM269" i="11"/>
  <c r="AQ347" i="11"/>
  <c r="AC220" i="11"/>
  <c r="AP275" i="11"/>
  <c r="AG211" i="11"/>
  <c r="AR291" i="11"/>
  <c r="AC404" i="11"/>
  <c r="AF404" i="11"/>
  <c r="AH404" i="11"/>
  <c r="AJ404" i="11"/>
  <c r="AM404" i="11"/>
  <c r="AR404" i="11"/>
  <c r="AL404" i="11"/>
  <c r="AE404" i="11"/>
  <c r="AU404" i="11"/>
  <c r="AQ404" i="11"/>
  <c r="AI404" i="11"/>
  <c r="AK404" i="11"/>
  <c r="AO404" i="11"/>
  <c r="AN404" i="11"/>
  <c r="AT404" i="11"/>
  <c r="AE293" i="11"/>
  <c r="AI301" i="11"/>
  <c r="AO325" i="11"/>
  <c r="AN248" i="11"/>
  <c r="AP291" i="11"/>
  <c r="AG295" i="11"/>
  <c r="AI275" i="11"/>
  <c r="AE295" i="11"/>
  <c r="AT336" i="11"/>
  <c r="AN279" i="11"/>
  <c r="AG228" i="11"/>
  <c r="AE326" i="11"/>
  <c r="AM281" i="11"/>
  <c r="AF274" i="11"/>
  <c r="AK295" i="11"/>
  <c r="AN256" i="11"/>
  <c r="AO452" i="11"/>
  <c r="AL452" i="11"/>
  <c r="AM452" i="11"/>
  <c r="AP452" i="11"/>
  <c r="AH475" i="11"/>
  <c r="AL475" i="11"/>
  <c r="AP364" i="11"/>
  <c r="AN364" i="11"/>
  <c r="AO364" i="11"/>
  <c r="AD364" i="11"/>
  <c r="AF364" i="11"/>
  <c r="AG364" i="11"/>
  <c r="AK340" i="11"/>
  <c r="AD345" i="11"/>
  <c r="AN345" i="11"/>
  <c r="AL345" i="11"/>
  <c r="AQ345" i="11"/>
  <c r="AT345" i="11"/>
  <c r="AK345" i="11"/>
  <c r="AJ479" i="11"/>
  <c r="AM479" i="11"/>
  <c r="AC479" i="11"/>
  <c r="AU479" i="11"/>
  <c r="AH479" i="11"/>
  <c r="AG479" i="11"/>
  <c r="AQ427" i="11"/>
  <c r="AU427" i="11"/>
  <c r="AE427" i="11"/>
  <c r="AG427" i="11"/>
  <c r="AE174" i="11"/>
  <c r="AO172" i="11"/>
  <c r="AE259" i="11"/>
  <c r="AS154" i="11"/>
  <c r="AE140" i="11"/>
  <c r="AH205" i="11"/>
  <c r="AT193" i="11"/>
  <c r="AM317" i="11"/>
  <c r="AU317" i="11"/>
  <c r="AP317" i="11"/>
  <c r="AS317" i="11"/>
  <c r="AC317" i="11"/>
  <c r="AE317" i="11"/>
  <c r="AQ317" i="11"/>
  <c r="AO317" i="11"/>
  <c r="AR317" i="11"/>
  <c r="AI317" i="11"/>
  <c r="AL317" i="11"/>
  <c r="AT401" i="11"/>
  <c r="AJ401" i="11"/>
  <c r="AP401" i="11"/>
  <c r="AL401" i="11"/>
  <c r="AE401" i="11"/>
  <c r="AU401" i="11"/>
  <c r="AO401" i="11"/>
  <c r="AR401" i="11"/>
  <c r="AI401" i="11"/>
  <c r="AD401" i="11"/>
  <c r="AG401" i="11"/>
  <c r="AS401" i="11"/>
  <c r="AC401" i="11"/>
  <c r="AH401" i="11"/>
  <c r="AF401" i="11"/>
  <c r="AM401" i="11"/>
  <c r="AN401" i="11"/>
  <c r="AQ253" i="11"/>
  <c r="AM257" i="11"/>
  <c r="AO268" i="11"/>
  <c r="AS187" i="11"/>
  <c r="AM235" i="11"/>
  <c r="AI294" i="11"/>
  <c r="AL294" i="11"/>
  <c r="AK294" i="11"/>
  <c r="AD294" i="11"/>
  <c r="AH294" i="11"/>
  <c r="AC294" i="11"/>
  <c r="AU294" i="11"/>
  <c r="AS294" i="11"/>
  <c r="AJ294" i="11"/>
  <c r="AF294" i="11"/>
  <c r="AQ294" i="11"/>
  <c r="AC180" i="11"/>
  <c r="AU180" i="11"/>
  <c r="AF180" i="11"/>
  <c r="AK195" i="11"/>
  <c r="AH194" i="11"/>
  <c r="AM214" i="11"/>
  <c r="AC214" i="11"/>
  <c r="AS214" i="11"/>
  <c r="AF214" i="11"/>
  <c r="AI214" i="11"/>
  <c r="AU214" i="11"/>
  <c r="AM294" i="11"/>
  <c r="AR246" i="11"/>
  <c r="AS246" i="11"/>
  <c r="AO246" i="11"/>
  <c r="AK246" i="11"/>
  <c r="AN246" i="11"/>
  <c r="AC246" i="11"/>
  <c r="AI246" i="11"/>
  <c r="AE246" i="11"/>
  <c r="AP246" i="11"/>
  <c r="AD246" i="11"/>
  <c r="AH271" i="11"/>
  <c r="AR353" i="11"/>
  <c r="AO353" i="11"/>
  <c r="AG353" i="11"/>
  <c r="AC353" i="11"/>
  <c r="AF353" i="11"/>
  <c r="AJ353" i="11"/>
  <c r="AE353" i="11"/>
  <c r="AU353" i="11"/>
  <c r="AH353" i="11"/>
  <c r="AD353" i="11"/>
  <c r="AI353" i="11"/>
  <c r="AS353" i="11"/>
  <c r="AO283" i="11"/>
  <c r="AN275" i="11"/>
  <c r="AH283" i="11"/>
  <c r="AG283" i="11"/>
  <c r="AE283" i="11"/>
  <c r="AC283" i="11"/>
  <c r="AT283" i="11"/>
  <c r="AP283" i="11"/>
  <c r="AI283" i="11"/>
  <c r="AS283" i="11"/>
  <c r="AJ283" i="11"/>
  <c r="AK279" i="11"/>
  <c r="AH239" i="11"/>
  <c r="AC228" i="11"/>
  <c r="AE274" i="11"/>
  <c r="AJ269" i="11"/>
  <c r="AI313" i="11"/>
  <c r="AS356" i="11"/>
  <c r="AE405" i="11"/>
  <c r="AK405" i="11"/>
  <c r="AP405" i="11"/>
  <c r="AT405" i="11"/>
  <c r="AL405" i="11"/>
  <c r="AQ405" i="11"/>
  <c r="AI405" i="11"/>
  <c r="AC405" i="11"/>
  <c r="AP99" i="11"/>
  <c r="AT121" i="11"/>
  <c r="AI119" i="11"/>
  <c r="AH95" i="11"/>
  <c r="AO125" i="11"/>
  <c r="AK165" i="11"/>
  <c r="AT165" i="11"/>
  <c r="AI165" i="11"/>
  <c r="AP165" i="11"/>
  <c r="AN165" i="11"/>
  <c r="AQ165" i="11"/>
  <c r="AS121" i="11"/>
  <c r="AL155" i="11"/>
  <c r="AM150" i="11"/>
  <c r="AR150" i="11"/>
  <c r="AD200" i="11"/>
  <c r="AN200" i="11"/>
  <c r="AT200" i="11"/>
  <c r="AC200" i="11"/>
  <c r="AS200" i="11"/>
  <c r="AM200" i="11"/>
  <c r="AP200" i="11"/>
  <c r="AG200" i="11"/>
  <c r="AR200" i="11"/>
  <c r="AQ251" i="11"/>
  <c r="AC191" i="11"/>
  <c r="AQ191" i="11"/>
  <c r="AR191" i="11"/>
  <c r="AD191" i="11"/>
  <c r="AK191" i="11"/>
  <c r="AG191" i="11"/>
  <c r="AE191" i="11"/>
  <c r="AF191" i="11"/>
  <c r="AJ191" i="11"/>
  <c r="AI191" i="11"/>
  <c r="AM191" i="11"/>
  <c r="AO156" i="11"/>
  <c r="AD208" i="11"/>
  <c r="AH208" i="11"/>
  <c r="AO208" i="11"/>
  <c r="AK208" i="11"/>
  <c r="AU208" i="11"/>
  <c r="AS208" i="11"/>
  <c r="AM208" i="11"/>
  <c r="AJ208" i="11"/>
  <c r="AT183" i="11"/>
  <c r="AQ169" i="11"/>
  <c r="AE181" i="11"/>
  <c r="AS186" i="11"/>
  <c r="AE166" i="11"/>
  <c r="AG166" i="11"/>
  <c r="AU243" i="11"/>
  <c r="AK168" i="11"/>
  <c r="AJ200" i="11"/>
  <c r="AS220" i="11"/>
  <c r="AO221" i="11"/>
  <c r="AJ267" i="11"/>
  <c r="AO281" i="11"/>
  <c r="AK97" i="11"/>
  <c r="AI174" i="11"/>
  <c r="AU172" i="11"/>
  <c r="AF203" i="11"/>
  <c r="AI215" i="11"/>
  <c r="AM168" i="11"/>
  <c r="AF179" i="11"/>
  <c r="AQ174" i="11"/>
  <c r="AR153" i="11"/>
  <c r="AH153" i="11"/>
  <c r="AH140" i="11"/>
  <c r="AC196" i="11"/>
  <c r="AJ196" i="11"/>
  <c r="AE205" i="11"/>
  <c r="AH302" i="11"/>
  <c r="AR302" i="11"/>
  <c r="AS302" i="11"/>
  <c r="AT302" i="11"/>
  <c r="AN302" i="11"/>
  <c r="AK302" i="11"/>
  <c r="AC302" i="11"/>
  <c r="AJ302" i="11"/>
  <c r="AD302" i="11"/>
  <c r="AQ302" i="11"/>
  <c r="AP302" i="11"/>
  <c r="AG302" i="11"/>
  <c r="AU302" i="11"/>
  <c r="AO302" i="11"/>
  <c r="AF265" i="11"/>
  <c r="AJ317" i="11"/>
  <c r="AQ335" i="11"/>
  <c r="AQ401" i="11"/>
  <c r="AD210" i="11"/>
  <c r="AL227" i="11"/>
  <c r="AF257" i="11"/>
  <c r="AL257" i="11"/>
  <c r="AN257" i="11"/>
  <c r="AD257" i="11"/>
  <c r="AP257" i="11"/>
  <c r="AT311" i="11"/>
  <c r="AP187" i="11"/>
  <c r="AQ235" i="11"/>
  <c r="AN272" i="11"/>
  <c r="AC272" i="11"/>
  <c r="AF272" i="11"/>
  <c r="AE294" i="11"/>
  <c r="AC209" i="11"/>
  <c r="AC210" i="11"/>
  <c r="AJ210" i="11"/>
  <c r="AH210" i="11"/>
  <c r="AO210" i="11"/>
  <c r="AE210" i="11"/>
  <c r="AR210" i="11"/>
  <c r="AN210" i="11"/>
  <c r="AL210" i="11"/>
  <c r="AQ210" i="11"/>
  <c r="AI210" i="11"/>
  <c r="AI180" i="11"/>
  <c r="AN212" i="11"/>
  <c r="AE214" i="11"/>
  <c r="AI217" i="11"/>
  <c r="AN217" i="11"/>
  <c r="AP217" i="11"/>
  <c r="AU217" i="11"/>
  <c r="AD217" i="11"/>
  <c r="AL217" i="11"/>
  <c r="AC217" i="11"/>
  <c r="AH217" i="11"/>
  <c r="AG265" i="11"/>
  <c r="AL313" i="11"/>
  <c r="AM323" i="11"/>
  <c r="AT246" i="11"/>
  <c r="AP271" i="11"/>
  <c r="AK283" i="11"/>
  <c r="AE347" i="11"/>
  <c r="AK225" i="11"/>
  <c r="AP241" i="11"/>
  <c r="AP293" i="11"/>
  <c r="AQ211" i="11"/>
  <c r="AU211" i="11"/>
  <c r="AT325" i="11"/>
  <c r="AK291" i="11"/>
  <c r="AF275" i="11"/>
  <c r="AS293" i="11"/>
  <c r="AS284" i="11"/>
  <c r="AU220" i="11"/>
  <c r="AE336" i="11"/>
  <c r="AH279" i="11"/>
  <c r="AD227" i="11"/>
  <c r="AD359" i="11"/>
  <c r="AD312" i="11"/>
  <c r="AO320" i="11"/>
  <c r="AE232" i="11"/>
  <c r="AJ274" i="11"/>
  <c r="AP337" i="11"/>
  <c r="AU256" i="11"/>
  <c r="AQ314" i="11"/>
  <c r="AI333" i="11"/>
  <c r="AT416" i="11"/>
  <c r="AP394" i="11"/>
  <c r="AE442" i="11"/>
  <c r="AC442" i="11"/>
  <c r="AI249" i="11"/>
  <c r="AE420" i="11"/>
  <c r="AU380" i="11"/>
  <c r="AO380" i="11"/>
  <c r="AF380" i="11"/>
  <c r="AM380" i="11"/>
  <c r="AK380" i="11"/>
  <c r="AM98" i="11"/>
  <c r="AF121" i="11"/>
  <c r="AM102" i="11"/>
  <c r="AN141" i="11"/>
  <c r="AN152" i="11"/>
  <c r="AJ152" i="11"/>
  <c r="AK152" i="11"/>
  <c r="AP152" i="11"/>
  <c r="AT95" i="11"/>
  <c r="AL101" i="11"/>
  <c r="AT146" i="11"/>
  <c r="AC146" i="11"/>
  <c r="AD146" i="11"/>
  <c r="AH146" i="11"/>
  <c r="AI146" i="11"/>
  <c r="AU146" i="11"/>
  <c r="AI130" i="11"/>
  <c r="AL165" i="11"/>
  <c r="AI201" i="11"/>
  <c r="AD201" i="11"/>
  <c r="AN201" i="11"/>
  <c r="AO201" i="11"/>
  <c r="AS201" i="11"/>
  <c r="AU201" i="11"/>
  <c r="AP201" i="11"/>
  <c r="AT201" i="11"/>
  <c r="AC201" i="11"/>
  <c r="AM152" i="11"/>
  <c r="AT150" i="11"/>
  <c r="AQ201" i="11"/>
  <c r="AU200" i="11"/>
  <c r="AN224" i="11"/>
  <c r="AJ264" i="11"/>
  <c r="AL264" i="11"/>
  <c r="AE264" i="11"/>
  <c r="AP264" i="11"/>
  <c r="AT264" i="11"/>
  <c r="AI264" i="11"/>
  <c r="AD264" i="11"/>
  <c r="AH264" i="11"/>
  <c r="AM264" i="11"/>
  <c r="AU264" i="11"/>
  <c r="AF264" i="11"/>
  <c r="AC264" i="11"/>
  <c r="AS264" i="11"/>
  <c r="AR264" i="11"/>
  <c r="AO264" i="11"/>
  <c r="AQ264" i="11"/>
  <c r="AE158" i="11"/>
  <c r="AM171" i="11"/>
  <c r="AD171" i="11"/>
  <c r="AH170" i="11"/>
  <c r="AP169" i="11"/>
  <c r="AC181" i="11"/>
  <c r="AH181" i="11"/>
  <c r="AT181" i="11"/>
  <c r="AI182" i="11"/>
  <c r="AE186" i="11"/>
  <c r="AF197" i="11"/>
  <c r="AI198" i="11"/>
  <c r="AE202" i="11"/>
  <c r="AT202" i="11"/>
  <c r="AQ202" i="11"/>
  <c r="AL202" i="11"/>
  <c r="AP202" i="11"/>
  <c r="AH202" i="11"/>
  <c r="AC202" i="11"/>
  <c r="AC129" i="11"/>
  <c r="AT169" i="11"/>
  <c r="AP172" i="11"/>
  <c r="AQ203" i="11"/>
  <c r="AU267" i="11"/>
  <c r="AE178" i="11"/>
  <c r="AH97" i="11"/>
  <c r="AU97" i="11"/>
  <c r="AJ203" i="11"/>
  <c r="AI259" i="11"/>
  <c r="AE194" i="11"/>
  <c r="AQ154" i="11"/>
  <c r="AJ179" i="11"/>
  <c r="AK179" i="11"/>
  <c r="AE179" i="11"/>
  <c r="AO179" i="11"/>
  <c r="AQ153" i="11"/>
  <c r="AI140" i="11"/>
  <c r="AR196" i="11"/>
  <c r="AF154" i="11"/>
  <c r="AO252" i="11"/>
  <c r="AI302" i="11"/>
  <c r="AO212" i="11"/>
  <c r="AC226" i="11"/>
  <c r="AE268" i="11"/>
  <c r="AU340" i="11"/>
  <c r="AT213" i="11"/>
  <c r="AS257" i="11"/>
  <c r="AS272" i="11"/>
  <c r="AN150" i="11"/>
  <c r="AH187" i="11"/>
  <c r="AL273" i="11"/>
  <c r="AJ209" i="11"/>
  <c r="AE180" i="11"/>
  <c r="AU195" i="11"/>
  <c r="AK217" i="11"/>
  <c r="AR265" i="11"/>
  <c r="AQ323" i="11"/>
  <c r="AQ246" i="11"/>
  <c r="AM271" i="11"/>
  <c r="AM348" i="11"/>
  <c r="AC348" i="11"/>
  <c r="AU225" i="11"/>
  <c r="AN211" i="11"/>
  <c r="AO348" i="11"/>
  <c r="AP180" i="11"/>
  <c r="AD276" i="11"/>
  <c r="AL276" i="11"/>
  <c r="AR276" i="11"/>
  <c r="AI276" i="11"/>
  <c r="AO276" i="11"/>
  <c r="AM276" i="11"/>
  <c r="AN276" i="11"/>
  <c r="AG276" i="11"/>
  <c r="AH276" i="11"/>
  <c r="AC276" i="11"/>
  <c r="AQ276" i="11"/>
  <c r="AF225" i="11"/>
  <c r="AH291" i="11"/>
  <c r="AK275" i="11"/>
  <c r="AQ283" i="11"/>
  <c r="AK226" i="11"/>
  <c r="AF279" i="11"/>
  <c r="AQ239" i="11"/>
  <c r="AD228" i="11"/>
  <c r="AJ359" i="11"/>
  <c r="AD263" i="11"/>
  <c r="AM320" i="11"/>
  <c r="AL337" i="11"/>
  <c r="AP314" i="11"/>
  <c r="AU396" i="11"/>
  <c r="AT376" i="11"/>
  <c r="AG376" i="11"/>
  <c r="AJ327" i="11"/>
  <c r="AI121" i="11"/>
  <c r="AR73" i="11"/>
  <c r="AK111" i="11"/>
  <c r="AE121" i="11"/>
  <c r="AF192" i="11"/>
  <c r="AH192" i="11"/>
  <c r="AO192" i="11"/>
  <c r="AP192" i="11"/>
  <c r="AK192" i="11"/>
  <c r="AN192" i="11"/>
  <c r="AK136" i="11"/>
  <c r="AM151" i="11"/>
  <c r="AI125" i="11"/>
  <c r="AC107" i="11"/>
  <c r="AT151" i="11"/>
  <c r="AM145" i="11"/>
  <c r="AM165" i="11"/>
  <c r="AH152" i="11"/>
  <c r="AS173" i="11"/>
  <c r="AQ223" i="11"/>
  <c r="AE200" i="11"/>
  <c r="AQ143" i="11"/>
  <c r="AQ138" i="11"/>
  <c r="AG183" i="11"/>
  <c r="AP185" i="11"/>
  <c r="AS181" i="11"/>
  <c r="AF186" i="11"/>
  <c r="AD198" i="11"/>
  <c r="AQ166" i="11"/>
  <c r="AN174" i="11"/>
  <c r="AF205" i="11"/>
  <c r="AI205" i="11"/>
  <c r="AC205" i="11"/>
  <c r="AK205" i="11"/>
  <c r="AG205" i="11"/>
  <c r="AK220" i="11"/>
  <c r="AS221" i="11"/>
  <c r="AK229" i="11"/>
  <c r="AG97" i="11"/>
  <c r="AS172" i="11"/>
  <c r="AM215" i="11"/>
  <c r="AT168" i="11"/>
  <c r="AF153" i="11"/>
  <c r="AD140" i="11"/>
  <c r="AM140" i="11"/>
  <c r="AG193" i="11"/>
  <c r="AO193" i="11"/>
  <c r="AS193" i="11"/>
  <c r="AF193" i="11"/>
  <c r="AE193" i="11"/>
  <c r="AL193" i="11"/>
  <c r="AR252" i="11"/>
  <c r="AD252" i="11"/>
  <c r="AL252" i="11"/>
  <c r="AS226" i="11"/>
  <c r="AL258" i="11"/>
  <c r="AT317" i="11"/>
  <c r="AO213" i="11"/>
  <c r="AD213" i="11"/>
  <c r="AT273" i="11"/>
  <c r="AN311" i="11"/>
  <c r="AJ187" i="11"/>
  <c r="AN273" i="11"/>
  <c r="AD303" i="11"/>
  <c r="AP209" i="11"/>
  <c r="AS180" i="11"/>
  <c r="AT195" i="11"/>
  <c r="AD212" i="11"/>
  <c r="AL214" i="11"/>
  <c r="AO217" i="11"/>
  <c r="AQ313" i="11"/>
  <c r="AF246" i="11"/>
  <c r="AG287" i="11"/>
  <c r="AQ225" i="11"/>
  <c r="AG293" i="11"/>
  <c r="AF211" i="11"/>
  <c r="AG284" i="11"/>
  <c r="AU237" i="11"/>
  <c r="AI269" i="11"/>
  <c r="AO336" i="11"/>
  <c r="AC279" i="11"/>
  <c r="AP239" i="11"/>
  <c r="AM302" i="11"/>
  <c r="AO359" i="11"/>
  <c r="AF263" i="11"/>
  <c r="AD232" i="11"/>
  <c r="AM330" i="11"/>
  <c r="AM337" i="11"/>
  <c r="AG337" i="11"/>
  <c r="AO337" i="11"/>
  <c r="AK256" i="11"/>
  <c r="AD261" i="11"/>
  <c r="AR314" i="11"/>
  <c r="AO369" i="11"/>
  <c r="AQ376" i="11"/>
  <c r="AP377" i="11"/>
  <c r="AI243" i="11"/>
  <c r="AJ221" i="11"/>
  <c r="AF221" i="11"/>
  <c r="AN221" i="11"/>
  <c r="AQ221" i="11"/>
  <c r="AI221" i="11"/>
  <c r="AU221" i="11"/>
  <c r="AD267" i="11"/>
  <c r="AF267" i="11"/>
  <c r="AG267" i="11"/>
  <c r="AH267" i="11"/>
  <c r="AP267" i="11"/>
  <c r="AL267" i="11"/>
  <c r="AT267" i="11"/>
  <c r="AE267" i="11"/>
  <c r="AN267" i="11"/>
  <c r="AR267" i="11"/>
  <c r="AK267" i="11"/>
  <c r="AF97" i="11"/>
  <c r="AT134" i="11"/>
  <c r="AL134" i="11"/>
  <c r="AH174" i="11"/>
  <c r="AM186" i="11"/>
  <c r="AC277" i="11"/>
  <c r="AU277" i="11"/>
  <c r="AF277" i="11"/>
  <c r="AP277" i="11"/>
  <c r="AI277" i="11"/>
  <c r="AL277" i="11"/>
  <c r="AM277" i="11"/>
  <c r="AQ277" i="11"/>
  <c r="AR277" i="11"/>
  <c r="AS277" i="11"/>
  <c r="AT277" i="11"/>
  <c r="AR168" i="11"/>
  <c r="AF168" i="11"/>
  <c r="AK194" i="11"/>
  <c r="AP194" i="11"/>
  <c r="AO152" i="11"/>
  <c r="AL205" i="11"/>
  <c r="AP193" i="11"/>
  <c r="AP226" i="11"/>
  <c r="AG258" i="11"/>
  <c r="AS258" i="11"/>
  <c r="AO258" i="11"/>
  <c r="AC258" i="11"/>
  <c r="AK258" i="11"/>
  <c r="AP258" i="11"/>
  <c r="AD317" i="11"/>
  <c r="AF340" i="11"/>
  <c r="AE340" i="11"/>
  <c r="AG340" i="11"/>
  <c r="AL340" i="11"/>
  <c r="AI340" i="11"/>
  <c r="AS340" i="11"/>
  <c r="AC340" i="11"/>
  <c r="AQ340" i="11"/>
  <c r="AT340" i="11"/>
  <c r="AN340" i="11"/>
  <c r="AP340" i="11"/>
  <c r="AO340" i="11"/>
  <c r="AH340" i="11"/>
  <c r="AG213" i="11"/>
  <c r="AL253" i="11"/>
  <c r="AU292" i="11"/>
  <c r="AG329" i="11"/>
  <c r="AR329" i="11"/>
  <c r="AM329" i="11"/>
  <c r="AD329" i="11"/>
  <c r="AQ187" i="11"/>
  <c r="AR273" i="11"/>
  <c r="AG214" i="11"/>
  <c r="AN180" i="11"/>
  <c r="AQ195" i="11"/>
  <c r="AS195" i="11"/>
  <c r="AL265" i="11"/>
  <c r="AJ246" i="11"/>
  <c r="AQ284" i="11"/>
  <c r="AT233" i="11"/>
  <c r="AG242" i="11"/>
  <c r="AC304" i="11"/>
  <c r="AU304" i="11"/>
  <c r="AD304" i="11"/>
  <c r="AF304" i="11"/>
  <c r="AM304" i="11"/>
  <c r="AT304" i="11"/>
  <c r="AK304" i="11"/>
  <c r="AG304" i="11"/>
  <c r="AH304" i="11"/>
  <c r="AR304" i="11"/>
  <c r="AQ248" i="11"/>
  <c r="AO248" i="11"/>
  <c r="AG248" i="11"/>
  <c r="AF248" i="11"/>
  <c r="AE248" i="11"/>
  <c r="AC248" i="11"/>
  <c r="AL248" i="11"/>
  <c r="AP279" i="11"/>
  <c r="AD320" i="11"/>
  <c r="AU232" i="11"/>
  <c r="AH232" i="11"/>
  <c r="AC256" i="11"/>
  <c r="AH256" i="11"/>
  <c r="AO256" i="11"/>
  <c r="AL416" i="11"/>
  <c r="AP368" i="11"/>
  <c r="AR368" i="11"/>
  <c r="AF368" i="11"/>
  <c r="AD368" i="11"/>
  <c r="AK368" i="11"/>
  <c r="AP349" i="11"/>
  <c r="AU349" i="11"/>
  <c r="AT349" i="11"/>
  <c r="AR639" i="11"/>
  <c r="AO639" i="11"/>
  <c r="AE156" i="11"/>
  <c r="AU223" i="11"/>
  <c r="AR129" i="11"/>
  <c r="AC143" i="11"/>
  <c r="AM166" i="11"/>
  <c r="AK176" i="11"/>
  <c r="AR208" i="11"/>
  <c r="AO267" i="11"/>
  <c r="AJ165" i="11"/>
  <c r="AQ118" i="11"/>
  <c r="AG181" i="11"/>
  <c r="AJ174" i="11"/>
  <c r="AR192" i="11"/>
  <c r="AL172" i="11"/>
  <c r="AL178" i="11"/>
  <c r="AO203" i="11"/>
  <c r="AJ277" i="11"/>
  <c r="AU179" i="11"/>
  <c r="AD181" i="11"/>
  <c r="AN153" i="11"/>
  <c r="AS153" i="11"/>
  <c r="AT140" i="11"/>
  <c r="AI193" i="11"/>
  <c r="AS267" i="11"/>
  <c r="AG305" i="11"/>
  <c r="AE305" i="11"/>
  <c r="AK305" i="11"/>
  <c r="AM305" i="11"/>
  <c r="AS305" i="11"/>
  <c r="AC305" i="11"/>
  <c r="AI305" i="11"/>
  <c r="AP305" i="11"/>
  <c r="AR305" i="11"/>
  <c r="AT305" i="11"/>
  <c r="AD305" i="11"/>
  <c r="AF305" i="11"/>
  <c r="AJ305" i="11"/>
  <c r="AN216" i="11"/>
  <c r="AR226" i="11"/>
  <c r="AI244" i="11"/>
  <c r="AE280" i="11"/>
  <c r="AG317" i="11"/>
  <c r="AJ340" i="11"/>
  <c r="AO200" i="11"/>
  <c r="AE227" i="11"/>
  <c r="AQ227" i="11"/>
  <c r="AF227" i="11"/>
  <c r="AN227" i="11"/>
  <c r="AC227" i="11"/>
  <c r="AG227" i="11"/>
  <c r="AK227" i="11"/>
  <c r="AG257" i="11"/>
  <c r="AO292" i="11"/>
  <c r="AK187" i="11"/>
  <c r="AM273" i="11"/>
  <c r="AH195" i="11"/>
  <c r="AF195" i="11"/>
  <c r="AP195" i="11"/>
  <c r="AE195" i="11"/>
  <c r="AE201" i="11"/>
  <c r="AH201" i="11"/>
  <c r="AE265" i="11"/>
  <c r="AD269" i="11"/>
  <c r="AR293" i="11"/>
  <c r="AH211" i="11"/>
  <c r="AM284" i="11"/>
  <c r="AI284" i="11"/>
  <c r="AL304" i="11"/>
  <c r="AK348" i="11"/>
  <c r="AP248" i="11"/>
  <c r="AM293" i="11"/>
  <c r="AU241" i="11"/>
  <c r="AQ269" i="11"/>
  <c r="AD406" i="11"/>
  <c r="AG406" i="11"/>
  <c r="AH406" i="11"/>
  <c r="AO406" i="11"/>
  <c r="AP406" i="11"/>
  <c r="AS406" i="11"/>
  <c r="AL406" i="11"/>
  <c r="AE406" i="11"/>
  <c r="AT406" i="11"/>
  <c r="AC406" i="11"/>
  <c r="AK406" i="11"/>
  <c r="AM406" i="11"/>
  <c r="AQ406" i="11"/>
  <c r="AF406" i="11"/>
  <c r="AJ279" i="11"/>
  <c r="AR239" i="11"/>
  <c r="AK239" i="11"/>
  <c r="AQ263" i="11"/>
  <c r="AL320" i="11"/>
  <c r="AS274" i="11"/>
  <c r="AL256" i="11"/>
  <c r="AO261" i="11"/>
  <c r="AS384" i="11"/>
  <c r="AI384" i="11"/>
  <c r="AR327" i="11"/>
  <c r="AE440" i="11"/>
  <c r="AF440" i="11"/>
  <c r="AH440" i="11"/>
  <c r="AO440" i="11"/>
  <c r="AR440" i="11"/>
  <c r="AD440" i="11"/>
  <c r="AR220" i="11"/>
  <c r="AO229" i="11"/>
  <c r="AK236" i="11"/>
  <c r="AO97" i="11"/>
  <c r="AD97" i="11"/>
  <c r="AF134" i="11"/>
  <c r="AD277" i="11"/>
  <c r="AL168" i="11"/>
  <c r="AQ194" i="11"/>
  <c r="AT179" i="11"/>
  <c r="AJ192" i="11"/>
  <c r="AD205" i="11"/>
  <c r="AO153" i="11"/>
  <c r="AC153" i="11"/>
  <c r="AC140" i="11"/>
  <c r="AR205" i="11"/>
  <c r="AK277" i="11"/>
  <c r="AI258" i="11"/>
  <c r="AH317" i="11"/>
  <c r="AR340" i="11"/>
  <c r="AO214" i="11"/>
  <c r="AG292" i="11"/>
  <c r="AF292" i="11"/>
  <c r="AL187" i="11"/>
  <c r="AQ273" i="11"/>
  <c r="AK180" i="11"/>
  <c r="AO195" i="11"/>
  <c r="AD195" i="11"/>
  <c r="AQ206" i="11"/>
  <c r="AS206" i="11"/>
  <c r="AN219" i="11"/>
  <c r="AK265" i="11"/>
  <c r="AG269" i="11"/>
  <c r="AF284" i="11"/>
  <c r="AQ233" i="11"/>
  <c r="AH269" i="11"/>
  <c r="AU293" i="11"/>
  <c r="AJ248" i="11"/>
  <c r="AL284" i="11"/>
  <c r="AG279" i="11"/>
  <c r="AO239" i="11"/>
  <c r="AM301" i="11"/>
  <c r="AN263" i="11"/>
  <c r="AS232" i="11"/>
  <c r="AN232" i="11"/>
  <c r="AD256" i="11"/>
  <c r="AE256" i="11"/>
  <c r="AG261" i="11"/>
  <c r="AF261" i="11"/>
  <c r="AM384" i="11"/>
  <c r="AC504" i="11"/>
  <c r="AE504" i="11"/>
  <c r="AG504" i="11"/>
  <c r="AN504" i="11"/>
  <c r="AP504" i="11"/>
  <c r="AT504" i="11"/>
  <c r="AU504" i="11"/>
  <c r="AQ504" i="11"/>
  <c r="AL504" i="11"/>
  <c r="AO504" i="11"/>
  <c r="AD504" i="11"/>
  <c r="AF504" i="11"/>
  <c r="AM504" i="11"/>
  <c r="AH504" i="11"/>
  <c r="AS504" i="11"/>
  <c r="AI504" i="11"/>
  <c r="AS290" i="11"/>
  <c r="AF290" i="11"/>
  <c r="AN290" i="11"/>
  <c r="AO290" i="11"/>
  <c r="AJ290" i="11"/>
  <c r="AP290" i="11"/>
  <c r="AR290" i="11"/>
  <c r="AI290" i="11"/>
  <c r="AM290" i="11"/>
  <c r="AD290" i="11"/>
  <c r="AK290" i="11"/>
  <c r="AC290" i="11"/>
  <c r="AG290" i="11"/>
  <c r="AN158" i="11"/>
  <c r="AQ176" i="11"/>
  <c r="AT182" i="11"/>
  <c r="AN182" i="11"/>
  <c r="AM182" i="11"/>
  <c r="AR182" i="11"/>
  <c r="AQ231" i="11"/>
  <c r="AT221" i="11"/>
  <c r="AQ267" i="11"/>
  <c r="AR178" i="11"/>
  <c r="AN97" i="11"/>
  <c r="AL118" i="11"/>
  <c r="AO174" i="11"/>
  <c r="AK172" i="11"/>
  <c r="AJ194" i="11"/>
  <c r="AG277" i="11"/>
  <c r="AC168" i="11"/>
  <c r="AT192" i="11"/>
  <c r="AM153" i="11"/>
  <c r="AH182" i="11"/>
  <c r="AM193" i="11"/>
  <c r="AL278" i="11"/>
  <c r="AT216" i="11"/>
  <c r="AR219" i="11"/>
  <c r="AR235" i="11"/>
  <c r="AO244" i="11"/>
  <c r="AJ258" i="11"/>
  <c r="AT292" i="11"/>
  <c r="AK317" i="11"/>
  <c r="AH292" i="11"/>
  <c r="AE311" i="11"/>
  <c r="AK311" i="11"/>
  <c r="AD311" i="11"/>
  <c r="AH311" i="11"/>
  <c r="AJ311" i="11"/>
  <c r="AS311" i="11"/>
  <c r="AM311" i="11"/>
  <c r="AI311" i="11"/>
  <c r="AC311" i="11"/>
  <c r="AO311" i="11"/>
  <c r="AP311" i="11"/>
  <c r="AL311" i="11"/>
  <c r="AC206" i="11"/>
  <c r="AL206" i="11"/>
  <c r="AP206" i="11"/>
  <c r="AE206" i="11"/>
  <c r="AO187" i="11"/>
  <c r="AS273" i="11"/>
  <c r="AM303" i="11"/>
  <c r="AO180" i="11"/>
  <c r="AT180" i="11"/>
  <c r="AM195" i="11"/>
  <c r="AU212" i="11"/>
  <c r="AT219" i="11"/>
  <c r="AO265" i="11"/>
  <c r="AK313" i="11"/>
  <c r="AC313" i="11"/>
  <c r="AH313" i="11"/>
  <c r="AR313" i="11"/>
  <c r="AN313" i="11"/>
  <c r="AF313" i="11"/>
  <c r="AJ313" i="11"/>
  <c r="AO313" i="11"/>
  <c r="AD313" i="11"/>
  <c r="AT313" i="11"/>
  <c r="AU313" i="11"/>
  <c r="AG246" i="11"/>
  <c r="AQ373" i="11"/>
  <c r="AK401" i="11"/>
  <c r="AT269" i="11"/>
  <c r="AD211" i="11"/>
  <c r="AP373" i="11"/>
  <c r="AT284" i="11"/>
  <c r="AE233" i="11"/>
  <c r="AU269" i="11"/>
  <c r="AK269" i="11"/>
  <c r="AP269" i="11"/>
  <c r="AR269" i="11"/>
  <c r="AE269" i="11"/>
  <c r="AR348" i="11"/>
  <c r="AM283" i="11"/>
  <c r="AQ237" i="11"/>
  <c r="AI237" i="11"/>
  <c r="AL237" i="11"/>
  <c r="AO237" i="11"/>
  <c r="AM237" i="11"/>
  <c r="AS237" i="11"/>
  <c r="AG237" i="11"/>
  <c r="AN237" i="11"/>
  <c r="AC287" i="11"/>
  <c r="AP287" i="11"/>
  <c r="AO287" i="11"/>
  <c r="AF287" i="11"/>
  <c r="AJ287" i="11"/>
  <c r="AR287" i="11"/>
  <c r="AQ287" i="11"/>
  <c r="AN287" i="11"/>
  <c r="AL287" i="11"/>
  <c r="AH287" i="11"/>
  <c r="AL279" i="11"/>
  <c r="AH263" i="11"/>
  <c r="AK312" i="11"/>
  <c r="AM274" i="11"/>
  <c r="AP256" i="11"/>
  <c r="AI285" i="11"/>
  <c r="AN285" i="11"/>
  <c r="AR285" i="11"/>
  <c r="AS285" i="11"/>
  <c r="AQ366" i="11"/>
  <c r="AC249" i="11"/>
  <c r="AJ422" i="11"/>
  <c r="AO368" i="11"/>
  <c r="AI377" i="11"/>
  <c r="AG377" i="11"/>
  <c r="AL316" i="11"/>
  <c r="AT316" i="11"/>
  <c r="AG316" i="11"/>
  <c r="AR316" i="11"/>
  <c r="AN168" i="11"/>
  <c r="AM154" i="11"/>
  <c r="AQ240" i="11"/>
  <c r="AK318" i="11"/>
  <c r="AC253" i="11"/>
  <c r="AE253" i="11"/>
  <c r="AH253" i="11"/>
  <c r="AN253" i="11"/>
  <c r="AM253" i="11"/>
  <c r="AG253" i="11"/>
  <c r="AI253" i="11"/>
  <c r="AT253" i="11"/>
  <c r="AR253" i="11"/>
  <c r="AG268" i="11"/>
  <c r="AM268" i="11"/>
  <c r="AS268" i="11"/>
  <c r="AH268" i="11"/>
  <c r="AI268" i="11"/>
  <c r="AL268" i="11"/>
  <c r="AT268" i="11"/>
  <c r="AN268" i="11"/>
  <c r="AU268" i="11"/>
  <c r="AJ206" i="11"/>
  <c r="AU235" i="11"/>
  <c r="AH212" i="11"/>
  <c r="AI212" i="11"/>
  <c r="AF212" i="11"/>
  <c r="AD214" i="11"/>
  <c r="AO242" i="11"/>
  <c r="AK284" i="11"/>
  <c r="AU284" i="11"/>
  <c r="AS312" i="11"/>
  <c r="AM312" i="11"/>
  <c r="AO312" i="11"/>
  <c r="AT312" i="11"/>
  <c r="AD279" i="11"/>
  <c r="AE239" i="11"/>
  <c r="AM228" i="11"/>
  <c r="AR256" i="11"/>
  <c r="AU384" i="11"/>
  <c r="AD372" i="11"/>
  <c r="AH372" i="11"/>
  <c r="AS372" i="11"/>
  <c r="AR372" i="11"/>
  <c r="AG372" i="11"/>
  <c r="AJ372" i="11"/>
  <c r="AL372" i="11"/>
  <c r="AC372" i="11"/>
  <c r="AQ372" i="11"/>
  <c r="AO372" i="11"/>
  <c r="AU348" i="11"/>
  <c r="AG226" i="11"/>
  <c r="AO226" i="11"/>
  <c r="AM226" i="11"/>
  <c r="AN226" i="11"/>
  <c r="AF226" i="11"/>
  <c r="AL226" i="11"/>
  <c r="AJ226" i="11"/>
  <c r="AI226" i="11"/>
  <c r="AS158" i="11"/>
  <c r="AK162" i="11"/>
  <c r="AR183" i="11"/>
  <c r="AO184" i="11"/>
  <c r="AF169" i="11"/>
  <c r="AU169" i="11"/>
  <c r="AI169" i="11"/>
  <c r="AC182" i="11"/>
  <c r="AN186" i="11"/>
  <c r="AJ224" i="11"/>
  <c r="AQ224" i="11"/>
  <c r="AE224" i="11"/>
  <c r="AD224" i="11"/>
  <c r="AM224" i="11"/>
  <c r="AT224" i="11"/>
  <c r="AL224" i="11"/>
  <c r="AI224" i="11"/>
  <c r="AO224" i="11"/>
  <c r="AL129" i="11"/>
  <c r="AK166" i="11"/>
  <c r="AU231" i="11"/>
  <c r="AF220" i="11"/>
  <c r="AM221" i="11"/>
  <c r="AQ236" i="11"/>
  <c r="AO277" i="11"/>
  <c r="AS97" i="11"/>
  <c r="AI97" i="11"/>
  <c r="AJ118" i="11"/>
  <c r="AF174" i="11"/>
  <c r="AM172" i="11"/>
  <c r="AJ168" i="11"/>
  <c r="AN178" i="11"/>
  <c r="AN194" i="11"/>
  <c r="AT194" i="11"/>
  <c r="AI194" i="11"/>
  <c r="AM194" i="11"/>
  <c r="AG194" i="11"/>
  <c r="AE192" i="11"/>
  <c r="AR140" i="11"/>
  <c r="AJ140" i="11"/>
  <c r="AP278" i="11"/>
  <c r="AI240" i="11"/>
  <c r="AU258" i="11"/>
  <c r="AT294" i="11"/>
  <c r="AQ319" i="11"/>
  <c r="AC319" i="11"/>
  <c r="AK319" i="11"/>
  <c r="AN319" i="11"/>
  <c r="AU319" i="11"/>
  <c r="AL319" i="11"/>
  <c r="AT319" i="11"/>
  <c r="AP319" i="11"/>
  <c r="AF319" i="11"/>
  <c r="AD319" i="11"/>
  <c r="AO319" i="11"/>
  <c r="AR319" i="11"/>
  <c r="AH319" i="11"/>
  <c r="AG319" i="11"/>
  <c r="AJ319" i="11"/>
  <c r="AM213" i="11"/>
  <c r="AH213" i="11"/>
  <c r="AC213" i="11"/>
  <c r="AE213" i="11"/>
  <c r="AP213" i="11"/>
  <c r="AQ213" i="11"/>
  <c r="AC292" i="11"/>
  <c r="AU206" i="11"/>
  <c r="AR187" i="11"/>
  <c r="AL235" i="11"/>
  <c r="AG273" i="11"/>
  <c r="AD273" i="11"/>
  <c r="AM318" i="11"/>
  <c r="AR180" i="11"/>
  <c r="AG180" i="11"/>
  <c r="AC212" i="11"/>
  <c r="AN214" i="11"/>
  <c r="AE219" i="11"/>
  <c r="AQ219" i="11"/>
  <c r="AC219" i="11"/>
  <c r="AH219" i="11"/>
  <c r="AI219" i="11"/>
  <c r="AD280" i="11"/>
  <c r="AS319" i="11"/>
  <c r="AU246" i="11"/>
  <c r="AF311" i="11"/>
  <c r="AI242" i="11"/>
  <c r="AF269" i="11"/>
  <c r="AL293" i="11"/>
  <c r="AJ284" i="11"/>
  <c r="AJ233" i="11"/>
  <c r="AG233" i="11"/>
  <c r="AF233" i="11"/>
  <c r="AO233" i="11"/>
  <c r="AH233" i="11"/>
  <c r="AG325" i="11"/>
  <c r="AK248" i="11"/>
  <c r="AD283" i="11"/>
  <c r="AM287" i="11"/>
  <c r="AQ279" i="11"/>
  <c r="AF258" i="11"/>
  <c r="AU228" i="11"/>
  <c r="AL329" i="11"/>
  <c r="AF320" i="11"/>
  <c r="AG232" i="11"/>
  <c r="AR274" i="11"/>
  <c r="AI261" i="11"/>
  <c r="AL361" i="11"/>
  <c r="AN317" i="11"/>
  <c r="AF372" i="11"/>
  <c r="AN353" i="11"/>
  <c r="AF165" i="11"/>
  <c r="AF155" i="11"/>
  <c r="AM155" i="11"/>
  <c r="AR155" i="11"/>
  <c r="AN155" i="11"/>
  <c r="AU226" i="11"/>
  <c r="AH189" i="11"/>
  <c r="AH290" i="11"/>
  <c r="AL185" i="11"/>
  <c r="AU185" i="11"/>
  <c r="AN185" i="11"/>
  <c r="AT185" i="11"/>
  <c r="AC185" i="11"/>
  <c r="AG169" i="11"/>
  <c r="AU181" i="11"/>
  <c r="AJ197" i="11"/>
  <c r="AF198" i="11"/>
  <c r="AE198" i="11"/>
  <c r="AM198" i="11"/>
  <c r="AN198" i="11"/>
  <c r="AU198" i="11"/>
  <c r="AQ198" i="11"/>
  <c r="AG224" i="11"/>
  <c r="AP129" i="11"/>
  <c r="AK231" i="11"/>
  <c r="AL231" i="11"/>
  <c r="AS231" i="11"/>
  <c r="AC231" i="11"/>
  <c r="AH231" i="11"/>
  <c r="AD231" i="11"/>
  <c r="AO231" i="11"/>
  <c r="AL236" i="11"/>
  <c r="AK281" i="11"/>
  <c r="AU178" i="11"/>
  <c r="AF178" i="11"/>
  <c r="AM97" i="11"/>
  <c r="AG134" i="11"/>
  <c r="AI118" i="11"/>
  <c r="AC174" i="11"/>
  <c r="AD174" i="11"/>
  <c r="AM203" i="11"/>
  <c r="AC203" i="11"/>
  <c r="AD203" i="11"/>
  <c r="AI203" i="11"/>
  <c r="AE203" i="11"/>
  <c r="AT203" i="11"/>
  <c r="AD168" i="11"/>
  <c r="AS179" i="11"/>
  <c r="AO194" i="11"/>
  <c r="AU192" i="11"/>
  <c r="AQ193" i="11"/>
  <c r="AQ278" i="11"/>
  <c r="AE146" i="11"/>
  <c r="AG240" i="11"/>
  <c r="AM258" i="11"/>
  <c r="AN303" i="11"/>
  <c r="AE303" i="11"/>
  <c r="AE323" i="11"/>
  <c r="AN323" i="11"/>
  <c r="AJ323" i="11"/>
  <c r="AG323" i="11"/>
  <c r="AJ356" i="11"/>
  <c r="AE356" i="11"/>
  <c r="AP356" i="11"/>
  <c r="AI356" i="11"/>
  <c r="AF356" i="11"/>
  <c r="AM356" i="11"/>
  <c r="AO356" i="11"/>
  <c r="AH356" i="11"/>
  <c r="AC356" i="11"/>
  <c r="AU356" i="11"/>
  <c r="AD356" i="11"/>
  <c r="AL356" i="11"/>
  <c r="AT356" i="11"/>
  <c r="AQ356" i="11"/>
  <c r="AS213" i="11"/>
  <c r="AU253" i="11"/>
  <c r="AR257" i="11"/>
  <c r="AQ268" i="11"/>
  <c r="AS292" i="11"/>
  <c r="AI324" i="11"/>
  <c r="AU324" i="11"/>
  <c r="AQ324" i="11"/>
  <c r="AE324" i="11"/>
  <c r="AJ324" i="11"/>
  <c r="AG324" i="11"/>
  <c r="AF324" i="11"/>
  <c r="AO324" i="11"/>
  <c r="AC324" i="11"/>
  <c r="AP324" i="11"/>
  <c r="AK324" i="11"/>
  <c r="AL324" i="11"/>
  <c r="AH324" i="11"/>
  <c r="AT324" i="11"/>
  <c r="AD324" i="11"/>
  <c r="AS335" i="11"/>
  <c r="AD235" i="11"/>
  <c r="AP168" i="11"/>
  <c r="AL219" i="11"/>
  <c r="AH246" i="11"/>
  <c r="AP304" i="11"/>
  <c r="AS388" i="11"/>
  <c r="AU242" i="11"/>
  <c r="AO284" i="11"/>
  <c r="AI233" i="11"/>
  <c r="AG301" i="11"/>
  <c r="AF295" i="11"/>
  <c r="AS279" i="11"/>
  <c r="AS239" i="11"/>
  <c r="AC265" i="11"/>
  <c r="AH335" i="11"/>
  <c r="AE263" i="11"/>
  <c r="AK320" i="11"/>
  <c r="AP274" i="11"/>
  <c r="AN261" i="11"/>
  <c r="AI314" i="11"/>
  <c r="AI361" i="11"/>
  <c r="AF317" i="11"/>
  <c r="AM340" i="11"/>
  <c r="AP384" i="11"/>
  <c r="AL396" i="11"/>
  <c r="AG249" i="11"/>
  <c r="AM369" i="11"/>
  <c r="AS155" i="11"/>
  <c r="AP191" i="11"/>
  <c r="AE298" i="11"/>
  <c r="AF298" i="11"/>
  <c r="AG298" i="11"/>
  <c r="AM298" i="11"/>
  <c r="AP298" i="11"/>
  <c r="AQ298" i="11"/>
  <c r="AT298" i="11"/>
  <c r="AO298" i="11"/>
  <c r="AK298" i="11"/>
  <c r="AN298" i="11"/>
  <c r="AD298" i="11"/>
  <c r="AR298" i="11"/>
  <c r="AL298" i="11"/>
  <c r="AS298" i="11"/>
  <c r="AJ298" i="11"/>
  <c r="AI298" i="11"/>
  <c r="AU298" i="11"/>
  <c r="AH162" i="11"/>
  <c r="AL183" i="11"/>
  <c r="AM184" i="11"/>
  <c r="AJ169" i="11"/>
  <c r="AG182" i="11"/>
  <c r="AH224" i="11"/>
  <c r="AU143" i="11"/>
  <c r="AO166" i="11"/>
  <c r="AJ184" i="11"/>
  <c r="AK245" i="11"/>
  <c r="AE221" i="11"/>
  <c r="AN236" i="11"/>
  <c r="AD178" i="11"/>
  <c r="AE97" i="11"/>
  <c r="AQ134" i="11"/>
  <c r="AH118" i="11"/>
  <c r="AK174" i="11"/>
  <c r="AP149" i="11"/>
  <c r="AL215" i="11"/>
  <c r="AK259" i="11"/>
  <c r="AR194" i="11"/>
  <c r="AH179" i="11"/>
  <c r="AC192" i="11"/>
  <c r="AQ140" i="11"/>
  <c r="AS140" i="11"/>
  <c r="AG196" i="11"/>
  <c r="AT205" i="11"/>
  <c r="AR193" i="11"/>
  <c r="AE278" i="11"/>
  <c r="AP183" i="11"/>
  <c r="AE216" i="11"/>
  <c r="AF216" i="11"/>
  <c r="AI216" i="11"/>
  <c r="AS216" i="11"/>
  <c r="AU216" i="11"/>
  <c r="AR216" i="11"/>
  <c r="AH216" i="11"/>
  <c r="AQ216" i="11"/>
  <c r="AL216" i="11"/>
  <c r="AD216" i="11"/>
  <c r="AT240" i="11"/>
  <c r="AN305" i="11"/>
  <c r="AS324" i="11"/>
  <c r="AK356" i="11"/>
  <c r="AJ268" i="11"/>
  <c r="AI335" i="11"/>
  <c r="AF206" i="11"/>
  <c r="AD169" i="11"/>
  <c r="AG294" i="11"/>
  <c r="AQ180" i="11"/>
  <c r="AN195" i="11"/>
  <c r="AG212" i="11"/>
  <c r="AJ214" i="11"/>
  <c r="AG217" i="11"/>
  <c r="AM219" i="11"/>
  <c r="AI319" i="11"/>
  <c r="AL246" i="11"/>
  <c r="AL353" i="11"/>
  <c r="AG388" i="11"/>
  <c r="AO269" i="11"/>
  <c r="AD293" i="11"/>
  <c r="AL211" i="11"/>
  <c r="AN284" i="11"/>
  <c r="AN233" i="11"/>
  <c r="AN240" i="11"/>
  <c r="AL290" i="11"/>
  <c r="AL325" i="11"/>
  <c r="AU248" i="11"/>
  <c r="AE241" i="11"/>
  <c r="AF241" i="11"/>
  <c r="AH241" i="11"/>
  <c r="AJ241" i="11"/>
  <c r="AU287" i="11"/>
  <c r="AE357" i="11"/>
  <c r="AU279" i="11"/>
  <c r="AS228" i="11"/>
  <c r="AU263" i="11"/>
  <c r="AL263" i="11"/>
  <c r="AE312" i="11"/>
  <c r="AJ320" i="11"/>
  <c r="AC232" i="11"/>
  <c r="AF232" i="11"/>
  <c r="AO232" i="11"/>
  <c r="AI232" i="11"/>
  <c r="AJ232" i="11"/>
  <c r="AL232" i="11"/>
  <c r="AQ232" i="11"/>
  <c r="AM232" i="11"/>
  <c r="AO274" i="11"/>
  <c r="AJ261" i="11"/>
  <c r="AL261" i="11"/>
  <c r="AF361" i="11"/>
  <c r="AG366" i="11"/>
  <c r="AM372" i="11"/>
  <c r="AC369" i="11"/>
  <c r="AS369" i="11"/>
  <c r="AD369" i="11"/>
  <c r="AQ369" i="11"/>
  <c r="AG369" i="11"/>
  <c r="AH369" i="11"/>
  <c r="AI369" i="11"/>
  <c r="AN369" i="11"/>
  <c r="AT369" i="11"/>
  <c r="AE369" i="11"/>
  <c r="AU369" i="11"/>
  <c r="AP440" i="11"/>
  <c r="AT249" i="11"/>
  <c r="AO249" i="11"/>
  <c r="AU394" i="11"/>
  <c r="AF394" i="11"/>
  <c r="AL394" i="11"/>
  <c r="AD394" i="11"/>
  <c r="AS394" i="11"/>
  <c r="AJ394" i="11"/>
  <c r="AI394" i="11"/>
  <c r="AH394" i="11"/>
  <c r="AN394" i="11"/>
  <c r="AL422" i="11"/>
  <c r="AK440" i="11"/>
  <c r="AE220" i="11"/>
  <c r="AH220" i="11"/>
  <c r="AL220" i="11"/>
  <c r="AG220" i="11"/>
  <c r="AK221" i="11"/>
  <c r="AS229" i="11"/>
  <c r="AH172" i="11"/>
  <c r="AE153" i="11"/>
  <c r="AP196" i="11"/>
  <c r="AM252" i="11"/>
  <c r="AQ244" i="11"/>
  <c r="AO303" i="11"/>
  <c r="AT417" i="11"/>
  <c r="AK417" i="11"/>
  <c r="AN417" i="11"/>
  <c r="AE417" i="11"/>
  <c r="AD417" i="11"/>
  <c r="AL417" i="11"/>
  <c r="AC417" i="11"/>
  <c r="AR417" i="11"/>
  <c r="AH417" i="11"/>
  <c r="AJ417" i="11"/>
  <c r="AM417" i="11"/>
  <c r="AS417" i="11"/>
  <c r="AP417" i="11"/>
  <c r="AR213" i="11"/>
  <c r="AO253" i="11"/>
  <c r="AJ292" i="11"/>
  <c r="AQ311" i="11"/>
  <c r="AS329" i="11"/>
  <c r="AC329" i="11"/>
  <c r="AE329" i="11"/>
  <c r="AJ329" i="11"/>
  <c r="AP329" i="11"/>
  <c r="AI329" i="11"/>
  <c r="AK335" i="11"/>
  <c r="AL272" i="11"/>
  <c r="AU272" i="11"/>
  <c r="AP294" i="11"/>
  <c r="AD220" i="11"/>
  <c r="AS212" i="11"/>
  <c r="AH265" i="11"/>
  <c r="AG280" i="11"/>
  <c r="AM313" i="11"/>
  <c r="AM343" i="11"/>
  <c r="AQ271" i="11"/>
  <c r="AR347" i="11"/>
  <c r="AM353" i="11"/>
  <c r="AN269" i="11"/>
  <c r="AP211" i="11"/>
  <c r="AS404" i="11"/>
  <c r="AD284" i="11"/>
  <c r="AF237" i="11"/>
  <c r="AG241" i="11"/>
  <c r="AL241" i="11"/>
  <c r="AK262" i="11"/>
  <c r="AL288" i="11"/>
  <c r="AH293" i="11"/>
  <c r="AE292" i="11"/>
  <c r="AI315" i="11"/>
  <c r="AD357" i="11"/>
  <c r="AU406" i="11"/>
  <c r="AJ288" i="11"/>
  <c r="AJ265" i="11"/>
  <c r="AN288" i="11"/>
  <c r="AP328" i="11"/>
  <c r="AP352" i="11"/>
  <c r="AL359" i="11"/>
  <c r="AS351" i="11"/>
  <c r="AP330" i="11"/>
  <c r="AH330" i="11"/>
  <c r="AS256" i="11"/>
  <c r="AK261" i="11"/>
  <c r="AR395" i="11"/>
  <c r="AC445" i="11"/>
  <c r="AN445" i="11"/>
  <c r="AP445" i="11"/>
  <c r="AR445" i="11"/>
  <c r="AJ445" i="11"/>
  <c r="AG445" i="11"/>
  <c r="AF445" i="11"/>
  <c r="AT445" i="11"/>
  <c r="AK445" i="11"/>
  <c r="AQ445" i="11"/>
  <c r="AM445" i="11"/>
  <c r="AO445" i="11"/>
  <c r="AS445" i="11"/>
  <c r="AO339" i="11"/>
  <c r="AS366" i="11"/>
  <c r="AJ390" i="11"/>
  <c r="AQ392" i="11"/>
  <c r="AE396" i="11"/>
  <c r="AH370" i="11"/>
  <c r="AS416" i="11"/>
  <c r="AQ348" i="11"/>
  <c r="AE408" i="11"/>
  <c r="AG408" i="11"/>
  <c r="AH408" i="11"/>
  <c r="AU442" i="11"/>
  <c r="AL534" i="11"/>
  <c r="AP534" i="11"/>
  <c r="AQ534" i="11"/>
  <c r="AS534" i="11"/>
  <c r="AC534" i="11"/>
  <c r="AD534" i="11"/>
  <c r="AO534" i="11"/>
  <c r="AN534" i="11"/>
  <c r="AK534" i="11"/>
  <c r="AU534" i="11"/>
  <c r="AR534" i="11"/>
  <c r="AE534" i="11"/>
  <c r="AJ534" i="11"/>
  <c r="AM534" i="11"/>
  <c r="AT534" i="11"/>
  <c r="AH534" i="11"/>
  <c r="AG534" i="11"/>
  <c r="AI534" i="11"/>
  <c r="AN334" i="11"/>
  <c r="AT364" i="11"/>
  <c r="AH289" i="11"/>
  <c r="AE348" i="11"/>
  <c r="AE345" i="11"/>
  <c r="AH418" i="11"/>
  <c r="AD419" i="11"/>
  <c r="AF419" i="11"/>
  <c r="AR321" i="11"/>
  <c r="AT309" i="11"/>
  <c r="AT410" i="11"/>
  <c r="AH457" i="11"/>
  <c r="AK393" i="11"/>
  <c r="AM327" i="11"/>
  <c r="AF408" i="11"/>
  <c r="AO349" i="11"/>
  <c r="AU478" i="11"/>
  <c r="AD389" i="11"/>
  <c r="AU389" i="11"/>
  <c r="AN389" i="11"/>
  <c r="AM389" i="11"/>
  <c r="AC389" i="11"/>
  <c r="AT389" i="11"/>
  <c r="AF389" i="11"/>
  <c r="AP389" i="11"/>
  <c r="AK389" i="11"/>
  <c r="AS403" i="11"/>
  <c r="AJ423" i="11"/>
  <c r="AS405" i="11"/>
  <c r="AT414" i="11"/>
  <c r="AC470" i="11"/>
  <c r="AL451" i="11"/>
  <c r="AT451" i="11"/>
  <c r="AH468" i="11"/>
  <c r="AP468" i="11"/>
  <c r="AS468" i="11"/>
  <c r="AI549" i="11"/>
  <c r="AD549" i="11"/>
  <c r="AS549" i="11"/>
  <c r="AH549" i="11"/>
  <c r="AO549" i="11"/>
  <c r="AE549" i="11"/>
  <c r="AU549" i="11"/>
  <c r="AT695" i="11"/>
  <c r="AM695" i="11"/>
  <c r="AE209" i="11"/>
  <c r="AU189" i="11"/>
  <c r="AC243" i="11"/>
  <c r="AH243" i="11"/>
  <c r="AN243" i="11"/>
  <c r="AQ243" i="11"/>
  <c r="AS243" i="11"/>
  <c r="AQ170" i="11"/>
  <c r="AK169" i="11"/>
  <c r="AL181" i="11"/>
  <c r="AQ129" i="11"/>
  <c r="AQ220" i="11"/>
  <c r="AF172" i="11"/>
  <c r="AG172" i="11"/>
  <c r="AF194" i="11"/>
  <c r="AO196" i="11"/>
  <c r="AD278" i="11"/>
  <c r="AJ278" i="11"/>
  <c r="AS278" i="11"/>
  <c r="AM216" i="11"/>
  <c r="AD219" i="11"/>
  <c r="AO219" i="11"/>
  <c r="AK219" i="11"/>
  <c r="AS253" i="11"/>
  <c r="AC257" i="11"/>
  <c r="AI257" i="11"/>
  <c r="AQ257" i="11"/>
  <c r="AD268" i="11"/>
  <c r="AH329" i="11"/>
  <c r="AL255" i="11"/>
  <c r="AC255" i="11"/>
  <c r="AO332" i="11"/>
  <c r="AQ353" i="11"/>
  <c r="AM388" i="11"/>
  <c r="AN399" i="11"/>
  <c r="AD399" i="11"/>
  <c r="AC399" i="11"/>
  <c r="AS399" i="11"/>
  <c r="AF399" i="11"/>
  <c r="AU399" i="11"/>
  <c r="AE399" i="11"/>
  <c r="AG399" i="11"/>
  <c r="AH399" i="11"/>
  <c r="AI399" i="11"/>
  <c r="AP399" i="11"/>
  <c r="AJ399" i="11"/>
  <c r="AQ399" i="11"/>
  <c r="AH242" i="11"/>
  <c r="AJ373" i="11"/>
  <c r="AC237" i="11"/>
  <c r="AP243" i="11"/>
  <c r="AD275" i="11"/>
  <c r="AC260" i="11"/>
  <c r="AO262" i="11"/>
  <c r="AE288" i="11"/>
  <c r="AS348" i="11"/>
  <c r="AI300" i="11"/>
  <c r="AH315" i="11"/>
  <c r="AC321" i="11"/>
  <c r="AH357" i="11"/>
  <c r="AC297" i="11"/>
  <c r="AE308" i="11"/>
  <c r="AD296" i="11"/>
  <c r="AL352" i="11"/>
  <c r="AF359" i="11"/>
  <c r="AL312" i="11"/>
  <c r="AO351" i="11"/>
  <c r="AN330" i="11"/>
  <c r="AT337" i="11"/>
  <c r="AN341" i="11"/>
  <c r="AL314" i="11"/>
  <c r="AI381" i="11"/>
  <c r="AE445" i="11"/>
  <c r="AC452" i="11"/>
  <c r="AD452" i="11"/>
  <c r="AN452" i="11"/>
  <c r="AG452" i="11"/>
  <c r="AQ452" i="11"/>
  <c r="AR452" i="11"/>
  <c r="AK452" i="11"/>
  <c r="AU452" i="11"/>
  <c r="AJ452" i="11"/>
  <c r="AF452" i="11"/>
  <c r="AT452" i="11"/>
  <c r="AE452" i="11"/>
  <c r="AH452" i="11"/>
  <c r="AC285" i="11"/>
  <c r="AN366" i="11"/>
  <c r="AK347" i="11"/>
  <c r="AN390" i="11"/>
  <c r="AG334" i="11"/>
  <c r="AS367" i="11"/>
  <c r="AR382" i="11"/>
  <c r="AM412" i="11"/>
  <c r="AL350" i="11"/>
  <c r="AK374" i="11"/>
  <c r="AE410" i="11"/>
  <c r="AC502" i="11"/>
  <c r="AL502" i="11"/>
  <c r="AP502" i="11"/>
  <c r="AH502" i="11"/>
  <c r="AD502" i="11"/>
  <c r="AO502" i="11"/>
  <c r="AG502" i="11"/>
  <c r="AM502" i="11"/>
  <c r="AR502" i="11"/>
  <c r="AE502" i="11"/>
  <c r="AJ502" i="11"/>
  <c r="AK502" i="11"/>
  <c r="AN502" i="11"/>
  <c r="AQ502" i="11"/>
  <c r="AT502" i="11"/>
  <c r="AF502" i="11"/>
  <c r="AS502" i="11"/>
  <c r="AT344" i="11"/>
  <c r="AP344" i="11"/>
  <c r="AS344" i="11"/>
  <c r="AK344" i="11"/>
  <c r="AQ344" i="11"/>
  <c r="AC365" i="11"/>
  <c r="AS422" i="11"/>
  <c r="AI494" i="11"/>
  <c r="AK364" i="11"/>
  <c r="AC289" i="11"/>
  <c r="AT372" i="11"/>
  <c r="AI299" i="11"/>
  <c r="AL418" i="11"/>
  <c r="AN329" i="11"/>
  <c r="AT460" i="11"/>
  <c r="AQ374" i="11"/>
  <c r="AG359" i="11"/>
  <c r="AG368" i="11"/>
  <c r="AM368" i="11"/>
  <c r="AT368" i="11"/>
  <c r="AC368" i="11"/>
  <c r="AS368" i="11"/>
  <c r="AN368" i="11"/>
  <c r="AG385" i="11"/>
  <c r="AU498" i="11"/>
  <c r="AF349" i="11"/>
  <c r="AI349" i="11"/>
  <c r="AC349" i="11"/>
  <c r="AD349" i="11"/>
  <c r="AU463" i="11"/>
  <c r="AM441" i="11"/>
  <c r="AQ461" i="11"/>
  <c r="AG503" i="11"/>
  <c r="AL389" i="11"/>
  <c r="AC427" i="11"/>
  <c r="AO441" i="11"/>
  <c r="AC403" i="11"/>
  <c r="AE439" i="11"/>
  <c r="AF451" i="11"/>
  <c r="AK504" i="11"/>
  <c r="AK426" i="11"/>
  <c r="AH426" i="11"/>
  <c r="AI426" i="11"/>
  <c r="AL429" i="11"/>
  <c r="AD387" i="11"/>
  <c r="AH598" i="11"/>
  <c r="AE598" i="11"/>
  <c r="AJ598" i="11"/>
  <c r="AD598" i="11"/>
  <c r="AT598" i="11"/>
  <c r="AF598" i="11"/>
  <c r="AM598" i="11"/>
  <c r="AC598" i="11"/>
  <c r="AN598" i="11"/>
  <c r="AG598" i="11"/>
  <c r="AR598" i="11"/>
  <c r="AD494" i="11"/>
  <c r="AT567" i="11"/>
  <c r="AQ567" i="11"/>
  <c r="AQ304" i="11"/>
  <c r="AU280" i="11"/>
  <c r="AC315" i="11"/>
  <c r="AQ321" i="11"/>
  <c r="AK357" i="11"/>
  <c r="AQ336" i="11"/>
  <c r="AR336" i="11"/>
  <c r="AU336" i="11"/>
  <c r="AL402" i="11"/>
  <c r="AH402" i="11"/>
  <c r="AI402" i="11"/>
  <c r="AK402" i="11"/>
  <c r="AG402" i="11"/>
  <c r="AF402" i="11"/>
  <c r="AJ402" i="11"/>
  <c r="AD402" i="11"/>
  <c r="AO402" i="11"/>
  <c r="AP402" i="11"/>
  <c r="AI239" i="11"/>
  <c r="AK297" i="11"/>
  <c r="AE328" i="11"/>
  <c r="AJ328" i="11"/>
  <c r="AC308" i="11"/>
  <c r="AD308" i="11"/>
  <c r="AT228" i="11"/>
  <c r="AL243" i="11"/>
  <c r="AF296" i="11"/>
  <c r="AE359" i="11"/>
  <c r="AC320" i="11"/>
  <c r="AH320" i="11"/>
  <c r="AN351" i="11"/>
  <c r="AG274" i="11"/>
  <c r="AS341" i="11"/>
  <c r="AM256" i="11"/>
  <c r="AC361" i="11"/>
  <c r="AG361" i="11"/>
  <c r="AU361" i="11"/>
  <c r="AM361" i="11"/>
  <c r="AH361" i="11"/>
  <c r="AT361" i="11"/>
  <c r="AP361" i="11"/>
  <c r="AT399" i="11"/>
  <c r="AH445" i="11"/>
  <c r="AD285" i="11"/>
  <c r="AM366" i="11"/>
  <c r="AT392" i="11"/>
  <c r="AC396" i="11"/>
  <c r="AJ396" i="11"/>
  <c r="AF396" i="11"/>
  <c r="AS396" i="11"/>
  <c r="AT334" i="11"/>
  <c r="AM367" i="11"/>
  <c r="AO416" i="11"/>
  <c r="AF350" i="11"/>
  <c r="AO417" i="11"/>
  <c r="AI442" i="11"/>
  <c r="AI367" i="11"/>
  <c r="AM289" i="11"/>
  <c r="AR299" i="11"/>
  <c r="AH359" i="11"/>
  <c r="AM460" i="11"/>
  <c r="AQ327" i="11"/>
  <c r="AU374" i="11"/>
  <c r="AU532" i="11"/>
  <c r="AD532" i="11"/>
  <c r="AT532" i="11"/>
  <c r="AS532" i="11"/>
  <c r="AR377" i="11"/>
  <c r="AN316" i="11"/>
  <c r="AM174" i="11"/>
  <c r="AP205" i="11"/>
  <c r="AF252" i="11"/>
  <c r="AI252" i="11"/>
  <c r="AP252" i="11"/>
  <c r="AQ252" i="11"/>
  <c r="AH252" i="11"/>
  <c r="AH258" i="11"/>
  <c r="AE313" i="11"/>
  <c r="AD343" i="11"/>
  <c r="AF343" i="11"/>
  <c r="AK343" i="11"/>
  <c r="AO343" i="11"/>
  <c r="AI343" i="11"/>
  <c r="AG343" i="11"/>
  <c r="AH343" i="11"/>
  <c r="AR343" i="11"/>
  <c r="AE343" i="11"/>
  <c r="AP292" i="11"/>
  <c r="AI292" i="11"/>
  <c r="AQ292" i="11"/>
  <c r="AO318" i="11"/>
  <c r="AJ272" i="11"/>
  <c r="AJ219" i="11"/>
  <c r="AP265" i="11"/>
  <c r="AQ272" i="11"/>
  <c r="AS313" i="11"/>
  <c r="AL323" i="11"/>
  <c r="AS323" i="11"/>
  <c r="AC323" i="11"/>
  <c r="AM275" i="11"/>
  <c r="AS332" i="11"/>
  <c r="AN348" i="11"/>
  <c r="AQ388" i="11"/>
  <c r="AN373" i="11"/>
  <c r="AG404" i="11"/>
  <c r="AC233" i="11"/>
  <c r="AK276" i="11"/>
  <c r="AF276" i="11"/>
  <c r="AF262" i="11"/>
  <c r="AG275" i="11"/>
  <c r="AQ288" i="11"/>
  <c r="AF348" i="11"/>
  <c r="AG348" i="11"/>
  <c r="AT348" i="11"/>
  <c r="AJ348" i="11"/>
  <c r="AD348" i="11"/>
  <c r="AH275" i="11"/>
  <c r="AL283" i="11"/>
  <c r="AC252" i="11"/>
  <c r="AT287" i="11"/>
  <c r="AI348" i="11"/>
  <c r="AL357" i="11"/>
  <c r="AT252" i="11"/>
  <c r="AH336" i="11"/>
  <c r="AS328" i="11"/>
  <c r="AP308" i="11"/>
  <c r="AH308" i="11"/>
  <c r="AH352" i="11"/>
  <c r="AK263" i="11"/>
  <c r="AC263" i="11"/>
  <c r="AT320" i="11"/>
  <c r="AI337" i="11"/>
  <c r="AI341" i="11"/>
  <c r="AQ341" i="11"/>
  <c r="AE341" i="11"/>
  <c r="AC341" i="11"/>
  <c r="AO341" i="11"/>
  <c r="AT473" i="11"/>
  <c r="AJ256" i="11"/>
  <c r="AC261" i="11"/>
  <c r="AI366" i="11"/>
  <c r="AI445" i="11"/>
  <c r="AM255" i="11"/>
  <c r="AH339" i="11"/>
  <c r="AL366" i="11"/>
  <c r="AI320" i="11"/>
  <c r="AU390" i="11"/>
  <c r="AD392" i="11"/>
  <c r="AH396" i="11"/>
  <c r="AS350" i="11"/>
  <c r="AN444" i="11"/>
  <c r="AH444" i="11"/>
  <c r="AS444" i="11"/>
  <c r="AC444" i="11"/>
  <c r="AE444" i="11"/>
  <c r="AL444" i="11"/>
  <c r="AO444" i="11"/>
  <c r="AD444" i="11"/>
  <c r="AP444" i="11"/>
  <c r="AJ444" i="11"/>
  <c r="AM444" i="11"/>
  <c r="AR444" i="11"/>
  <c r="AD483" i="11"/>
  <c r="AC483" i="11"/>
  <c r="AL483" i="11"/>
  <c r="AQ483" i="11"/>
  <c r="AH483" i="11"/>
  <c r="AU483" i="11"/>
  <c r="AI483" i="11"/>
  <c r="AP483" i="11"/>
  <c r="AM483" i="11"/>
  <c r="AJ483" i="11"/>
  <c r="AS483" i="11"/>
  <c r="AF483" i="11"/>
  <c r="AK483" i="11"/>
  <c r="AT483" i="11"/>
  <c r="AC364" i="11"/>
  <c r="AK299" i="11"/>
  <c r="AJ374" i="11"/>
  <c r="AU418" i="11"/>
  <c r="AG440" i="11"/>
  <c r="AS309" i="11"/>
  <c r="AL364" i="11"/>
  <c r="AI376" i="11"/>
  <c r="AN422" i="11"/>
  <c r="AT365" i="11"/>
  <c r="AS380" i="11"/>
  <c r="AK391" i="11"/>
  <c r="AQ385" i="11"/>
  <c r="AD408" i="11"/>
  <c r="AK444" i="11"/>
  <c r="AK349" i="11"/>
  <c r="AG349" i="11"/>
  <c r="AF423" i="11"/>
  <c r="AR470" i="11"/>
  <c r="AO470" i="11"/>
  <c r="AS451" i="11"/>
  <c r="AI389" i="11"/>
  <c r="AI403" i="11"/>
  <c r="AE464" i="11"/>
  <c r="AN438" i="11"/>
  <c r="AN493" i="11"/>
  <c r="AJ535" i="11"/>
  <c r="AR451" i="11"/>
  <c r="AJ304" i="11"/>
  <c r="AH248" i="11"/>
  <c r="AE284" i="11"/>
  <c r="AO293" i="11"/>
  <c r="AJ321" i="11"/>
  <c r="AO357" i="11"/>
  <c r="AJ336" i="11"/>
  <c r="AU239" i="11"/>
  <c r="AC239" i="11"/>
  <c r="AN297" i="11"/>
  <c r="AC328" i="11"/>
  <c r="AN308" i="11"/>
  <c r="AC359" i="11"/>
  <c r="AK359" i="11"/>
  <c r="AU359" i="11"/>
  <c r="AS320" i="11"/>
  <c r="AQ351" i="11"/>
  <c r="AQ274" i="11"/>
  <c r="AR330" i="11"/>
  <c r="AD330" i="11"/>
  <c r="AO330" i="11"/>
  <c r="AS330" i="11"/>
  <c r="AL343" i="11"/>
  <c r="AC393" i="11"/>
  <c r="AG393" i="11"/>
  <c r="AO393" i="11"/>
  <c r="AS393" i="11"/>
  <c r="AM393" i="11"/>
  <c r="AN393" i="11"/>
  <c r="AF393" i="11"/>
  <c r="AF473" i="11"/>
  <c r="AL473" i="11"/>
  <c r="AD473" i="11"/>
  <c r="AJ473" i="11"/>
  <c r="AN473" i="11"/>
  <c r="AI473" i="11"/>
  <c r="AP473" i="11"/>
  <c r="AR473" i="11"/>
  <c r="AK473" i="11"/>
  <c r="AM473" i="11"/>
  <c r="AO473" i="11"/>
  <c r="AS473" i="11"/>
  <c r="AC473" i="11"/>
  <c r="AG473" i="11"/>
  <c r="AD361" i="11"/>
  <c r="AM386" i="11"/>
  <c r="AQ386" i="11"/>
  <c r="AR386" i="11"/>
  <c r="AS386" i="11"/>
  <c r="AD386" i="11"/>
  <c r="AN386" i="11"/>
  <c r="AK386" i="11"/>
  <c r="AD412" i="11"/>
  <c r="AE412" i="11"/>
  <c r="AQ412" i="11"/>
  <c r="AR412" i="11"/>
  <c r="AU412" i="11"/>
  <c r="AS412" i="11"/>
  <c r="AF412" i="11"/>
  <c r="AT412" i="11"/>
  <c r="AC412" i="11"/>
  <c r="AN412" i="11"/>
  <c r="AL384" i="11"/>
  <c r="AC390" i="11"/>
  <c r="AK396" i="11"/>
  <c r="AO334" i="11"/>
  <c r="AR334" i="11"/>
  <c r="AM334" i="11"/>
  <c r="AD334" i="11"/>
  <c r="AH367" i="11"/>
  <c r="AC416" i="11"/>
  <c r="AI416" i="11"/>
  <c r="AU416" i="11"/>
  <c r="AM416" i="11"/>
  <c r="AF416" i="11"/>
  <c r="AD416" i="11"/>
  <c r="AQ416" i="11"/>
  <c r="AG416" i="11"/>
  <c r="AC494" i="11"/>
  <c r="AN494" i="11"/>
  <c r="AK494" i="11"/>
  <c r="AO494" i="11"/>
  <c r="AP494" i="11"/>
  <c r="AH494" i="11"/>
  <c r="AG494" i="11"/>
  <c r="AR494" i="11"/>
  <c r="AU494" i="11"/>
  <c r="AL494" i="11"/>
  <c r="AE494" i="11"/>
  <c r="AT494" i="11"/>
  <c r="AS494" i="11"/>
  <c r="AQ249" i="11"/>
  <c r="AU372" i="11"/>
  <c r="AD418" i="11"/>
  <c r="AT418" i="11"/>
  <c r="AC418" i="11"/>
  <c r="AI418" i="11"/>
  <c r="AE418" i="11"/>
  <c r="AM418" i="11"/>
  <c r="AP418" i="11"/>
  <c r="AO418" i="11"/>
  <c r="AP420" i="11"/>
  <c r="AK460" i="11"/>
  <c r="AD460" i="11"/>
  <c r="AI327" i="11"/>
  <c r="AG327" i="11"/>
  <c r="AS327" i="11"/>
  <c r="AH374" i="11"/>
  <c r="AE349" i="11"/>
  <c r="AI493" i="11"/>
  <c r="AP493" i="11"/>
  <c r="AJ493" i="11"/>
  <c r="AE609" i="11"/>
  <c r="AQ609" i="11"/>
  <c r="AT609" i="11"/>
  <c r="AC609" i="11"/>
  <c r="AF375" i="11"/>
  <c r="AC375" i="11"/>
  <c r="AS375" i="11"/>
  <c r="AR375" i="11"/>
  <c r="AL455" i="11"/>
  <c r="AM455" i="11"/>
  <c r="AP455" i="11"/>
  <c r="AC455" i="11"/>
  <c r="AO455" i="11"/>
  <c r="AH455" i="11"/>
  <c r="AI448" i="11"/>
  <c r="AN448" i="11"/>
  <c r="AO448" i="11"/>
  <c r="AP448" i="11"/>
  <c r="AD448" i="11"/>
  <c r="AQ419" i="11"/>
  <c r="AI168" i="11"/>
  <c r="AT196" i="11"/>
  <c r="AN265" i="11"/>
  <c r="AU343" i="11"/>
  <c r="AO227" i="11"/>
  <c r="AO257" i="11"/>
  <c r="AR268" i="11"/>
  <c r="AD206" i="11"/>
  <c r="AI255" i="11"/>
  <c r="AR272" i="11"/>
  <c r="AC273" i="11"/>
  <c r="AI273" i="11"/>
  <c r="AK273" i="11"/>
  <c r="AH214" i="11"/>
  <c r="AJ217" i="11"/>
  <c r="AF271" i="11"/>
  <c r="AC278" i="11"/>
  <c r="AD307" i="11"/>
  <c r="AK307" i="11"/>
  <c r="AC307" i="11"/>
  <c r="AO307" i="11"/>
  <c r="AD315" i="11"/>
  <c r="AL315" i="11"/>
  <c r="AI211" i="11"/>
  <c r="AL233" i="11"/>
  <c r="AT276" i="11"/>
  <c r="AC291" i="11"/>
  <c r="AL260" i="11"/>
  <c r="AU219" i="11"/>
  <c r="AR262" i="11"/>
  <c r="AQ301" i="11"/>
  <c r="AS354" i="11"/>
  <c r="AP295" i="11"/>
  <c r="AH303" i="11"/>
  <c r="AJ275" i="11"/>
  <c r="AP315" i="11"/>
  <c r="AH273" i="11"/>
  <c r="AC335" i="11"/>
  <c r="AM336" i="11"/>
  <c r="AF328" i="11"/>
  <c r="AU308" i="11"/>
  <c r="AU352" i="11"/>
  <c r="AG312" i="11"/>
  <c r="AC312" i="11"/>
  <c r="AR320" i="11"/>
  <c r="AG255" i="11"/>
  <c r="AD337" i="11"/>
  <c r="AF337" i="11"/>
  <c r="AS337" i="11"/>
  <c r="AG341" i="11"/>
  <c r="AU473" i="11"/>
  <c r="AK292" i="11"/>
  <c r="AD321" i="11"/>
  <c r="AS361" i="11"/>
  <c r="AT367" i="11"/>
  <c r="AG412" i="11"/>
  <c r="AQ447" i="11"/>
  <c r="AK237" i="11"/>
  <c r="AS390" i="11"/>
  <c r="AH392" i="11"/>
  <c r="AF334" i="11"/>
  <c r="AH412" i="11"/>
  <c r="AU417" i="11"/>
  <c r="AN420" i="11"/>
  <c r="AL486" i="11"/>
  <c r="AI520" i="11"/>
  <c r="AM520" i="11"/>
  <c r="AQ520" i="11"/>
  <c r="AS520" i="11"/>
  <c r="AP520" i="11"/>
  <c r="AT520" i="11"/>
  <c r="AE520" i="11"/>
  <c r="AC520" i="11"/>
  <c r="AD520" i="11"/>
  <c r="AF520" i="11"/>
  <c r="AN520" i="11"/>
  <c r="AO520" i="11"/>
  <c r="AL520" i="11"/>
  <c r="AK520" i="11"/>
  <c r="AG520" i="11"/>
  <c r="AJ520" i="11"/>
  <c r="AR520" i="11"/>
  <c r="AU520" i="11"/>
  <c r="AN344" i="11"/>
  <c r="AH376" i="11"/>
  <c r="AE364" i="11"/>
  <c r="AP289" i="11"/>
  <c r="AK289" i="11"/>
  <c r="AJ249" i="11"/>
  <c r="AF299" i="11"/>
  <c r="AE419" i="11"/>
  <c r="AU486" i="11"/>
  <c r="AS376" i="11"/>
  <c r="AJ376" i="11"/>
  <c r="AC376" i="11"/>
  <c r="AF376" i="11"/>
  <c r="AE394" i="11"/>
  <c r="AU327" i="11"/>
  <c r="AF374" i="11"/>
  <c r="AK385" i="11"/>
  <c r="AJ514" i="11"/>
  <c r="AR514" i="11"/>
  <c r="AQ514" i="11"/>
  <c r="AK514" i="11"/>
  <c r="AI514" i="11"/>
  <c r="AG532" i="11"/>
  <c r="AS612" i="11"/>
  <c r="AL612" i="11"/>
  <c r="AN612" i="11"/>
  <c r="AQ612" i="11"/>
  <c r="AU612" i="11"/>
  <c r="AC612" i="11"/>
  <c r="AG612" i="11"/>
  <c r="AP612" i="11"/>
  <c r="AJ612" i="11"/>
  <c r="AF612" i="11"/>
  <c r="AM612" i="11"/>
  <c r="AK612" i="11"/>
  <c r="AI612" i="11"/>
  <c r="AH612" i="11"/>
  <c r="AO612" i="11"/>
  <c r="AE612" i="11"/>
  <c r="AR612" i="11"/>
  <c r="AT612" i="11"/>
  <c r="AD612" i="11"/>
  <c r="AC464" i="11"/>
  <c r="AQ389" i="11"/>
  <c r="AD414" i="11"/>
  <c r="AE414" i="11"/>
  <c r="AC414" i="11"/>
  <c r="AR414" i="11"/>
  <c r="AN414" i="11"/>
  <c r="AI414" i="11"/>
  <c r="AF414" i="11"/>
  <c r="AO414" i="11"/>
  <c r="AU414" i="11"/>
  <c r="AH414" i="11"/>
  <c r="AQ414" i="11"/>
  <c r="AK414" i="11"/>
  <c r="AT461" i="11"/>
  <c r="AC461" i="11"/>
  <c r="AH461" i="11"/>
  <c r="AO461" i="11"/>
  <c r="AI461" i="11"/>
  <c r="AF461" i="11"/>
  <c r="AM491" i="11"/>
  <c r="AT400" i="11"/>
  <c r="AL409" i="11"/>
  <c r="AM468" i="11"/>
  <c r="AT265" i="11"/>
  <c r="AC280" i="11"/>
  <c r="AI280" i="11"/>
  <c r="AM280" i="11"/>
  <c r="AS280" i="11"/>
  <c r="AT280" i="11"/>
  <c r="AK353" i="11"/>
  <c r="AJ388" i="11"/>
  <c r="AR388" i="11"/>
  <c r="AP388" i="11"/>
  <c r="AT388" i="11"/>
  <c r="AD388" i="11"/>
  <c r="AF388" i="11"/>
  <c r="AK388" i="11"/>
  <c r="AH388" i="11"/>
  <c r="AL388" i="11"/>
  <c r="AN388" i="11"/>
  <c r="AC293" i="11"/>
  <c r="AK373" i="11"/>
  <c r="AM373" i="11"/>
  <c r="AI373" i="11"/>
  <c r="AC373" i="11"/>
  <c r="AE373" i="11"/>
  <c r="AF373" i="11"/>
  <c r="AS373" i="11"/>
  <c r="AD373" i="11"/>
  <c r="AU373" i="11"/>
  <c r="AG373" i="11"/>
  <c r="AO373" i="11"/>
  <c r="AU260" i="11"/>
  <c r="AS262" i="11"/>
  <c r="AN304" i="11"/>
  <c r="AD354" i="11"/>
  <c r="AF300" i="11"/>
  <c r="AG321" i="11"/>
  <c r="AJ395" i="11"/>
  <c r="AG278" i="11"/>
  <c r="AD336" i="11"/>
  <c r="AQ402" i="11"/>
  <c r="AT239" i="11"/>
  <c r="AE297" i="11"/>
  <c r="AO328" i="11"/>
  <c r="AS308" i="11"/>
  <c r="AR296" i="11"/>
  <c r="AJ352" i="11"/>
  <c r="AG263" i="11"/>
  <c r="AM297" i="11"/>
  <c r="AF312" i="11"/>
  <c r="AQ320" i="11"/>
  <c r="AC351" i="11"/>
  <c r="AR237" i="11"/>
  <c r="AK330" i="11"/>
  <c r="AE337" i="11"/>
  <c r="AD341" i="11"/>
  <c r="AT352" i="11"/>
  <c r="AE393" i="11"/>
  <c r="AE473" i="11"/>
  <c r="AE314" i="11"/>
  <c r="AO314" i="11"/>
  <c r="AQ361" i="11"/>
  <c r="AF370" i="11"/>
  <c r="AE416" i="11"/>
  <c r="AE285" i="11"/>
  <c r="AI339" i="11"/>
  <c r="AP323" i="11"/>
  <c r="AF392" i="11"/>
  <c r="AK392" i="11"/>
  <c r="AO396" i="11"/>
  <c r="AL334" i="11"/>
  <c r="AE367" i="11"/>
  <c r="AK412" i="11"/>
  <c r="AG417" i="11"/>
  <c r="AS420" i="11"/>
  <c r="AF563" i="11"/>
  <c r="AP563" i="11"/>
  <c r="AT563" i="11"/>
  <c r="AE563" i="11"/>
  <c r="AN563" i="11"/>
  <c r="AI563" i="11"/>
  <c r="AS563" i="11"/>
  <c r="AM563" i="11"/>
  <c r="AL563" i="11"/>
  <c r="AQ563" i="11"/>
  <c r="AR563" i="11"/>
  <c r="AG563" i="11"/>
  <c r="AU563" i="11"/>
  <c r="AH563" i="11"/>
  <c r="AD563" i="11"/>
  <c r="AJ563" i="11"/>
  <c r="AK563" i="11"/>
  <c r="AO563" i="11"/>
  <c r="AI364" i="11"/>
  <c r="AD299" i="11"/>
  <c r="AU388" i="11"/>
  <c r="AR460" i="11"/>
  <c r="AE486" i="11"/>
  <c r="AI486" i="11"/>
  <c r="AJ486" i="11"/>
  <c r="AM486" i="11"/>
  <c r="AD486" i="11"/>
  <c r="AK486" i="11"/>
  <c r="AR486" i="11"/>
  <c r="AT486" i="11"/>
  <c r="AH486" i="11"/>
  <c r="AF486" i="11"/>
  <c r="AC486" i="11"/>
  <c r="AP486" i="11"/>
  <c r="AS486" i="11"/>
  <c r="AO309" i="11"/>
  <c r="AU376" i="11"/>
  <c r="AS391" i="11"/>
  <c r="AF327" i="11"/>
  <c r="AC336" i="11"/>
  <c r="AK429" i="11"/>
  <c r="AH429" i="11"/>
  <c r="AU429" i="11"/>
  <c r="AG429" i="11"/>
  <c r="AI472" i="11"/>
  <c r="AK495" i="11"/>
  <c r="AE495" i="11"/>
  <c r="AK515" i="11"/>
  <c r="AS377" i="11"/>
  <c r="AT441" i="11"/>
  <c r="AK431" i="11"/>
  <c r="AF464" i="11"/>
  <c r="AH464" i="11"/>
  <c r="AJ464" i="11"/>
  <c r="AO464" i="11"/>
  <c r="AU514" i="11"/>
  <c r="AO476" i="11"/>
  <c r="AE476" i="11"/>
  <c r="AS476" i="11"/>
  <c r="AJ476" i="11"/>
  <c r="AF476" i="11"/>
  <c r="AK476" i="11"/>
  <c r="AP476" i="11"/>
  <c r="AQ476" i="11"/>
  <c r="AL303" i="11"/>
  <c r="AS303" i="11"/>
  <c r="AR303" i="11"/>
  <c r="AT303" i="11"/>
  <c r="AM217" i="11"/>
  <c r="AU265" i="11"/>
  <c r="AR280" i="11"/>
  <c r="AE321" i="11"/>
  <c r="AM321" i="11"/>
  <c r="AU321" i="11"/>
  <c r="AD410" i="11"/>
  <c r="AH410" i="11"/>
  <c r="AN410" i="11"/>
  <c r="AS410" i="11"/>
  <c r="AQ410" i="11"/>
  <c r="AK410" i="11"/>
  <c r="AO410" i="11"/>
  <c r="AL410" i="11"/>
  <c r="AR260" i="11"/>
  <c r="AQ265" i="11"/>
  <c r="AC325" i="11"/>
  <c r="AD325" i="11"/>
  <c r="AI325" i="11"/>
  <c r="AM325" i="11"/>
  <c r="AE325" i="11"/>
  <c r="AG354" i="11"/>
  <c r="AT354" i="11"/>
  <c r="AQ354" i="11"/>
  <c r="AC354" i="11"/>
  <c r="AK354" i="11"/>
  <c r="AH272" i="11"/>
  <c r="AS291" i="11"/>
  <c r="AM295" i="11"/>
  <c r="AC241" i="11"/>
  <c r="AJ300" i="11"/>
  <c r="AK300" i="11"/>
  <c r="AD287" i="11"/>
  <c r="AJ315" i="11"/>
  <c r="AS336" i="11"/>
  <c r="AK336" i="11"/>
  <c r="AR402" i="11"/>
  <c r="AT279" i="11"/>
  <c r="AN239" i="11"/>
  <c r="AJ297" i="11"/>
  <c r="AQ328" i="11"/>
  <c r="AO280" i="11"/>
  <c r="AJ291" i="11"/>
  <c r="AJ312" i="11"/>
  <c r="AE320" i="11"/>
  <c r="AT351" i="11"/>
  <c r="AH351" i="11"/>
  <c r="AG351" i="11"/>
  <c r="AT232" i="11"/>
  <c r="AH274" i="11"/>
  <c r="AL274" i="11"/>
  <c r="AU274" i="11"/>
  <c r="AH337" i="11"/>
  <c r="AU341" i="11"/>
  <c r="AU357" i="11"/>
  <c r="AH473" i="11"/>
  <c r="AJ314" i="11"/>
  <c r="AN361" i="11"/>
  <c r="AH381" i="11"/>
  <c r="AF386" i="11"/>
  <c r="AH416" i="11"/>
  <c r="AJ285" i="11"/>
  <c r="AC339" i="11"/>
  <c r="AQ339" i="11"/>
  <c r="AL392" i="11"/>
  <c r="AE334" i="11"/>
  <c r="AI334" i="11"/>
  <c r="AD370" i="11"/>
  <c r="AJ370" i="11"/>
  <c r="AG370" i="11"/>
  <c r="AN370" i="11"/>
  <c r="AO370" i="11"/>
  <c r="AT382" i="11"/>
  <c r="AK382" i="11"/>
  <c r="AP382" i="11"/>
  <c r="AQ382" i="11"/>
  <c r="AL412" i="11"/>
  <c r="AF417" i="11"/>
  <c r="AM422" i="11"/>
  <c r="AL460" i="11"/>
  <c r="AQ564" i="11"/>
  <c r="AF564" i="11"/>
  <c r="AJ564" i="11"/>
  <c r="AM564" i="11"/>
  <c r="AL564" i="11"/>
  <c r="AO564" i="11"/>
  <c r="AE564" i="11"/>
  <c r="AR564" i="11"/>
  <c r="AN564" i="11"/>
  <c r="AH564" i="11"/>
  <c r="AC564" i="11"/>
  <c r="AI564" i="11"/>
  <c r="AK564" i="11"/>
  <c r="AP564" i="11"/>
  <c r="AT564" i="11"/>
  <c r="AP369" i="11"/>
  <c r="AD382" i="11"/>
  <c r="AJ364" i="11"/>
  <c r="AF289" i="11"/>
  <c r="AD249" i="11"/>
  <c r="AC299" i="11"/>
  <c r="AU299" i="11"/>
  <c r="AU408" i="11"/>
  <c r="AU419" i="11"/>
  <c r="AI420" i="11"/>
  <c r="AN475" i="11"/>
  <c r="AI422" i="11"/>
  <c r="AF422" i="11"/>
  <c r="AK422" i="11"/>
  <c r="AE422" i="11"/>
  <c r="AG422" i="11"/>
  <c r="AQ422" i="11"/>
  <c r="AN365" i="11"/>
  <c r="AR345" i="11"/>
  <c r="AE472" i="11"/>
  <c r="AT495" i="11"/>
  <c r="AR536" i="11"/>
  <c r="AI536" i="11"/>
  <c r="AQ536" i="11"/>
  <c r="AN464" i="11"/>
  <c r="AH405" i="11"/>
  <c r="AO352" i="11"/>
  <c r="AS316" i="11"/>
  <c r="AI316" i="11"/>
  <c r="AF627" i="11"/>
  <c r="AD627" i="11"/>
  <c r="AP627" i="11"/>
  <c r="AQ280" i="11"/>
  <c r="AM260" i="11"/>
  <c r="AG291" i="11"/>
  <c r="AM262" i="11"/>
  <c r="AH288" i="11"/>
  <c r="AS304" i="11"/>
  <c r="AF325" i="11"/>
  <c r="AU354" i="11"/>
  <c r="AL275" i="11"/>
  <c r="AM220" i="11"/>
  <c r="AO275" i="11"/>
  <c r="AH300" i="11"/>
  <c r="AN300" i="11"/>
  <c r="AK321" i="11"/>
  <c r="AF410" i="11"/>
  <c r="AP336" i="11"/>
  <c r="AN336" i="11"/>
  <c r="AL239" i="11"/>
  <c r="AS297" i="11"/>
  <c r="AR297" i="11"/>
  <c r="AM328" i="11"/>
  <c r="AD292" i="11"/>
  <c r="AK308" i="11"/>
  <c r="AI265" i="11"/>
  <c r="AM296" i="11"/>
  <c r="AS352" i="11"/>
  <c r="AR263" i="11"/>
  <c r="AU307" i="11"/>
  <c r="AH312" i="11"/>
  <c r="AI274" i="11"/>
  <c r="AT341" i="11"/>
  <c r="AN357" i="11"/>
  <c r="AI393" i="11"/>
  <c r="AE261" i="11"/>
  <c r="AG386" i="11"/>
  <c r="AT285" i="11"/>
  <c r="AN292" i="11"/>
  <c r="AK323" i="11"/>
  <c r="AQ396" i="11"/>
  <c r="AP334" i="11"/>
  <c r="AC370" i="11"/>
  <c r="AM382" i="11"/>
  <c r="AO412" i="11"/>
  <c r="AR292" i="11"/>
  <c r="AF260" i="11"/>
  <c r="AM347" i="11"/>
  <c r="AD289" i="11"/>
  <c r="AU249" i="11"/>
  <c r="AJ345" i="11"/>
  <c r="AS345" i="11"/>
  <c r="AE372" i="11"/>
  <c r="AM299" i="11"/>
  <c r="AP410" i="11"/>
  <c r="AT419" i="11"/>
  <c r="AG420" i="11"/>
  <c r="AO475" i="11"/>
  <c r="AE376" i="11"/>
  <c r="AR373" i="11"/>
  <c r="AR385" i="11"/>
  <c r="AO483" i="11"/>
  <c r="AF515" i="11"/>
  <c r="AH515" i="11"/>
  <c r="AG515" i="11"/>
  <c r="AL515" i="11"/>
  <c r="AE515" i="11"/>
  <c r="AR515" i="11"/>
  <c r="AD515" i="11"/>
  <c r="AP515" i="11"/>
  <c r="AQ515" i="11"/>
  <c r="AM515" i="11"/>
  <c r="AJ515" i="11"/>
  <c r="AT515" i="11"/>
  <c r="AI515" i="11"/>
  <c r="AN515" i="11"/>
  <c r="AU515" i="11"/>
  <c r="AC515" i="11"/>
  <c r="AS515" i="11"/>
  <c r="AH441" i="11"/>
  <c r="AJ441" i="11"/>
  <c r="AI417" i="11"/>
  <c r="AK375" i="11"/>
  <c r="AQ602" i="11"/>
  <c r="AS602" i="11"/>
  <c r="AI602" i="11"/>
  <c r="AE602" i="11"/>
  <c r="AR602" i="11"/>
  <c r="AG602" i="11"/>
  <c r="AM227" i="11"/>
  <c r="AE333" i="11"/>
  <c r="AF333" i="11"/>
  <c r="AM333" i="11"/>
  <c r="AN333" i="11"/>
  <c r="AO333" i="11"/>
  <c r="AS333" i="11"/>
  <c r="AU333" i="11"/>
  <c r="AR206" i="11"/>
  <c r="AU255" i="11"/>
  <c r="AI195" i="11"/>
  <c r="AQ212" i="11"/>
  <c r="AF217" i="11"/>
  <c r="AP219" i="11"/>
  <c r="AO243" i="11"/>
  <c r="AL280" i="11"/>
  <c r="AJ271" i="11"/>
  <c r="AQ325" i="11"/>
  <c r="AT350" i="11"/>
  <c r="AH355" i="11"/>
  <c r="AC355" i="11"/>
  <c r="AN355" i="11"/>
  <c r="AK355" i="11"/>
  <c r="AR355" i="11"/>
  <c r="AP355" i="11"/>
  <c r="AQ355" i="11"/>
  <c r="AT355" i="11"/>
  <c r="AO355" i="11"/>
  <c r="AU355" i="11"/>
  <c r="AS355" i="11"/>
  <c r="AD355" i="11"/>
  <c r="AM390" i="11"/>
  <c r="AD390" i="11"/>
  <c r="AG390" i="11"/>
  <c r="AI390" i="11"/>
  <c r="AK390" i="11"/>
  <c r="AQ390" i="11"/>
  <c r="AE390" i="11"/>
  <c r="AP390" i="11"/>
  <c r="AU410" i="11"/>
  <c r="AJ293" i="11"/>
  <c r="AM211" i="11"/>
  <c r="AD395" i="11"/>
  <c r="AM395" i="11"/>
  <c r="AT395" i="11"/>
  <c r="AL395" i="11"/>
  <c r="AI395" i="11"/>
  <c r="AE395" i="11"/>
  <c r="AF395" i="11"/>
  <c r="AS395" i="11"/>
  <c r="AU395" i="11"/>
  <c r="AQ395" i="11"/>
  <c r="AM292" i="11"/>
  <c r="AR248" i="11"/>
  <c r="AO288" i="11"/>
  <c r="AE354" i="11"/>
  <c r="AT278" i="11"/>
  <c r="AR275" i="11"/>
  <c r="AH278" i="11"/>
  <c r="AF355" i="11"/>
  <c r="AE402" i="11"/>
  <c r="AS263" i="11"/>
  <c r="AR307" i="11"/>
  <c r="AU320" i="11"/>
  <c r="AK328" i="11"/>
  <c r="AC274" i="11"/>
  <c r="AQ337" i="11"/>
  <c r="AR341" i="11"/>
  <c r="AI357" i="11"/>
  <c r="AL393" i="11"/>
  <c r="AF256" i="11"/>
  <c r="AK314" i="11"/>
  <c r="AD314" i="11"/>
  <c r="AS321" i="11"/>
  <c r="AK361" i="11"/>
  <c r="AJ386" i="11"/>
  <c r="AK443" i="11"/>
  <c r="AT450" i="11"/>
  <c r="AF450" i="11"/>
  <c r="AD450" i="11"/>
  <c r="AH450" i="11"/>
  <c r="AK450" i="11"/>
  <c r="AO450" i="11"/>
  <c r="AS450" i="11"/>
  <c r="AE450" i="11"/>
  <c r="AG450" i="11"/>
  <c r="AL450" i="11"/>
  <c r="AP450" i="11"/>
  <c r="AU450" i="11"/>
  <c r="AR450" i="11"/>
  <c r="AC450" i="11"/>
  <c r="AI450" i="11"/>
  <c r="AM285" i="11"/>
  <c r="AG303" i="11"/>
  <c r="AU339" i="11"/>
  <c r="AT366" i="11"/>
  <c r="AD323" i="11"/>
  <c r="AJ337" i="11"/>
  <c r="AN367" i="11"/>
  <c r="AL370" i="11"/>
  <c r="AK416" i="11"/>
  <c r="AN440" i="11"/>
  <c r="AS564" i="11"/>
  <c r="AU337" i="11"/>
  <c r="AR391" i="11"/>
  <c r="AR364" i="11"/>
  <c r="AE289" i="11"/>
  <c r="AS249" i="11"/>
  <c r="AI345" i="11"/>
  <c r="AU345" i="11"/>
  <c r="AK419" i="11"/>
  <c r="AT422" i="11"/>
  <c r="AU309" i="11"/>
  <c r="AG309" i="11"/>
  <c r="AD309" i="11"/>
  <c r="AH309" i="11"/>
  <c r="AK309" i="11"/>
  <c r="AR376" i="11"/>
  <c r="AK376" i="11"/>
  <c r="AJ365" i="11"/>
  <c r="AQ365" i="11"/>
  <c r="AL327" i="11"/>
  <c r="AP372" i="11"/>
  <c r="AL368" i="11"/>
  <c r="AF385" i="11"/>
  <c r="AD564" i="11"/>
  <c r="AG396" i="11"/>
  <c r="AG495" i="11"/>
  <c r="AH377" i="11"/>
  <c r="AI388" i="11"/>
  <c r="AH389" i="11"/>
  <c r="AK423" i="11"/>
  <c r="AT315" i="11"/>
  <c r="AI427" i="11"/>
  <c r="AR499" i="11"/>
  <c r="AI499" i="11"/>
  <c r="AP375" i="11"/>
  <c r="AR455" i="11"/>
  <c r="AU409" i="11"/>
  <c r="AP429" i="11"/>
  <c r="AC478" i="11"/>
  <c r="AP268" i="11"/>
  <c r="AN324" i="11"/>
  <c r="AM187" i="11"/>
  <c r="AE255" i="11"/>
  <c r="AF303" i="11"/>
  <c r="AR214" i="11"/>
  <c r="AT243" i="11"/>
  <c r="AS265" i="11"/>
  <c r="AH280" i="11"/>
  <c r="AD260" i="11"/>
  <c r="AG347" i="11"/>
  <c r="AL347" i="11"/>
  <c r="AO347" i="11"/>
  <c r="AS347" i="11"/>
  <c r="AT347" i="11"/>
  <c r="AF347" i="11"/>
  <c r="AC347" i="11"/>
  <c r="AK350" i="11"/>
  <c r="AC350" i="11"/>
  <c r="AP350" i="11"/>
  <c r="AR350" i="11"/>
  <c r="AO350" i="11"/>
  <c r="AC425" i="11"/>
  <c r="AJ425" i="11"/>
  <c r="AK425" i="11"/>
  <c r="AP425" i="11"/>
  <c r="AE425" i="11"/>
  <c r="AN425" i="11"/>
  <c r="AG425" i="11"/>
  <c r="AQ425" i="11"/>
  <c r="AD425" i="11"/>
  <c r="AR425" i="11"/>
  <c r="AT425" i="11"/>
  <c r="AF425" i="11"/>
  <c r="AH425" i="11"/>
  <c r="AM425" i="11"/>
  <c r="AJ211" i="11"/>
  <c r="AK395" i="11"/>
  <c r="AD233" i="11"/>
  <c r="AH237" i="11"/>
  <c r="AE260" i="11"/>
  <c r="AD272" i="11"/>
  <c r="AF293" i="11"/>
  <c r="AU233" i="11"/>
  <c r="AN262" i="11"/>
  <c r="AI304" i="11"/>
  <c r="AR325" i="11"/>
  <c r="AH354" i="11"/>
  <c r="AT248" i="11"/>
  <c r="AF291" i="11"/>
  <c r="AN241" i="11"/>
  <c r="AF273" i="11"/>
  <c r="AU275" i="11"/>
  <c r="AP220" i="11"/>
  <c r="AR300" i="11"/>
  <c r="AR278" i="11"/>
  <c r="AS287" i="11"/>
  <c r="AO315" i="11"/>
  <c r="AP321" i="11"/>
  <c r="AI355" i="11"/>
  <c r="AJ410" i="11"/>
  <c r="AI336" i="11"/>
  <c r="AP347" i="11"/>
  <c r="AO279" i="11"/>
  <c r="AG239" i="11"/>
  <c r="AG297" i="11"/>
  <c r="AT296" i="11"/>
  <c r="AC296" i="11"/>
  <c r="AR312" i="11"/>
  <c r="AJ347" i="11"/>
  <c r="AF352" i="11"/>
  <c r="AM359" i="11"/>
  <c r="AK243" i="11"/>
  <c r="AQ312" i="11"/>
  <c r="AO329" i="11"/>
  <c r="AR359" i="11"/>
  <c r="AT402" i="11"/>
  <c r="AK257" i="11"/>
  <c r="AC381" i="11"/>
  <c r="AG381" i="11"/>
  <c r="AQ381" i="11"/>
  <c r="AR381" i="11"/>
  <c r="AM381" i="11"/>
  <c r="AE381" i="11"/>
  <c r="AJ381" i="11"/>
  <c r="AL386" i="11"/>
  <c r="AG285" i="11"/>
  <c r="AP339" i="11"/>
  <c r="AP366" i="11"/>
  <c r="AF366" i="11"/>
  <c r="AO366" i="11"/>
  <c r="AJ366" i="11"/>
  <c r="AR323" i="11"/>
  <c r="AK272" i="11"/>
  <c r="AR396" i="11"/>
  <c r="AG339" i="11"/>
  <c r="AO367" i="11"/>
  <c r="AM370" i="11"/>
  <c r="AO392" i="11"/>
  <c r="AJ416" i="11"/>
  <c r="AR393" i="11"/>
  <c r="AP463" i="11"/>
  <c r="AH463" i="11"/>
  <c r="AR463" i="11"/>
  <c r="AD463" i="11"/>
  <c r="AQ463" i="11"/>
  <c r="AF463" i="11"/>
  <c r="AT463" i="11"/>
  <c r="AL463" i="11"/>
  <c r="AE463" i="11"/>
  <c r="AI463" i="11"/>
  <c r="AM463" i="11"/>
  <c r="AC463" i="11"/>
  <c r="AJ463" i="11"/>
  <c r="AS463" i="11"/>
  <c r="AU530" i="11"/>
  <c r="AS592" i="11"/>
  <c r="AG300" i="11"/>
  <c r="AF344" i="11"/>
  <c r="AO289" i="11"/>
  <c r="AP300" i="11"/>
  <c r="AP249" i="11"/>
  <c r="AQ418" i="11"/>
  <c r="AD475" i="11"/>
  <c r="AE475" i="11"/>
  <c r="AP475" i="11"/>
  <c r="AK475" i="11"/>
  <c r="AT475" i="11"/>
  <c r="AI475" i="11"/>
  <c r="AF475" i="11"/>
  <c r="AQ475" i="11"/>
  <c r="AU475" i="11"/>
  <c r="AM475" i="11"/>
  <c r="AS475" i="11"/>
  <c r="AR475" i="11"/>
  <c r="AN309" i="11"/>
  <c r="AD333" i="11"/>
  <c r="AU365" i="11"/>
  <c r="AG380" i="11"/>
  <c r="AL391" i="11"/>
  <c r="AJ255" i="11"/>
  <c r="AT373" i="11"/>
  <c r="AL374" i="11"/>
  <c r="AL381" i="11"/>
  <c r="AN349" i="11"/>
  <c r="AK438" i="11"/>
  <c r="AU438" i="11"/>
  <c r="AH438" i="11"/>
  <c r="AP472" i="11"/>
  <c r="AK377" i="11"/>
  <c r="AF377" i="11"/>
  <c r="AQ377" i="11"/>
  <c r="AN377" i="11"/>
  <c r="AU377" i="11"/>
  <c r="AE377" i="11"/>
  <c r="AD377" i="11"/>
  <c r="AO431" i="11"/>
  <c r="AC431" i="11"/>
  <c r="AM431" i="11"/>
  <c r="AI431" i="11"/>
  <c r="AQ431" i="11"/>
  <c r="AF431" i="11"/>
  <c r="AL431" i="11"/>
  <c r="AN431" i="11"/>
  <c r="AU431" i="11"/>
  <c r="AD431" i="11"/>
  <c r="AG431" i="11"/>
  <c r="AE431" i="11"/>
  <c r="AU405" i="11"/>
  <c r="AT427" i="11"/>
  <c r="AH535" i="11"/>
  <c r="AN535" i="11"/>
  <c r="AT375" i="11"/>
  <c r="AI455" i="11"/>
  <c r="AE316" i="11"/>
  <c r="AU444" i="11"/>
  <c r="AG569" i="11"/>
  <c r="AC569" i="11"/>
  <c r="AU227" i="11"/>
  <c r="AK333" i="11"/>
  <c r="AE187" i="11"/>
  <c r="AF255" i="11"/>
  <c r="AT272" i="11"/>
  <c r="AL195" i="11"/>
  <c r="AF219" i="11"/>
  <c r="AM243" i="11"/>
  <c r="AD332" i="11"/>
  <c r="AN332" i="11"/>
  <c r="AR332" i="11"/>
  <c r="AK332" i="11"/>
  <c r="AT332" i="11"/>
  <c r="AU332" i="11"/>
  <c r="AF332" i="11"/>
  <c r="AL332" i="11"/>
  <c r="AP332" i="11"/>
  <c r="AH347" i="11"/>
  <c r="AU350" i="11"/>
  <c r="AP242" i="11"/>
  <c r="AN293" i="11"/>
  <c r="AN395" i="11"/>
  <c r="AS233" i="11"/>
  <c r="AU303" i="11"/>
  <c r="AE275" i="11"/>
  <c r="AG262" i="11"/>
  <c r="AS288" i="11"/>
  <c r="AN325" i="11"/>
  <c r="AI354" i="11"/>
  <c r="AS241" i="11"/>
  <c r="AS275" i="11"/>
  <c r="AO278" i="11"/>
  <c r="AR315" i="11"/>
  <c r="AJ355" i="11"/>
  <c r="AM410" i="11"/>
  <c r="AL336" i="11"/>
  <c r="AL351" i="11"/>
  <c r="AJ273" i="11"/>
  <c r="AF239" i="11"/>
  <c r="AD239" i="11"/>
  <c r="AI308" i="11"/>
  <c r="AG352" i="11"/>
  <c r="AN359" i="11"/>
  <c r="AO263" i="11"/>
  <c r="AI307" i="11"/>
  <c r="AP320" i="11"/>
  <c r="AG320" i="11"/>
  <c r="AG333" i="11"/>
  <c r="AF351" i="11"/>
  <c r="AK278" i="11"/>
  <c r="AU329" i="11"/>
  <c r="AJ330" i="11"/>
  <c r="AN337" i="11"/>
  <c r="AU261" i="11"/>
  <c r="AM261" i="11"/>
  <c r="AT261" i="11"/>
  <c r="AE361" i="11"/>
  <c r="AU386" i="11"/>
  <c r="AD366" i="11"/>
  <c r="AU366" i="11"/>
  <c r="AH323" i="11"/>
  <c r="AP396" i="11"/>
  <c r="AP312" i="11"/>
  <c r="AU334" i="11"/>
  <c r="AS343" i="11"/>
  <c r="AR367" i="11"/>
  <c r="AP370" i="11"/>
  <c r="AN396" i="11"/>
  <c r="AR416" i="11"/>
  <c r="AE530" i="11"/>
  <c r="AS530" i="11"/>
  <c r="AD530" i="11"/>
  <c r="AF530" i="11"/>
  <c r="AH530" i="11"/>
  <c r="AI530" i="11"/>
  <c r="AC530" i="11"/>
  <c r="AJ530" i="11"/>
  <c r="AM530" i="11"/>
  <c r="AP530" i="11"/>
  <c r="AQ530" i="11"/>
  <c r="AK530" i="11"/>
  <c r="AL530" i="11"/>
  <c r="AG530" i="11"/>
  <c r="AN530" i="11"/>
  <c r="AO530" i="11"/>
  <c r="AT530" i="11"/>
  <c r="AC592" i="11"/>
  <c r="AJ592" i="11"/>
  <c r="AK592" i="11"/>
  <c r="AM592" i="11"/>
  <c r="AO592" i="11"/>
  <c r="AR592" i="11"/>
  <c r="AT592" i="11"/>
  <c r="AU592" i="11"/>
  <c r="AN592" i="11"/>
  <c r="AL592" i="11"/>
  <c r="AH592" i="11"/>
  <c r="AQ592" i="11"/>
  <c r="AD592" i="11"/>
  <c r="AE592" i="11"/>
  <c r="AF592" i="11"/>
  <c r="AG592" i="11"/>
  <c r="AI592" i="11"/>
  <c r="AP592" i="11"/>
  <c r="AM344" i="11"/>
  <c r="AM399" i="11"/>
  <c r="AN460" i="11"/>
  <c r="AU364" i="11"/>
  <c r="AL367" i="11"/>
  <c r="AC303" i="11"/>
  <c r="AN419" i="11"/>
  <c r="AG475" i="11"/>
  <c r="AH395" i="11"/>
  <c r="AF309" i="11"/>
  <c r="AC388" i="11"/>
  <c r="AN380" i="11"/>
  <c r="AD391" i="11"/>
  <c r="AQ391" i="11"/>
  <c r="AQ349" i="11"/>
  <c r="AS472" i="11"/>
  <c r="AN495" i="11"/>
  <c r="AR456" i="11"/>
  <c r="AD456" i="11"/>
  <c r="AL456" i="11"/>
  <c r="AS389" i="11"/>
  <c r="AN459" i="11"/>
  <c r="AJ409" i="11"/>
  <c r="AR438" i="11"/>
  <c r="AT255" i="11"/>
  <c r="AE273" i="11"/>
  <c r="AJ303" i="11"/>
  <c r="AM206" i="11"/>
  <c r="AP212" i="11"/>
  <c r="AL212" i="11"/>
  <c r="AE212" i="11"/>
  <c r="AF280" i="11"/>
  <c r="AE319" i="11"/>
  <c r="AL333" i="11"/>
  <c r="AG307" i="11"/>
  <c r="AI347" i="11"/>
  <c r="AE350" i="11"/>
  <c r="AQ357" i="11"/>
  <c r="AM357" i="11"/>
  <c r="AC357" i="11"/>
  <c r="AG357" i="11"/>
  <c r="AT357" i="11"/>
  <c r="AJ357" i="11"/>
  <c r="AL390" i="11"/>
  <c r="AP280" i="11"/>
  <c r="AR233" i="11"/>
  <c r="AP260" i="11"/>
  <c r="AD237" i="11"/>
  <c r="AC262" i="11"/>
  <c r="AE262" i="11"/>
  <c r="AC288" i="11"/>
  <c r="AE304" i="11"/>
  <c r="AL348" i="11"/>
  <c r="AL354" i="11"/>
  <c r="AQ291" i="11"/>
  <c r="AO300" i="11"/>
  <c r="AN278" i="11"/>
  <c r="AK287" i="11"/>
  <c r="AU315" i="11"/>
  <c r="AH321" i="11"/>
  <c r="AM355" i="11"/>
  <c r="AI425" i="11"/>
  <c r="AF336" i="11"/>
  <c r="AE279" i="11"/>
  <c r="AI279" i="11"/>
  <c r="AP297" i="11"/>
  <c r="AG328" i="11"/>
  <c r="AS296" i="11"/>
  <c r="AE351" i="11"/>
  <c r="AQ359" i="11"/>
  <c r="AE307" i="11"/>
  <c r="AN312" i="11"/>
  <c r="AI351" i="11"/>
  <c r="AK341" i="11"/>
  <c r="AP393" i="11"/>
  <c r="AT256" i="11"/>
  <c r="AR261" i="11"/>
  <c r="AK329" i="11"/>
  <c r="AO382" i="11"/>
  <c r="AE386" i="11"/>
  <c r="AF443" i="11"/>
  <c r="AD443" i="11"/>
  <c r="AT443" i="11"/>
  <c r="AN443" i="11"/>
  <c r="AP443" i="11"/>
  <c r="AI443" i="11"/>
  <c r="AE443" i="11"/>
  <c r="AH443" i="11"/>
  <c r="AL443" i="11"/>
  <c r="AM443" i="11"/>
  <c r="AU443" i="11"/>
  <c r="AQ443" i="11"/>
  <c r="AR443" i="11"/>
  <c r="AG443" i="11"/>
  <c r="AF285" i="11"/>
  <c r="AL339" i="11"/>
  <c r="AK366" i="11"/>
  <c r="AO323" i="11"/>
  <c r="AR384" i="11"/>
  <c r="AR366" i="11"/>
  <c r="AQ370" i="11"/>
  <c r="AG382" i="11"/>
  <c r="AP416" i="11"/>
  <c r="AJ333" i="11"/>
  <c r="AN463" i="11"/>
  <c r="AH497" i="11"/>
  <c r="AD497" i="11"/>
  <c r="AO497" i="11"/>
  <c r="AR497" i="11"/>
  <c r="AK497" i="11"/>
  <c r="AG497" i="11"/>
  <c r="AI497" i="11"/>
  <c r="AN497" i="11"/>
  <c r="AS497" i="11"/>
  <c r="AU497" i="11"/>
  <c r="AC497" i="11"/>
  <c r="AP497" i="11"/>
  <c r="AE497" i="11"/>
  <c r="AF497" i="11"/>
  <c r="AJ497" i="11"/>
  <c r="AL497" i="11"/>
  <c r="AM497" i="11"/>
  <c r="AH344" i="11"/>
  <c r="AM364" i="11"/>
  <c r="AL249" i="11"/>
  <c r="AG299" i="11"/>
  <c r="AK418" i="11"/>
  <c r="AP419" i="11"/>
  <c r="AJ475" i="11"/>
  <c r="AT206" i="11"/>
  <c r="AM376" i="11"/>
  <c r="AE388" i="11"/>
  <c r="AR380" i="11"/>
  <c r="AK327" i="11"/>
  <c r="AM374" i="11"/>
  <c r="AP374" i="11"/>
  <c r="AO374" i="11"/>
  <c r="AN374" i="11"/>
  <c r="AE374" i="11"/>
  <c r="AE391" i="11"/>
  <c r="AJ391" i="11"/>
  <c r="AN391" i="11"/>
  <c r="AT391" i="11"/>
  <c r="AU391" i="11"/>
  <c r="AL349" i="11"/>
  <c r="AH349" i="11"/>
  <c r="AJ472" i="11"/>
  <c r="AQ456" i="11"/>
  <c r="AO405" i="11"/>
  <c r="AM427" i="11"/>
  <c r="AH439" i="11"/>
  <c r="AQ439" i="11"/>
  <c r="AC439" i="11"/>
  <c r="AS439" i="11"/>
  <c r="AG439" i="11"/>
  <c r="AP439" i="11"/>
  <c r="AF439" i="11"/>
  <c r="AS400" i="11"/>
  <c r="AC499" i="11"/>
  <c r="AE409" i="11"/>
  <c r="AI409" i="11"/>
  <c r="AG409" i="11"/>
  <c r="AC409" i="11"/>
  <c r="AD409" i="11"/>
  <c r="AT409" i="11"/>
  <c r="AP409" i="11"/>
  <c r="AF409" i="11"/>
  <c r="AQ409" i="11"/>
  <c r="AJ414" i="11"/>
  <c r="AD439" i="11"/>
  <c r="AM478" i="11"/>
  <c r="AT227" i="11"/>
  <c r="AG335" i="11"/>
  <c r="AN335" i="11"/>
  <c r="AP335" i="11"/>
  <c r="AD335" i="11"/>
  <c r="AT335" i="11"/>
  <c r="AF335" i="11"/>
  <c r="AL335" i="11"/>
  <c r="AU335" i="11"/>
  <c r="AO335" i="11"/>
  <c r="AI187" i="11"/>
  <c r="AP255" i="11"/>
  <c r="AM272" i="11"/>
  <c r="AU273" i="11"/>
  <c r="AK212" i="11"/>
  <c r="AQ217" i="11"/>
  <c r="AD265" i="11"/>
  <c r="AM335" i="11"/>
  <c r="AN291" i="11"/>
  <c r="AH307" i="11"/>
  <c r="AN347" i="11"/>
  <c r="AH350" i="11"/>
  <c r="AF357" i="11"/>
  <c r="AH284" i="11"/>
  <c r="AT293" i="11"/>
  <c r="AO354" i="11"/>
  <c r="AP284" i="11"/>
  <c r="AC284" i="11"/>
  <c r="AT300" i="11"/>
  <c r="AP262" i="11"/>
  <c r="AH262" i="11"/>
  <c r="AI288" i="11"/>
  <c r="AF288" i="11"/>
  <c r="AK325" i="11"/>
  <c r="AU291" i="11"/>
  <c r="AL300" i="11"/>
  <c r="AP233" i="11"/>
  <c r="AF278" i="11"/>
  <c r="AE315" i="11"/>
  <c r="AR357" i="11"/>
  <c r="AL425" i="11"/>
  <c r="AP359" i="11"/>
  <c r="AN406" i="11"/>
  <c r="AM239" i="11"/>
  <c r="AE296" i="11"/>
  <c r="AT328" i="11"/>
  <c r="AD352" i="11"/>
  <c r="AT359" i="11"/>
  <c r="AI263" i="11"/>
  <c r="AL308" i="11"/>
  <c r="AJ351" i="11"/>
  <c r="AT330" i="11"/>
  <c r="AU330" i="11"/>
  <c r="AQ393" i="11"/>
  <c r="AF314" i="11"/>
  <c r="AD381" i="11"/>
  <c r="AO384" i="11"/>
  <c r="AH386" i="11"/>
  <c r="AH366" i="11"/>
  <c r="AI323" i="11"/>
  <c r="AC337" i="11"/>
  <c r="AI396" i="11"/>
  <c r="AC334" i="11"/>
  <c r="AU370" i="11"/>
  <c r="AD442" i="11"/>
  <c r="AH442" i="11"/>
  <c r="AS442" i="11"/>
  <c r="AO442" i="11"/>
  <c r="AP442" i="11"/>
  <c r="AT442" i="11"/>
  <c r="AG442" i="11"/>
  <c r="AK442" i="11"/>
  <c r="AM442" i="11"/>
  <c r="AQ442" i="11"/>
  <c r="AJ442" i="11"/>
  <c r="AL442" i="11"/>
  <c r="AN442" i="11"/>
  <c r="AQ498" i="11"/>
  <c r="AO498" i="11"/>
  <c r="AS498" i="11"/>
  <c r="AG498" i="11"/>
  <c r="AI498" i="11"/>
  <c r="AK498" i="11"/>
  <c r="AM498" i="11"/>
  <c r="AD498" i="11"/>
  <c r="AH498" i="11"/>
  <c r="AL498" i="11"/>
  <c r="AF498" i="11"/>
  <c r="AJ498" i="11"/>
  <c r="AN498" i="11"/>
  <c r="AP498" i="11"/>
  <c r="AR498" i="11"/>
  <c r="AR344" i="11"/>
  <c r="AS418" i="11"/>
  <c r="AS289" i="11"/>
  <c r="AP345" i="11"/>
  <c r="AE299" i="11"/>
  <c r="AP299" i="11"/>
  <c r="AS419" i="11"/>
  <c r="AM394" i="11"/>
  <c r="AD457" i="11"/>
  <c r="AC457" i="11"/>
  <c r="AF457" i="11"/>
  <c r="AI457" i="11"/>
  <c r="AS457" i="11"/>
  <c r="AJ457" i="11"/>
  <c r="AP457" i="11"/>
  <c r="AT457" i="11"/>
  <c r="AE457" i="11"/>
  <c r="AO457" i="11"/>
  <c r="AQ457" i="11"/>
  <c r="AG345" i="11"/>
  <c r="AJ380" i="11"/>
  <c r="AI391" i="11"/>
  <c r="AT374" i="11"/>
  <c r="AL399" i="11"/>
  <c r="AO385" i="11"/>
  <c r="AR408" i="11"/>
  <c r="AR349" i="11"/>
  <c r="AS349" i="11"/>
  <c r="AG472" i="11"/>
  <c r="AP456" i="11"/>
  <c r="AM414" i="11"/>
  <c r="AI375" i="11"/>
  <c r="AF459" i="11"/>
  <c r="AH503" i="11"/>
  <c r="AD474" i="11"/>
  <c r="AI474" i="11"/>
  <c r="AJ474" i="11"/>
  <c r="AE570" i="11"/>
  <c r="AJ570" i="11"/>
  <c r="AG570" i="11"/>
  <c r="AI570" i="11"/>
  <c r="AD570" i="11"/>
  <c r="AP570" i="11"/>
  <c r="AR570" i="11"/>
  <c r="AR361" i="11"/>
  <c r="AJ339" i="11"/>
  <c r="AP367" i="11"/>
  <c r="AL382" i="11"/>
  <c r="AD367" i="11"/>
  <c r="AU531" i="11"/>
  <c r="AF249" i="11"/>
  <c r="AO345" i="11"/>
  <c r="AC440" i="11"/>
  <c r="AI440" i="11"/>
  <c r="AJ440" i="11"/>
  <c r="AL440" i="11"/>
  <c r="AU440" i="11"/>
  <c r="AM440" i="11"/>
  <c r="AQ440" i="11"/>
  <c r="AO376" i="11"/>
  <c r="AG394" i="11"/>
  <c r="AC394" i="11"/>
  <c r="AO394" i="11"/>
  <c r="AF365" i="11"/>
  <c r="AG365" i="11"/>
  <c r="AE380" i="11"/>
  <c r="AF391" i="11"/>
  <c r="AG374" i="11"/>
  <c r="AH380" i="11"/>
  <c r="AG564" i="11"/>
  <c r="AU460" i="11"/>
  <c r="AR491" i="11"/>
  <c r="AO515" i="11"/>
  <c r="AC377" i="11"/>
  <c r="AE461" i="11"/>
  <c r="AL464" i="11"/>
  <c r="AE503" i="11"/>
  <c r="AC521" i="11"/>
  <c r="AS521" i="11"/>
  <c r="AO521" i="11"/>
  <c r="AU521" i="11"/>
  <c r="AD521" i="11"/>
  <c r="AM521" i="11"/>
  <c r="AF521" i="11"/>
  <c r="AH521" i="11"/>
  <c r="AI423" i="11"/>
  <c r="AJ427" i="11"/>
  <c r="AN427" i="11"/>
  <c r="AS427" i="11"/>
  <c r="AF430" i="11"/>
  <c r="AN487" i="11"/>
  <c r="AF536" i="11"/>
  <c r="AN375" i="11"/>
  <c r="AC407" i="11"/>
  <c r="AD459" i="11"/>
  <c r="AK459" i="11"/>
  <c r="AK360" i="11"/>
  <c r="AS461" i="11"/>
  <c r="AC492" i="11"/>
  <c r="AL514" i="11"/>
  <c r="AN514" i="11"/>
  <c r="AO514" i="11"/>
  <c r="AD514" i="11"/>
  <c r="AH514" i="11"/>
  <c r="AP514" i="11"/>
  <c r="AF514" i="11"/>
  <c r="AM514" i="11"/>
  <c r="AH420" i="11"/>
  <c r="AG438" i="11"/>
  <c r="AI387" i="11"/>
  <c r="AU415" i="11"/>
  <c r="AK455" i="11"/>
  <c r="AC522" i="11"/>
  <c r="AF448" i="11"/>
  <c r="AP561" i="11"/>
  <c r="AS428" i="11"/>
  <c r="AO411" i="11"/>
  <c r="AN468" i="11"/>
  <c r="AF432" i="11"/>
  <c r="AD446" i="11"/>
  <c r="AC489" i="11"/>
  <c r="AK496" i="11"/>
  <c r="AR519" i="11"/>
  <c r="AS462" i="11"/>
  <c r="AR480" i="11"/>
  <c r="AN507" i="11"/>
  <c r="AJ505" i="11"/>
  <c r="AC538" i="11"/>
  <c r="AT578" i="11"/>
  <c r="AH578" i="11"/>
  <c r="AH458" i="11"/>
  <c r="AT454" i="11"/>
  <c r="AC466" i="11"/>
  <c r="AP466" i="11"/>
  <c r="AL466" i="11"/>
  <c r="AM466" i="11"/>
  <c r="AE466" i="11"/>
  <c r="AS466" i="11"/>
  <c r="AG466" i="11"/>
  <c r="AJ466" i="11"/>
  <c r="AD466" i="11"/>
  <c r="AN490" i="11"/>
  <c r="AT517" i="11"/>
  <c r="AN551" i="11"/>
  <c r="AS551" i="11"/>
  <c r="AE551" i="11"/>
  <c r="AT549" i="11"/>
  <c r="AK512" i="11"/>
  <c r="AP548" i="11"/>
  <c r="AN574" i="11"/>
  <c r="AO619" i="11"/>
  <c r="AT767" i="11"/>
  <c r="AQ767" i="11"/>
  <c r="AU767" i="11"/>
  <c r="AQ635" i="11"/>
  <c r="AM635" i="11"/>
  <c r="AK606" i="11"/>
  <c r="AN606" i="11"/>
  <c r="AG606" i="11"/>
  <c r="AT606" i="11"/>
  <c r="AE606" i="11"/>
  <c r="AH606" i="11"/>
  <c r="AJ447" i="11"/>
  <c r="AC447" i="11"/>
  <c r="AR447" i="11"/>
  <c r="AI447" i="11"/>
  <c r="AL447" i="11"/>
  <c r="AP447" i="11"/>
  <c r="AD447" i="11"/>
  <c r="AF447" i="11"/>
  <c r="AE447" i="11"/>
  <c r="AO447" i="11"/>
  <c r="AH314" i="11"/>
  <c r="AM392" i="11"/>
  <c r="AI452" i="11"/>
  <c r="AR392" i="11"/>
  <c r="AC392" i="11"/>
  <c r="AE392" i="11"/>
  <c r="AS392" i="11"/>
  <c r="AJ367" i="11"/>
  <c r="AH368" i="11"/>
  <c r="AL457" i="11"/>
  <c r="AH501" i="11"/>
  <c r="AF501" i="11"/>
  <c r="AT501" i="11"/>
  <c r="AM501" i="11"/>
  <c r="AS501" i="11"/>
  <c r="AL501" i="11"/>
  <c r="AJ501" i="11"/>
  <c r="AO501" i="11"/>
  <c r="AQ501" i="11"/>
  <c r="AK501" i="11"/>
  <c r="AP501" i="11"/>
  <c r="AN501" i="11"/>
  <c r="AC501" i="11"/>
  <c r="AD501" i="11"/>
  <c r="AI501" i="11"/>
  <c r="AU501" i="11"/>
  <c r="AT531" i="11"/>
  <c r="AG344" i="11"/>
  <c r="AE249" i="11"/>
  <c r="AG418" i="11"/>
  <c r="AH419" i="11"/>
  <c r="AT440" i="11"/>
  <c r="AD479" i="11"/>
  <c r="AP479" i="11"/>
  <c r="AE479" i="11"/>
  <c r="AI479" i="11"/>
  <c r="AR479" i="11"/>
  <c r="AQ479" i="11"/>
  <c r="AK479" i="11"/>
  <c r="AS479" i="11"/>
  <c r="AT479" i="11"/>
  <c r="AL376" i="11"/>
  <c r="AP376" i="11"/>
  <c r="AD422" i="11"/>
  <c r="AH422" i="11"/>
  <c r="AC422" i="11"/>
  <c r="AU422" i="11"/>
  <c r="AR422" i="11"/>
  <c r="AO422" i="11"/>
  <c r="AK365" i="11"/>
  <c r="AN327" i="11"/>
  <c r="AS374" i="11"/>
  <c r="AF460" i="11"/>
  <c r="AH489" i="11"/>
  <c r="AI492" i="11"/>
  <c r="AI531" i="11"/>
  <c r="AM377" i="11"/>
  <c r="AN405" i="11"/>
  <c r="AT455" i="11"/>
  <c r="AO426" i="11"/>
  <c r="AC456" i="11"/>
  <c r="AE456" i="11"/>
  <c r="AM456" i="11"/>
  <c r="AI456" i="11"/>
  <c r="AU456" i="11"/>
  <c r="AG487" i="11"/>
  <c r="AT487" i="11"/>
  <c r="AH487" i="11"/>
  <c r="AI487" i="11"/>
  <c r="AL487" i="11"/>
  <c r="AI521" i="11"/>
  <c r="AD427" i="11"/>
  <c r="AP423" i="11"/>
  <c r="AC429" i="11"/>
  <c r="AI430" i="11"/>
  <c r="AL470" i="11"/>
  <c r="AU491" i="11"/>
  <c r="AL375" i="11"/>
  <c r="AN407" i="11"/>
  <c r="AF407" i="11"/>
  <c r="AT439" i="11"/>
  <c r="AE455" i="11"/>
  <c r="AR400" i="11"/>
  <c r="AJ436" i="11"/>
  <c r="AT383" i="11"/>
  <c r="AR398" i="11"/>
  <c r="AM409" i="11"/>
  <c r="AP426" i="11"/>
  <c r="AC438" i="11"/>
  <c r="AM464" i="11"/>
  <c r="AP512" i="11"/>
  <c r="AD316" i="11"/>
  <c r="AG403" i="11"/>
  <c r="AJ477" i="11"/>
  <c r="AH529" i="11"/>
  <c r="AL488" i="11"/>
  <c r="AE488" i="11"/>
  <c r="AI488" i="11"/>
  <c r="AQ488" i="11"/>
  <c r="AJ488" i="11"/>
  <c r="AF488" i="11"/>
  <c r="AH488" i="11"/>
  <c r="AT488" i="11"/>
  <c r="AR488" i="11"/>
  <c r="AC488" i="11"/>
  <c r="AS529" i="11"/>
  <c r="AT561" i="11"/>
  <c r="AK581" i="11"/>
  <c r="AD506" i="11"/>
  <c r="AK363" i="11"/>
  <c r="AR428" i="11"/>
  <c r="AQ428" i="11"/>
  <c r="AJ411" i="11"/>
  <c r="AF468" i="11"/>
  <c r="AD511" i="11"/>
  <c r="AH432" i="11"/>
  <c r="AT447" i="11"/>
  <c r="AI505" i="11"/>
  <c r="AH554" i="11"/>
  <c r="AQ480" i="11"/>
  <c r="AN435" i="11"/>
  <c r="AQ454" i="11"/>
  <c r="AR477" i="11"/>
  <c r="AR540" i="11"/>
  <c r="AE608" i="11"/>
  <c r="AS670" i="11"/>
  <c r="AG670" i="11"/>
  <c r="AU526" i="11"/>
  <c r="AT526" i="11"/>
  <c r="AD526" i="11"/>
  <c r="AO565" i="11"/>
  <c r="AD544" i="11"/>
  <c r="AK558" i="11"/>
  <c r="AR575" i="11"/>
  <c r="AT607" i="11"/>
  <c r="AU607" i="11"/>
  <c r="AH607" i="11"/>
  <c r="AP607" i="11"/>
  <c r="AE607" i="11"/>
  <c r="AJ607" i="11"/>
  <c r="AF607" i="11"/>
  <c r="AQ607" i="11"/>
  <c r="AL607" i="11"/>
  <c r="AC607" i="11"/>
  <c r="AO607" i="11"/>
  <c r="AG607" i="11"/>
  <c r="AF572" i="11"/>
  <c r="AT533" i="11"/>
  <c r="AR553" i="11"/>
  <c r="AC553" i="11"/>
  <c r="AE553" i="11"/>
  <c r="AM553" i="11"/>
  <c r="AH553" i="11"/>
  <c r="AU553" i="11"/>
  <c r="AQ553" i="11"/>
  <c r="AI553" i="11"/>
  <c r="AO553" i="11"/>
  <c r="AJ553" i="11"/>
  <c r="AS553" i="11"/>
  <c r="AT553" i="11"/>
  <c r="AG553" i="11"/>
  <c r="AJ642" i="11"/>
  <c r="AM642" i="11"/>
  <c r="AP642" i="11"/>
  <c r="AF642" i="11"/>
  <c r="AI642" i="11"/>
  <c r="AK642" i="11"/>
  <c r="AH642" i="11"/>
  <c r="AD642" i="11"/>
  <c r="AL642" i="11"/>
  <c r="AO642" i="11"/>
  <c r="AN642" i="11"/>
  <c r="AS642" i="11"/>
  <c r="AG642" i="11"/>
  <c r="AQ642" i="11"/>
  <c r="AO429" i="11"/>
  <c r="AU455" i="11"/>
  <c r="AT456" i="11"/>
  <c r="AM487" i="11"/>
  <c r="AF403" i="11"/>
  <c r="AM423" i="11"/>
  <c r="AT339" i="11"/>
  <c r="AE403" i="11"/>
  <c r="AK430" i="11"/>
  <c r="AT491" i="11"/>
  <c r="AL518" i="11"/>
  <c r="AP518" i="11"/>
  <c r="AR518" i="11"/>
  <c r="AT518" i="11"/>
  <c r="AC518" i="11"/>
  <c r="AG518" i="11"/>
  <c r="AS518" i="11"/>
  <c r="AQ518" i="11"/>
  <c r="AJ518" i="11"/>
  <c r="AH518" i="11"/>
  <c r="AF518" i="11"/>
  <c r="AU518" i="11"/>
  <c r="AO539" i="11"/>
  <c r="AH375" i="11"/>
  <c r="AP407" i="11"/>
  <c r="AG407" i="11"/>
  <c r="AN439" i="11"/>
  <c r="AD455" i="11"/>
  <c r="AI360" i="11"/>
  <c r="AI400" i="11"/>
  <c r="AE451" i="11"/>
  <c r="AH451" i="11"/>
  <c r="AD467" i="11"/>
  <c r="AE467" i="11"/>
  <c r="AP467" i="11"/>
  <c r="AT467" i="11"/>
  <c r="AK492" i="11"/>
  <c r="AO516" i="11"/>
  <c r="AS398" i="11"/>
  <c r="AO371" i="11"/>
  <c r="AG467" i="11"/>
  <c r="AM387" i="11"/>
  <c r="AR387" i="11"/>
  <c r="AC387" i="11"/>
  <c r="AO387" i="11"/>
  <c r="AL387" i="11"/>
  <c r="AR405" i="11"/>
  <c r="AL415" i="11"/>
  <c r="AU477" i="11"/>
  <c r="AO609" i="11"/>
  <c r="AL523" i="11"/>
  <c r="AE561" i="11"/>
  <c r="AL561" i="11"/>
  <c r="AT506" i="11"/>
  <c r="AI363" i="11"/>
  <c r="AH411" i="11"/>
  <c r="AN411" i="11"/>
  <c r="AT522" i="11"/>
  <c r="AF496" i="11"/>
  <c r="AU519" i="11"/>
  <c r="AP474" i="11"/>
  <c r="AP484" i="11"/>
  <c r="AN484" i="11"/>
  <c r="AF484" i="11"/>
  <c r="AL484" i="11"/>
  <c r="AU484" i="11"/>
  <c r="AM484" i="11"/>
  <c r="AD484" i="11"/>
  <c r="AO484" i="11"/>
  <c r="AG484" i="11"/>
  <c r="AH484" i="11"/>
  <c r="AR484" i="11"/>
  <c r="AI484" i="11"/>
  <c r="AU411" i="11"/>
  <c r="AT514" i="11"/>
  <c r="AR454" i="11"/>
  <c r="AQ466" i="11"/>
  <c r="AI543" i="11"/>
  <c r="AN543" i="11"/>
  <c r="AE543" i="11"/>
  <c r="AT543" i="11"/>
  <c r="AF543" i="11"/>
  <c r="AU543" i="11"/>
  <c r="AJ543" i="11"/>
  <c r="AL543" i="11"/>
  <c r="AD543" i="11"/>
  <c r="AG543" i="11"/>
  <c r="AK493" i="11"/>
  <c r="AM549" i="11"/>
  <c r="AS572" i="11"/>
  <c r="AE572" i="11"/>
  <c r="AC572" i="11"/>
  <c r="AG572" i="11"/>
  <c r="AP572" i="11"/>
  <c r="AO572" i="11"/>
  <c r="AL572" i="11"/>
  <c r="AH572" i="11"/>
  <c r="AU572" i="11"/>
  <c r="AT572" i="11"/>
  <c r="AD572" i="11"/>
  <c r="AI574" i="11"/>
  <c r="AC658" i="11"/>
  <c r="AO578" i="11"/>
  <c r="AS545" i="11"/>
  <c r="AM545" i="11"/>
  <c r="AH545" i="11"/>
  <c r="AU545" i="11"/>
  <c r="AL461" i="11"/>
  <c r="AJ431" i="11"/>
  <c r="AJ503" i="11"/>
  <c r="AO423" i="11"/>
  <c r="AR441" i="11"/>
  <c r="AL441" i="11"/>
  <c r="AG430" i="11"/>
  <c r="AO430" i="11"/>
  <c r="AD430" i="11"/>
  <c r="AH430" i="11"/>
  <c r="AM430" i="11"/>
  <c r="AI491" i="11"/>
  <c r="AO375" i="11"/>
  <c r="AJ407" i="11"/>
  <c r="AJ360" i="11"/>
  <c r="AF400" i="11"/>
  <c r="AG436" i="11"/>
  <c r="AS493" i="11"/>
  <c r="AS516" i="11"/>
  <c r="AM398" i="11"/>
  <c r="AN371" i="11"/>
  <c r="AQ467" i="11"/>
  <c r="AE512" i="11"/>
  <c r="AM316" i="11"/>
  <c r="AU387" i="11"/>
  <c r="AK415" i="11"/>
  <c r="AT459" i="11"/>
  <c r="AM536" i="11"/>
  <c r="AM448" i="11"/>
  <c r="AK523" i="11"/>
  <c r="AL506" i="11"/>
  <c r="AG428" i="11"/>
  <c r="AL496" i="11"/>
  <c r="AD496" i="11"/>
  <c r="AC496" i="11"/>
  <c r="AG496" i="11"/>
  <c r="AU496" i="11"/>
  <c r="AH496" i="11"/>
  <c r="AE519" i="11"/>
  <c r="AK519" i="11"/>
  <c r="AG519" i="11"/>
  <c r="AI519" i="11"/>
  <c r="AO421" i="11"/>
  <c r="AL505" i="11"/>
  <c r="AL554" i="11"/>
  <c r="AO554" i="11"/>
  <c r="AC460" i="11"/>
  <c r="AU505" i="11"/>
  <c r="AU570" i="11"/>
  <c r="AF544" i="11"/>
  <c r="AO635" i="11"/>
  <c r="AM249" i="11"/>
  <c r="AT420" i="11"/>
  <c r="AN479" i="11"/>
  <c r="AQ394" i="11"/>
  <c r="AD327" i="11"/>
  <c r="AG391" i="11"/>
  <c r="AM391" i="11"/>
  <c r="AE365" i="11"/>
  <c r="AQ408" i="11"/>
  <c r="AL408" i="11"/>
  <c r="AM408" i="11"/>
  <c r="AO408" i="11"/>
  <c r="AP408" i="11"/>
  <c r="AJ408" i="11"/>
  <c r="AS408" i="11"/>
  <c r="AT408" i="11"/>
  <c r="AG483" i="11"/>
  <c r="AE498" i="11"/>
  <c r="AF472" i="11"/>
  <c r="AH472" i="11"/>
  <c r="AM472" i="11"/>
  <c r="AR472" i="11"/>
  <c r="AN472" i="11"/>
  <c r="AO472" i="11"/>
  <c r="AC472" i="11"/>
  <c r="AQ472" i="11"/>
  <c r="AJ516" i="11"/>
  <c r="AD613" i="11"/>
  <c r="AL613" i="11"/>
  <c r="AQ613" i="11"/>
  <c r="AI613" i="11"/>
  <c r="AK613" i="11"/>
  <c r="AN613" i="11"/>
  <c r="AG613" i="11"/>
  <c r="AF613" i="11"/>
  <c r="AT613" i="11"/>
  <c r="AC613" i="11"/>
  <c r="AO613" i="11"/>
  <c r="AM613" i="11"/>
  <c r="AE613" i="11"/>
  <c r="AR613" i="11"/>
  <c r="AT642" i="11"/>
  <c r="AI441" i="11"/>
  <c r="AK456" i="11"/>
  <c r="AO487" i="11"/>
  <c r="AI511" i="11"/>
  <c r="AK522" i="11"/>
  <c r="AE423" i="11"/>
  <c r="AG423" i="11"/>
  <c r="AG405" i="11"/>
  <c r="AM467" i="11"/>
  <c r="AE430" i="11"/>
  <c r="AE436" i="11"/>
  <c r="AF470" i="11"/>
  <c r="AF491" i="11"/>
  <c r="AQ508" i="11"/>
  <c r="AI518" i="11"/>
  <c r="AS546" i="11"/>
  <c r="AL459" i="11"/>
  <c r="AC360" i="11"/>
  <c r="AF436" i="11"/>
  <c r="AK436" i="11"/>
  <c r="AQ451" i="11"/>
  <c r="AD478" i="11"/>
  <c r="AT499" i="11"/>
  <c r="AT516" i="11"/>
  <c r="AS383" i="11"/>
  <c r="AT398" i="11"/>
  <c r="AT426" i="11"/>
  <c r="AF429" i="11"/>
  <c r="AE429" i="11"/>
  <c r="AQ429" i="11"/>
  <c r="AS429" i="11"/>
  <c r="AN429" i="11"/>
  <c r="AR478" i="11"/>
  <c r="AD374" i="11"/>
  <c r="AR461" i="11"/>
  <c r="AK448" i="11"/>
  <c r="AU506" i="11"/>
  <c r="AI523" i="11"/>
  <c r="AK506" i="11"/>
  <c r="AI568" i="11"/>
  <c r="AK428" i="11"/>
  <c r="AP482" i="11"/>
  <c r="AC411" i="11"/>
  <c r="AS411" i="11"/>
  <c r="AL411" i="11"/>
  <c r="AF411" i="11"/>
  <c r="AN538" i="11"/>
  <c r="AQ446" i="11"/>
  <c r="AT496" i="11"/>
  <c r="AL519" i="11"/>
  <c r="AP480" i="11"/>
  <c r="AT484" i="11"/>
  <c r="AG501" i="11"/>
  <c r="AN505" i="11"/>
  <c r="AS505" i="11"/>
  <c r="AF458" i="11"/>
  <c r="AJ480" i="11"/>
  <c r="AH507" i="11"/>
  <c r="AQ513" i="11"/>
  <c r="AJ548" i="11"/>
  <c r="AS548" i="11"/>
  <c r="AD548" i="11"/>
  <c r="AM548" i="11"/>
  <c r="AG548" i="11"/>
  <c r="AI548" i="11"/>
  <c r="AC548" i="11"/>
  <c r="AH548" i="11"/>
  <c r="AT570" i="11"/>
  <c r="AU544" i="11"/>
  <c r="AI513" i="11"/>
  <c r="AI558" i="11"/>
  <c r="AC542" i="11"/>
  <c r="AE542" i="11"/>
  <c r="AJ542" i="11"/>
  <c r="AR542" i="11"/>
  <c r="AO542" i="11"/>
  <c r="AU542" i="11"/>
  <c r="AG542" i="11"/>
  <c r="AL542" i="11"/>
  <c r="AN542" i="11"/>
  <c r="AI542" i="11"/>
  <c r="AK471" i="11"/>
  <c r="AT548" i="11"/>
  <c r="AH552" i="11"/>
  <c r="AN550" i="11"/>
  <c r="AK658" i="11"/>
  <c r="AS685" i="11"/>
  <c r="AR665" i="11"/>
  <c r="AN545" i="11"/>
  <c r="AR559" i="11"/>
  <c r="AM559" i="11"/>
  <c r="AS559" i="11"/>
  <c r="AN559" i="11"/>
  <c r="AL559" i="11"/>
  <c r="AD559" i="11"/>
  <c r="AT559" i="11"/>
  <c r="AC559" i="11"/>
  <c r="AP559" i="11"/>
  <c r="AK559" i="11"/>
  <c r="AG559" i="11"/>
  <c r="AF559" i="11"/>
  <c r="AQ559" i="11"/>
  <c r="AH559" i="11"/>
  <c r="AJ559" i="11"/>
  <c r="AU559" i="11"/>
  <c r="AI559" i="11"/>
  <c r="AD344" i="11"/>
  <c r="AR419" i="11"/>
  <c r="AQ364" i="11"/>
  <c r="AM419" i="11"/>
  <c r="AC420" i="11"/>
  <c r="AJ420" i="11"/>
  <c r="AL420" i="11"/>
  <c r="AO420" i="11"/>
  <c r="AM420" i="11"/>
  <c r="AU420" i="11"/>
  <c r="AO327" i="11"/>
  <c r="AE327" i="11"/>
  <c r="AI368" i="11"/>
  <c r="AQ368" i="11"/>
  <c r="AS385" i="11"/>
  <c r="AT385" i="11"/>
  <c r="AT472" i="11"/>
  <c r="AI583" i="11"/>
  <c r="AS583" i="11"/>
  <c r="AR583" i="11"/>
  <c r="AU583" i="11"/>
  <c r="AP583" i="11"/>
  <c r="AH583" i="11"/>
  <c r="AK583" i="11"/>
  <c r="AN583" i="11"/>
  <c r="AT583" i="11"/>
  <c r="AQ583" i="11"/>
  <c r="AO583" i="11"/>
  <c r="AF583" i="11"/>
  <c r="AL583" i="11"/>
  <c r="AU645" i="11"/>
  <c r="AD464" i="11"/>
  <c r="AU464" i="11"/>
  <c r="AS464" i="11"/>
  <c r="AT464" i="11"/>
  <c r="AH456" i="11"/>
  <c r="AQ403" i="11"/>
  <c r="AG414" i="11"/>
  <c r="AJ455" i="11"/>
  <c r="AL430" i="11"/>
  <c r="AT438" i="11"/>
  <c r="AL491" i="11"/>
  <c r="AE521" i="11"/>
  <c r="AE546" i="11"/>
  <c r="AD407" i="11"/>
  <c r="AT360" i="11"/>
  <c r="AH400" i="11"/>
  <c r="AI419" i="11"/>
  <c r="AH436" i="11"/>
  <c r="AI451" i="11"/>
  <c r="AK487" i="11"/>
  <c r="AE516" i="11"/>
  <c r="AG516" i="11"/>
  <c r="AI516" i="11"/>
  <c r="AN516" i="11"/>
  <c r="AP516" i="11"/>
  <c r="AK516" i="11"/>
  <c r="AU516" i="11"/>
  <c r="AC516" i="11"/>
  <c r="AH516" i="11"/>
  <c r="AF516" i="11"/>
  <c r="AD516" i="11"/>
  <c r="AF398" i="11"/>
  <c r="AH371" i="11"/>
  <c r="AU426" i="11"/>
  <c r="AR426" i="11"/>
  <c r="AD426" i="11"/>
  <c r="AQ438" i="11"/>
  <c r="AS522" i="11"/>
  <c r="AR415" i="11"/>
  <c r="AK553" i="11"/>
  <c r="AM618" i="11"/>
  <c r="AH448" i="11"/>
  <c r="AU488" i="11"/>
  <c r="AQ561" i="11"/>
  <c r="AS507" i="11"/>
  <c r="AQ363" i="11"/>
  <c r="AD477" i="11"/>
  <c r="AI428" i="11"/>
  <c r="AP451" i="11"/>
  <c r="AK468" i="11"/>
  <c r="AM432" i="11"/>
  <c r="AL432" i="11"/>
  <c r="AK446" i="11"/>
  <c r="AG490" i="11"/>
  <c r="AP490" i="11"/>
  <c r="AH490" i="11"/>
  <c r="AJ490" i="11"/>
  <c r="AE490" i="11"/>
  <c r="AQ496" i="11"/>
  <c r="AN519" i="11"/>
  <c r="AR501" i="11"/>
  <c r="AQ554" i="11"/>
  <c r="AD581" i="11"/>
  <c r="AF581" i="11"/>
  <c r="AP581" i="11"/>
  <c r="AU581" i="11"/>
  <c r="AR581" i="11"/>
  <c r="AT581" i="11"/>
  <c r="AQ581" i="11"/>
  <c r="AJ581" i="11"/>
  <c r="AC581" i="11"/>
  <c r="AS581" i="11"/>
  <c r="AN581" i="11"/>
  <c r="AE581" i="11"/>
  <c r="AL581" i="11"/>
  <c r="AM581" i="11"/>
  <c r="AQ458" i="11"/>
  <c r="AI458" i="11"/>
  <c r="AK458" i="11"/>
  <c r="AG458" i="11"/>
  <c r="AM458" i="11"/>
  <c r="AT458" i="11"/>
  <c r="AN458" i="11"/>
  <c r="AO435" i="11"/>
  <c r="AH466" i="11"/>
  <c r="AM513" i="11"/>
  <c r="AS514" i="11"/>
  <c r="AJ521" i="11"/>
  <c r="AM526" i="11"/>
  <c r="AK549" i="11"/>
  <c r="AF570" i="11"/>
  <c r="AF584" i="11"/>
  <c r="AT584" i="11"/>
  <c r="AN584" i="11"/>
  <c r="AL584" i="11"/>
  <c r="AL516" i="11"/>
  <c r="AQ558" i="11"/>
  <c r="AP471" i="11"/>
  <c r="AQ572" i="11"/>
  <c r="AS424" i="11"/>
  <c r="AP578" i="11"/>
  <c r="AH533" i="11"/>
  <c r="AN518" i="11"/>
  <c r="AP500" i="11"/>
  <c r="AL545" i="11"/>
  <c r="AM590" i="11"/>
  <c r="AE614" i="11"/>
  <c r="AI506" i="11"/>
  <c r="AR506" i="11"/>
  <c r="AE506" i="11"/>
  <c r="AS506" i="11"/>
  <c r="AQ506" i="11"/>
  <c r="AF506" i="11"/>
  <c r="AC506" i="11"/>
  <c r="AG506" i="11"/>
  <c r="AH506" i="11"/>
  <c r="AM506" i="11"/>
  <c r="AO506" i="11"/>
  <c r="AP506" i="11"/>
  <c r="AN506" i="11"/>
  <c r="AE560" i="11"/>
  <c r="AR369" i="11"/>
  <c r="AT289" i="11"/>
  <c r="AF369" i="11"/>
  <c r="AS299" i="11"/>
  <c r="AJ419" i="11"/>
  <c r="AD420" i="11"/>
  <c r="AG486" i="11"/>
  <c r="AJ460" i="11"/>
  <c r="AO365" i="11"/>
  <c r="AP380" i="11"/>
  <c r="AU368" i="11"/>
  <c r="AC385" i="11"/>
  <c r="AN385" i="11"/>
  <c r="AL385" i="11"/>
  <c r="AN483" i="11"/>
  <c r="AI502" i="11"/>
  <c r="AG398" i="11"/>
  <c r="AD472" i="11"/>
  <c r="AI532" i="11"/>
  <c r="AD583" i="11"/>
  <c r="AS613" i="11"/>
  <c r="AT377" i="11"/>
  <c r="AF441" i="11"/>
  <c r="AR464" i="11"/>
  <c r="AF456" i="11"/>
  <c r="AC467" i="11"/>
  <c r="AS487" i="11"/>
  <c r="AM511" i="11"/>
  <c r="AE389" i="11"/>
  <c r="AN403" i="11"/>
  <c r="AH459" i="11"/>
  <c r="AK467" i="11"/>
  <c r="AC430" i="11"/>
  <c r="AU470" i="11"/>
  <c r="AH491" i="11"/>
  <c r="AU508" i="11"/>
  <c r="AG546" i="11"/>
  <c r="AS360" i="11"/>
  <c r="AG419" i="11"/>
  <c r="AN409" i="11"/>
  <c r="AD522" i="11"/>
  <c r="AQ316" i="11"/>
  <c r="AJ415" i="11"/>
  <c r="AI467" i="11"/>
  <c r="AP487" i="11"/>
  <c r="AN553" i="11"/>
  <c r="AE448" i="11"/>
  <c r="AC448" i="11"/>
  <c r="AG448" i="11"/>
  <c r="AM454" i="11"/>
  <c r="AM488" i="11"/>
  <c r="AI556" i="11"/>
  <c r="AD624" i="11"/>
  <c r="AF624" i="11"/>
  <c r="AC624" i="11"/>
  <c r="AI624" i="11"/>
  <c r="AJ624" i="11"/>
  <c r="AQ624" i="11"/>
  <c r="AH624" i="11"/>
  <c r="AN624" i="11"/>
  <c r="AL624" i="11"/>
  <c r="AE624" i="11"/>
  <c r="AU624" i="11"/>
  <c r="AO624" i="11"/>
  <c r="AR624" i="11"/>
  <c r="AK624" i="11"/>
  <c r="AN363" i="11"/>
  <c r="AF479" i="11"/>
  <c r="AS482" i="11"/>
  <c r="AC421" i="11"/>
  <c r="AS421" i="11"/>
  <c r="AN421" i="11"/>
  <c r="AD421" i="11"/>
  <c r="AG421" i="11"/>
  <c r="AH421" i="11"/>
  <c r="AI421" i="11"/>
  <c r="AT421" i="11"/>
  <c r="AI432" i="11"/>
  <c r="AG446" i="11"/>
  <c r="AJ519" i="11"/>
  <c r="AR537" i="11"/>
  <c r="AI480" i="11"/>
  <c r="AL435" i="11"/>
  <c r="AJ454" i="11"/>
  <c r="AG581" i="11"/>
  <c r="AP574" i="11"/>
  <c r="AF574" i="11"/>
  <c r="AD574" i="11"/>
  <c r="AE574" i="11"/>
  <c r="AC574" i="11"/>
  <c r="AG574" i="11"/>
  <c r="AR763" i="11"/>
  <c r="AT763" i="11"/>
  <c r="AE763" i="11"/>
  <c r="AU763" i="11"/>
  <c r="AC763" i="11"/>
  <c r="AL763" i="11"/>
  <c r="AG763" i="11"/>
  <c r="AI763" i="11"/>
  <c r="AJ763" i="11"/>
  <c r="AK763" i="11"/>
  <c r="AN763" i="11"/>
  <c r="AO763" i="11"/>
  <c r="AP763" i="11"/>
  <c r="AS763" i="11"/>
  <c r="AM763" i="11"/>
  <c r="AD763" i="11"/>
  <c r="AF763" i="11"/>
  <c r="AH763" i="11"/>
  <c r="AQ763" i="11"/>
  <c r="AC514" i="11"/>
  <c r="AU540" i="11"/>
  <c r="AE559" i="11"/>
  <c r="AR424" i="11"/>
  <c r="AG683" i="11"/>
  <c r="AU683" i="11"/>
  <c r="AC683" i="11"/>
  <c r="AT627" i="11"/>
  <c r="AO658" i="11"/>
  <c r="AF533" i="11"/>
  <c r="AM665" i="11"/>
  <c r="AE665" i="11"/>
  <c r="AD586" i="11"/>
  <c r="AP586" i="11"/>
  <c r="AT586" i="11"/>
  <c r="AF586" i="11"/>
  <c r="AL586" i="11"/>
  <c r="AR586" i="11"/>
  <c r="AN586" i="11"/>
  <c r="AH586" i="11"/>
  <c r="AG586" i="11"/>
  <c r="AI586" i="11"/>
  <c r="AS586" i="11"/>
  <c r="AE586" i="11"/>
  <c r="AK586" i="11"/>
  <c r="AQ586" i="11"/>
  <c r="AJ586" i="11"/>
  <c r="AC618" i="11"/>
  <c r="AF618" i="11"/>
  <c r="AG618" i="11"/>
  <c r="AH618" i="11"/>
  <c r="AK618" i="11"/>
  <c r="AL618" i="11"/>
  <c r="AP618" i="11"/>
  <c r="AR618" i="11"/>
  <c r="AQ618" i="11"/>
  <c r="AO618" i="11"/>
  <c r="AE618" i="11"/>
  <c r="AI618" i="11"/>
  <c r="AT618" i="11"/>
  <c r="AN618" i="11"/>
  <c r="AD618" i="11"/>
  <c r="AI645" i="11"/>
  <c r="AL645" i="11"/>
  <c r="AJ645" i="11"/>
  <c r="AK645" i="11"/>
  <c r="AH645" i="11"/>
  <c r="AM645" i="11"/>
  <c r="AO645" i="11"/>
  <c r="AD645" i="11"/>
  <c r="AC645" i="11"/>
  <c r="AG645" i="11"/>
  <c r="AN645" i="11"/>
  <c r="AS645" i="11"/>
  <c r="AP645" i="11"/>
  <c r="AQ645" i="11"/>
  <c r="AR645" i="11"/>
  <c r="AF645" i="11"/>
  <c r="AT645" i="11"/>
  <c r="AN478" i="11"/>
  <c r="AC487" i="11"/>
  <c r="AF405" i="11"/>
  <c r="AK427" i="11"/>
  <c r="AR407" i="11"/>
  <c r="AT430" i="11"/>
  <c r="AG441" i="11"/>
  <c r="AE508" i="11"/>
  <c r="AR508" i="11"/>
  <c r="AG508" i="11"/>
  <c r="AK508" i="11"/>
  <c r="AI508" i="11"/>
  <c r="AP508" i="11"/>
  <c r="AT508" i="11"/>
  <c r="AJ508" i="11"/>
  <c r="AC508" i="11"/>
  <c r="AF508" i="11"/>
  <c r="AH508" i="11"/>
  <c r="AD508" i="11"/>
  <c r="AO522" i="11"/>
  <c r="AT423" i="11"/>
  <c r="AM360" i="11"/>
  <c r="AR360" i="11"/>
  <c r="AP400" i="11"/>
  <c r="AF420" i="11"/>
  <c r="AJ492" i="11"/>
  <c r="AL492" i="11"/>
  <c r="AG511" i="11"/>
  <c r="AG521" i="11"/>
  <c r="AQ398" i="11"/>
  <c r="AJ398" i="11"/>
  <c r="AL478" i="11"/>
  <c r="AF493" i="11"/>
  <c r="AE493" i="11"/>
  <c r="AU493" i="11"/>
  <c r="AD493" i="11"/>
  <c r="AG493" i="11"/>
  <c r="AM522" i="11"/>
  <c r="AQ387" i="11"/>
  <c r="AP415" i="11"/>
  <c r="AO427" i="11"/>
  <c r="AN491" i="11"/>
  <c r="AC523" i="11"/>
  <c r="AM556" i="11"/>
  <c r="AL363" i="11"/>
  <c r="AJ363" i="11"/>
  <c r="AE468" i="11"/>
  <c r="AQ468" i="11"/>
  <c r="AD468" i="11"/>
  <c r="AG468" i="11"/>
  <c r="AI538" i="11"/>
  <c r="AG482" i="11"/>
  <c r="AK482" i="11"/>
  <c r="AN482" i="11"/>
  <c r="AM482" i="11"/>
  <c r="AJ482" i="11"/>
  <c r="AU482" i="11"/>
  <c r="AR482" i="11"/>
  <c r="AD482" i="11"/>
  <c r="AQ474" i="11"/>
  <c r="AS510" i="11"/>
  <c r="AU510" i="11"/>
  <c r="AL510" i="11"/>
  <c r="AD510" i="11"/>
  <c r="AF510" i="11"/>
  <c r="AQ510" i="11"/>
  <c r="AP510" i="11"/>
  <c r="AC510" i="11"/>
  <c r="AI510" i="11"/>
  <c r="AJ554" i="11"/>
  <c r="AU476" i="11"/>
  <c r="AU454" i="11"/>
  <c r="AD524" i="11"/>
  <c r="AN524" i="11"/>
  <c r="AS524" i="11"/>
  <c r="AM524" i="11"/>
  <c r="AC524" i="11"/>
  <c r="AL524" i="11"/>
  <c r="AF524" i="11"/>
  <c r="AU524" i="11"/>
  <c r="AI524" i="11"/>
  <c r="AO538" i="11"/>
  <c r="AF593" i="11"/>
  <c r="AH593" i="11"/>
  <c r="AC593" i="11"/>
  <c r="AT593" i="11"/>
  <c r="AK544" i="11"/>
  <c r="AQ544" i="11"/>
  <c r="AJ602" i="11"/>
  <c r="AU636" i="11"/>
  <c r="AC380" i="11"/>
  <c r="AI380" i="11"/>
  <c r="AL380" i="11"/>
  <c r="AH385" i="11"/>
  <c r="AR483" i="11"/>
  <c r="AQ511" i="11"/>
  <c r="AC586" i="11"/>
  <c r="AU618" i="11"/>
  <c r="AL377" i="11"/>
  <c r="AO511" i="11"/>
  <c r="AS536" i="11"/>
  <c r="AD403" i="11"/>
  <c r="AN423" i="11"/>
  <c r="AO467" i="11"/>
  <c r="AD423" i="11"/>
  <c r="AS491" i="11"/>
  <c r="AL508" i="11"/>
  <c r="AI529" i="11"/>
  <c r="AC529" i="11"/>
  <c r="AU529" i="11"/>
  <c r="AG529" i="11"/>
  <c r="AG375" i="11"/>
  <c r="AI407" i="11"/>
  <c r="AU407" i="11"/>
  <c r="AO459" i="11"/>
  <c r="AJ400" i="11"/>
  <c r="AL436" i="11"/>
  <c r="AU451" i="11"/>
  <c r="AR492" i="11"/>
  <c r="AK499" i="11"/>
  <c r="AF383" i="11"/>
  <c r="AC398" i="11"/>
  <c r="AS409" i="11"/>
  <c r="AS371" i="11"/>
  <c r="AL423" i="11"/>
  <c r="AJ426" i="11"/>
  <c r="AE438" i="11"/>
  <c r="AT493" i="11"/>
  <c r="AU316" i="11"/>
  <c r="AF316" i="11"/>
  <c r="AK316" i="11"/>
  <c r="AH387" i="11"/>
  <c r="AF415" i="11"/>
  <c r="AH499" i="11"/>
  <c r="AR642" i="11"/>
  <c r="AT523" i="11"/>
  <c r="AS556" i="11"/>
  <c r="AG363" i="11"/>
  <c r="AH363" i="11"/>
  <c r="AP569" i="11"/>
  <c r="AD428" i="11"/>
  <c r="AM411" i="11"/>
  <c r="AK421" i="11"/>
  <c r="AC468" i="11"/>
  <c r="AT538" i="11"/>
  <c r="AM496" i="11"/>
  <c r="AJ462" i="11"/>
  <c r="AM474" i="11"/>
  <c r="AJ484" i="11"/>
  <c r="AT510" i="11"/>
  <c r="AO458" i="11"/>
  <c r="AC476" i="11"/>
  <c r="AK480" i="11"/>
  <c r="AJ435" i="11"/>
  <c r="AH454" i="11"/>
  <c r="AO466" i="11"/>
  <c r="AT524" i="11"/>
  <c r="AK598" i="11"/>
  <c r="AO544" i="11"/>
  <c r="AC633" i="11"/>
  <c r="AR533" i="11"/>
  <c r="AH627" i="11"/>
  <c r="AH327" i="11"/>
  <c r="AI385" i="11"/>
  <c r="AI444" i="11"/>
  <c r="AS531" i="11"/>
  <c r="AM349" i="11"/>
  <c r="AL472" i="11"/>
  <c r="AQ495" i="11"/>
  <c r="AS495" i="11"/>
  <c r="AI495" i="11"/>
  <c r="AL495" i="11"/>
  <c r="AR495" i="11"/>
  <c r="AU495" i="11"/>
  <c r="AM495" i="11"/>
  <c r="AC495" i="11"/>
  <c r="AD495" i="11"/>
  <c r="AF495" i="11"/>
  <c r="AH495" i="11"/>
  <c r="AR511" i="11"/>
  <c r="AQ532" i="11"/>
  <c r="AU586" i="11"/>
  <c r="AS618" i="11"/>
  <c r="AO377" i="11"/>
  <c r="AN441" i="11"/>
  <c r="AM493" i="11"/>
  <c r="AU536" i="11"/>
  <c r="AG389" i="11"/>
  <c r="AP398" i="11"/>
  <c r="AH427" i="11"/>
  <c r="AR467" i="11"/>
  <c r="AG451" i="11"/>
  <c r="AC491" i="11"/>
  <c r="AO508" i="11"/>
  <c r="AK529" i="11"/>
  <c r="AL546" i="11"/>
  <c r="AK546" i="11"/>
  <c r="AP546" i="11"/>
  <c r="AD546" i="11"/>
  <c r="AT546" i="11"/>
  <c r="AN546" i="11"/>
  <c r="AJ546" i="11"/>
  <c r="AI546" i="11"/>
  <c r="AO546" i="11"/>
  <c r="AC546" i="11"/>
  <c r="AJ375" i="11"/>
  <c r="AR427" i="11"/>
  <c r="AS459" i="11"/>
  <c r="AQ360" i="11"/>
  <c r="AQ400" i="11"/>
  <c r="AC400" i="11"/>
  <c r="AG400" i="11"/>
  <c r="AO436" i="11"/>
  <c r="AS512" i="11"/>
  <c r="AR522" i="11"/>
  <c r="AO383" i="11"/>
  <c r="AJ383" i="11"/>
  <c r="AN398" i="11"/>
  <c r="AK409" i="11"/>
  <c r="AQ371" i="11"/>
  <c r="AL426" i="11"/>
  <c r="AM426" i="11"/>
  <c r="AI429" i="11"/>
  <c r="AU439" i="11"/>
  <c r="AL439" i="11"/>
  <c r="AK439" i="11"/>
  <c r="AJ439" i="11"/>
  <c r="AE478" i="11"/>
  <c r="AP535" i="11"/>
  <c r="AH316" i="11"/>
  <c r="AG387" i="11"/>
  <c r="AC415" i="11"/>
  <c r="AS431" i="11"/>
  <c r="AN503" i="11"/>
  <c r="AC583" i="11"/>
  <c r="AU642" i="11"/>
  <c r="AR523" i="11"/>
  <c r="AU556" i="11"/>
  <c r="AM615" i="11"/>
  <c r="AN615" i="11"/>
  <c r="AK615" i="11"/>
  <c r="AD615" i="11"/>
  <c r="AS615" i="11"/>
  <c r="AH615" i="11"/>
  <c r="AO615" i="11"/>
  <c r="AQ615" i="11"/>
  <c r="AR615" i="11"/>
  <c r="AT615" i="11"/>
  <c r="AC615" i="11"/>
  <c r="AF615" i="11"/>
  <c r="AI615" i="11"/>
  <c r="AP615" i="11"/>
  <c r="AN454" i="11"/>
  <c r="AC363" i="11"/>
  <c r="AK577" i="11"/>
  <c r="AJ421" i="11"/>
  <c r="AR538" i="11"/>
  <c r="AS496" i="11"/>
  <c r="AH569" i="11"/>
  <c r="AI507" i="11"/>
  <c r="AD537" i="11"/>
  <c r="AG476" i="11"/>
  <c r="AG435" i="11"/>
  <c r="AQ435" i="11"/>
  <c r="AP435" i="11"/>
  <c r="AD435" i="11"/>
  <c r="AR435" i="11"/>
  <c r="AF435" i="11"/>
  <c r="AC435" i="11"/>
  <c r="AE435" i="11"/>
  <c r="AK435" i="11"/>
  <c r="AU435" i="11"/>
  <c r="AF454" i="11"/>
  <c r="AR524" i="11"/>
  <c r="AE593" i="11"/>
  <c r="AE517" i="11"/>
  <c r="AF546" i="11"/>
  <c r="AE579" i="11"/>
  <c r="AC434" i="11"/>
  <c r="AE434" i="11"/>
  <c r="AK434" i="11"/>
  <c r="AS628" i="11"/>
  <c r="AN628" i="11"/>
  <c r="AD628" i="11"/>
  <c r="AI522" i="11"/>
  <c r="AN531" i="11"/>
  <c r="AH424" i="11"/>
  <c r="AT625" i="11"/>
  <c r="AQ625" i="11"/>
  <c r="AN625" i="11"/>
  <c r="AR625" i="11"/>
  <c r="AJ625" i="11"/>
  <c r="AU702" i="11"/>
  <c r="AG702" i="11"/>
  <c r="AC702" i="11"/>
  <c r="AS702" i="11"/>
  <c r="AT702" i="11"/>
  <c r="AP702" i="11"/>
  <c r="AD702" i="11"/>
  <c r="AE702" i="11"/>
  <c r="AM702" i="11"/>
  <c r="AO702" i="11"/>
  <c r="AK394" i="11"/>
  <c r="AG460" i="11"/>
  <c r="AI460" i="11"/>
  <c r="AQ460" i="11"/>
  <c r="AS460" i="11"/>
  <c r="AO460" i="11"/>
  <c r="AP460" i="11"/>
  <c r="AE460" i="11"/>
  <c r="AH365" i="11"/>
  <c r="AD380" i="11"/>
  <c r="AC327" i="11"/>
  <c r="AS364" i="11"/>
  <c r="AE368" i="11"/>
  <c r="AK408" i="11"/>
  <c r="AC531" i="11"/>
  <c r="AS447" i="11"/>
  <c r="AO477" i="11"/>
  <c r="AO495" i="11"/>
  <c r="AG535" i="11"/>
  <c r="AG604" i="11"/>
  <c r="AF604" i="11"/>
  <c r="AR604" i="11"/>
  <c r="AT604" i="11"/>
  <c r="AI604" i="11"/>
  <c r="AJ604" i="11"/>
  <c r="AN604" i="11"/>
  <c r="AQ604" i="11"/>
  <c r="AK604" i="11"/>
  <c r="AM604" i="11"/>
  <c r="AP604" i="11"/>
  <c r="AC604" i="11"/>
  <c r="AE604" i="11"/>
  <c r="AD604" i="11"/>
  <c r="AH604" i="11"/>
  <c r="AL604" i="11"/>
  <c r="AD632" i="11"/>
  <c r="AE632" i="11"/>
  <c r="AF632" i="11"/>
  <c r="AM632" i="11"/>
  <c r="AO632" i="11"/>
  <c r="AT632" i="11"/>
  <c r="AN632" i="11"/>
  <c r="AG632" i="11"/>
  <c r="AJ632" i="11"/>
  <c r="AP632" i="11"/>
  <c r="AR632" i="11"/>
  <c r="AC632" i="11"/>
  <c r="AI632" i="11"/>
  <c r="AQ632" i="11"/>
  <c r="AL632" i="11"/>
  <c r="AH423" i="11"/>
  <c r="AM461" i="11"/>
  <c r="AD461" i="11"/>
  <c r="AI464" i="11"/>
  <c r="AJ403" i="11"/>
  <c r="AD405" i="11"/>
  <c r="AN430" i="11"/>
  <c r="AN470" i="11"/>
  <c r="AE511" i="11"/>
  <c r="AM375" i="11"/>
  <c r="AM407" i="11"/>
  <c r="AF455" i="11"/>
  <c r="AC459" i="11"/>
  <c r="AD400" i="11"/>
  <c r="AK451" i="11"/>
  <c r="AP492" i="11"/>
  <c r="AQ535" i="11"/>
  <c r="AD383" i="11"/>
  <c r="AL383" i="11"/>
  <c r="AE398" i="11"/>
  <c r="AF426" i="11"/>
  <c r="AL427" i="11"/>
  <c r="AR493" i="11"/>
  <c r="AT535" i="11"/>
  <c r="AC316" i="11"/>
  <c r="AK387" i="11"/>
  <c r="AH415" i="11"/>
  <c r="AE583" i="11"/>
  <c r="AE642" i="11"/>
  <c r="AJ523" i="11"/>
  <c r="AL615" i="11"/>
  <c r="AL577" i="11"/>
  <c r="AO428" i="11"/>
  <c r="AT466" i="11"/>
  <c r="AU487" i="11"/>
  <c r="AE432" i="11"/>
  <c r="AD432" i="11"/>
  <c r="AU474" i="11"/>
  <c r="AE484" i="11"/>
  <c r="AD458" i="11"/>
  <c r="AE458" i="11"/>
  <c r="AS454" i="11"/>
  <c r="AK466" i="11"/>
  <c r="AP524" i="11"/>
  <c r="AS488" i="11"/>
  <c r="AD547" i="11"/>
  <c r="AM624" i="11"/>
  <c r="AU579" i="11"/>
  <c r="AF579" i="11"/>
  <c r="AL579" i="11"/>
  <c r="AH579" i="11"/>
  <c r="AP579" i="11"/>
  <c r="AO579" i="11"/>
  <c r="AD579" i="11"/>
  <c r="AC579" i="11"/>
  <c r="AS579" i="11"/>
  <c r="AT579" i="11"/>
  <c r="AM579" i="11"/>
  <c r="AQ579" i="11"/>
  <c r="AJ544" i="11"/>
  <c r="AJ531" i="11"/>
  <c r="AQ551" i="11"/>
  <c r="AU615" i="11"/>
  <c r="AL640" i="11"/>
  <c r="AH640" i="11"/>
  <c r="AO640" i="11"/>
  <c r="AJ640" i="11"/>
  <c r="AQ640" i="11"/>
  <c r="AN640" i="11"/>
  <c r="AC640" i="11"/>
  <c r="AD640" i="11"/>
  <c r="AP640" i="11"/>
  <c r="AG640" i="11"/>
  <c r="AI640" i="11"/>
  <c r="AS640" i="11"/>
  <c r="AU640" i="11"/>
  <c r="AU670" i="11"/>
  <c r="AT327" i="11"/>
  <c r="AJ368" i="11"/>
  <c r="AU385" i="11"/>
  <c r="AQ444" i="11"/>
  <c r="AL489" i="11"/>
  <c r="AO451" i="11"/>
  <c r="AH478" i="11"/>
  <c r="AP495" i="11"/>
  <c r="AF427" i="11"/>
  <c r="AG464" i="11"/>
  <c r="AH431" i="11"/>
  <c r="AS456" i="11"/>
  <c r="AJ512" i="11"/>
  <c r="AC536" i="11"/>
  <c r="AE536" i="11"/>
  <c r="AL536" i="11"/>
  <c r="AO536" i="11"/>
  <c r="AG536" i="11"/>
  <c r="AJ536" i="11"/>
  <c r="AP536" i="11"/>
  <c r="AN536" i="11"/>
  <c r="AT536" i="11"/>
  <c r="AK403" i="11"/>
  <c r="AP427" i="11"/>
  <c r="AQ470" i="11"/>
  <c r="AG491" i="11"/>
  <c r="AQ529" i="11"/>
  <c r="AO407" i="11"/>
  <c r="AS455" i="11"/>
  <c r="AE360" i="11"/>
  <c r="AD360" i="11"/>
  <c r="AK400" i="11"/>
  <c r="AJ405" i="11"/>
  <c r="AS436" i="11"/>
  <c r="AN451" i="11"/>
  <c r="AF499" i="11"/>
  <c r="AS499" i="11"/>
  <c r="AG499" i="11"/>
  <c r="AG514" i="11"/>
  <c r="AG383" i="11"/>
  <c r="AN383" i="11"/>
  <c r="AS438" i="11"/>
  <c r="AG478" i="11"/>
  <c r="AO478" i="11"/>
  <c r="AF478" i="11"/>
  <c r="AP478" i="11"/>
  <c r="AK478" i="11"/>
  <c r="AH493" i="11"/>
  <c r="AM535" i="11"/>
  <c r="AD535" i="11"/>
  <c r="AF535" i="11"/>
  <c r="AK535" i="11"/>
  <c r="AS535" i="11"/>
  <c r="AC535" i="11"/>
  <c r="AU535" i="11"/>
  <c r="AO535" i="11"/>
  <c r="AL535" i="11"/>
  <c r="AR535" i="11"/>
  <c r="AO316" i="11"/>
  <c r="AO415" i="11"/>
  <c r="AQ477" i="11"/>
  <c r="AS477" i="11"/>
  <c r="AK477" i="11"/>
  <c r="AM477" i="11"/>
  <c r="AH477" i="11"/>
  <c r="AI477" i="11"/>
  <c r="AF477" i="11"/>
  <c r="AG583" i="11"/>
  <c r="AH467" i="11"/>
  <c r="AR363" i="11"/>
  <c r="AL428" i="11"/>
  <c r="AT482" i="11"/>
  <c r="AE518" i="11"/>
  <c r="AK411" i="11"/>
  <c r="AE421" i="11"/>
  <c r="AH538" i="11"/>
  <c r="AQ519" i="11"/>
  <c r="AR462" i="11"/>
  <c r="AE507" i="11"/>
  <c r="AE496" i="11"/>
  <c r="AJ510" i="11"/>
  <c r="AC458" i="11"/>
  <c r="AI466" i="11"/>
  <c r="AQ593" i="11"/>
  <c r="AN511" i="11"/>
  <c r="AS540" i="11"/>
  <c r="AU547" i="11"/>
  <c r="AR579" i="11"/>
  <c r="AT552" i="11"/>
  <c r="AM574" i="11"/>
  <c r="AF553" i="11"/>
  <c r="AR619" i="11"/>
  <c r="AM631" i="11"/>
  <c r="AQ631" i="11"/>
  <c r="AG631" i="11"/>
  <c r="AO631" i="11"/>
  <c r="AR631" i="11"/>
  <c r="AF631" i="11"/>
  <c r="AJ491" i="11"/>
  <c r="AM439" i="11"/>
  <c r="AM459" i="11"/>
  <c r="AG459" i="11"/>
  <c r="AR371" i="11"/>
  <c r="AP438" i="11"/>
  <c r="AT477" i="11"/>
  <c r="AQ448" i="11"/>
  <c r="AH556" i="11"/>
  <c r="AN556" i="11"/>
  <c r="AQ556" i="11"/>
  <c r="AE556" i="11"/>
  <c r="AL556" i="11"/>
  <c r="AC639" i="11"/>
  <c r="AO518" i="11"/>
  <c r="AL538" i="11"/>
  <c r="AR505" i="11"/>
  <c r="AH510" i="11"/>
  <c r="AK524" i="11"/>
  <c r="AS517" i="11"/>
  <c r="AP517" i="11"/>
  <c r="AO543" i="11"/>
  <c r="AP527" i="11"/>
  <c r="AS547" i="11"/>
  <c r="AM547" i="11"/>
  <c r="AS570" i="11"/>
  <c r="AD561" i="11"/>
  <c r="AM583" i="11"/>
  <c r="AH574" i="11"/>
  <c r="AR556" i="11"/>
  <c r="AP619" i="11"/>
  <c r="AI619" i="11"/>
  <c r="AO567" i="11"/>
  <c r="AR394" i="11"/>
  <c r="AE385" i="11"/>
  <c r="AT489" i="11"/>
  <c r="AJ560" i="11"/>
  <c r="AN560" i="11"/>
  <c r="AQ560" i="11"/>
  <c r="AD560" i="11"/>
  <c r="AG560" i="11"/>
  <c r="AL560" i="11"/>
  <c r="AM560" i="11"/>
  <c r="AK560" i="11"/>
  <c r="AO560" i="11"/>
  <c r="AR560" i="11"/>
  <c r="AH560" i="11"/>
  <c r="AP560" i="11"/>
  <c r="AF560" i="11"/>
  <c r="AI560" i="11"/>
  <c r="AU560" i="11"/>
  <c r="AQ455" i="11"/>
  <c r="AJ495" i="11"/>
  <c r="AS608" i="11"/>
  <c r="AU441" i="11"/>
  <c r="AP461" i="11"/>
  <c r="AQ464" i="11"/>
  <c r="AH447" i="11"/>
  <c r="AQ503" i="11"/>
  <c r="AU503" i="11"/>
  <c r="AC503" i="11"/>
  <c r="AF503" i="11"/>
  <c r="AL503" i="11"/>
  <c r="AS503" i="11"/>
  <c r="AD503" i="11"/>
  <c r="AP503" i="11"/>
  <c r="AO503" i="11"/>
  <c r="AM503" i="11"/>
  <c r="AP521" i="11"/>
  <c r="AK536" i="11"/>
  <c r="AM403" i="11"/>
  <c r="AQ423" i="11"/>
  <c r="AE375" i="11"/>
  <c r="AT407" i="11"/>
  <c r="AI439" i="11"/>
  <c r="AN455" i="11"/>
  <c r="AJ459" i="11"/>
  <c r="AP360" i="11"/>
  <c r="AF438" i="11"/>
  <c r="AK503" i="11"/>
  <c r="AH398" i="11"/>
  <c r="AH409" i="11"/>
  <c r="AC371" i="11"/>
  <c r="AS426" i="11"/>
  <c r="AJ429" i="11"/>
  <c r="AG455" i="11"/>
  <c r="AL493" i="11"/>
  <c r="AP316" i="11"/>
  <c r="AJ316" i="11"/>
  <c r="AP477" i="11"/>
  <c r="AE524" i="11"/>
  <c r="AO556" i="11"/>
  <c r="AR577" i="11"/>
  <c r="AI620" i="11"/>
  <c r="AQ620" i="11"/>
  <c r="AC620" i="11"/>
  <c r="AP620" i="11"/>
  <c r="AM620" i="11"/>
  <c r="AG620" i="11"/>
  <c r="AT620" i="11"/>
  <c r="AS620" i="11"/>
  <c r="AK620" i="11"/>
  <c r="AN620" i="11"/>
  <c r="AD620" i="11"/>
  <c r="AE620" i="11"/>
  <c r="AU620" i="11"/>
  <c r="AR620" i="11"/>
  <c r="AL620" i="11"/>
  <c r="AF428" i="11"/>
  <c r="AJ538" i="11"/>
  <c r="AN456" i="11"/>
  <c r="AS484" i="11"/>
  <c r="AO519" i="11"/>
  <c r="AD569" i="11"/>
  <c r="AO569" i="11"/>
  <c r="AU569" i="11"/>
  <c r="AJ569" i="11"/>
  <c r="AF569" i="11"/>
  <c r="AT569" i="11"/>
  <c r="AQ569" i="11"/>
  <c r="AM569" i="11"/>
  <c r="AE569" i="11"/>
  <c r="AK569" i="11"/>
  <c r="AI569" i="11"/>
  <c r="AS569" i="11"/>
  <c r="AP507" i="11"/>
  <c r="AO505" i="11"/>
  <c r="AE510" i="11"/>
  <c r="AI392" i="11"/>
  <c r="AM435" i="11"/>
  <c r="AJ524" i="11"/>
  <c r="AH620" i="11"/>
  <c r="AG517" i="11"/>
  <c r="AE535" i="11"/>
  <c r="AL513" i="11"/>
  <c r="AJ540" i="11"/>
  <c r="AQ565" i="11"/>
  <c r="AO558" i="11"/>
  <c r="AF558" i="11"/>
  <c r="AJ558" i="11"/>
  <c r="AL575" i="11"/>
  <c r="AU575" i="11"/>
  <c r="AI579" i="11"/>
  <c r="AF528" i="11"/>
  <c r="AR528" i="11"/>
  <c r="AL528" i="11"/>
  <c r="AK528" i="11"/>
  <c r="AM528" i="11"/>
  <c r="AP613" i="11"/>
  <c r="AS614" i="11"/>
  <c r="AU614" i="11"/>
  <c r="AG444" i="11"/>
  <c r="AD489" i="11"/>
  <c r="AO489" i="11"/>
  <c r="AI489" i="11"/>
  <c r="AP489" i="11"/>
  <c r="AS489" i="11"/>
  <c r="AJ489" i="11"/>
  <c r="AG489" i="11"/>
  <c r="AR489" i="11"/>
  <c r="AN489" i="11"/>
  <c r="AE487" i="11"/>
  <c r="AJ539" i="11"/>
  <c r="AM608" i="11"/>
  <c r="AQ608" i="11"/>
  <c r="AG608" i="11"/>
  <c r="AH608" i="11"/>
  <c r="AI608" i="11"/>
  <c r="AU608" i="11"/>
  <c r="AO608" i="11"/>
  <c r="AD608" i="11"/>
  <c r="AT608" i="11"/>
  <c r="AR608" i="11"/>
  <c r="AP608" i="11"/>
  <c r="AN608" i="11"/>
  <c r="AL608" i="11"/>
  <c r="AK608" i="11"/>
  <c r="AJ608" i="11"/>
  <c r="AF608" i="11"/>
  <c r="AH636" i="11"/>
  <c r="AQ636" i="11"/>
  <c r="AT636" i="11"/>
  <c r="AE636" i="11"/>
  <c r="AC636" i="11"/>
  <c r="AG636" i="11"/>
  <c r="AF636" i="11"/>
  <c r="AN636" i="11"/>
  <c r="AK636" i="11"/>
  <c r="AR636" i="11"/>
  <c r="AS636" i="11"/>
  <c r="AO636" i="11"/>
  <c r="AJ636" i="11"/>
  <c r="AM636" i="11"/>
  <c r="AP636" i="11"/>
  <c r="AI636" i="11"/>
  <c r="AD636" i="11"/>
  <c r="AC441" i="11"/>
  <c r="AE441" i="11"/>
  <c r="AU447" i="11"/>
  <c r="AH539" i="11"/>
  <c r="AK539" i="11"/>
  <c r="AI539" i="11"/>
  <c r="AC539" i="11"/>
  <c r="AJ389" i="11"/>
  <c r="AT403" i="11"/>
  <c r="AO403" i="11"/>
  <c r="AU467" i="11"/>
  <c r="AR430" i="11"/>
  <c r="AD470" i="11"/>
  <c r="AP470" i="11"/>
  <c r="AE470" i="11"/>
  <c r="AK470" i="11"/>
  <c r="AG470" i="11"/>
  <c r="AJ470" i="11"/>
  <c r="AI470" i="11"/>
  <c r="AS470" i="11"/>
  <c r="AQ493" i="11"/>
  <c r="AO531" i="11"/>
  <c r="AU375" i="11"/>
  <c r="AK441" i="11"/>
  <c r="AJ456" i="11"/>
  <c r="AT492" i="11"/>
  <c r="AQ539" i="11"/>
  <c r="AN426" i="11"/>
  <c r="AJ478" i="11"/>
  <c r="AN539" i="11"/>
  <c r="AF387" i="11"/>
  <c r="AN387" i="11"/>
  <c r="AT415" i="11"/>
  <c r="AO586" i="11"/>
  <c r="AL448" i="11"/>
  <c r="AD488" i="11"/>
  <c r="AT476" i="11"/>
  <c r="AH428" i="11"/>
  <c r="AT428" i="11"/>
  <c r="AC428" i="11"/>
  <c r="AE428" i="11"/>
  <c r="AT411" i="11"/>
  <c r="AE411" i="11"/>
  <c r="AL421" i="11"/>
  <c r="AT468" i="11"/>
  <c r="AL462" i="11"/>
  <c r="AC474" i="11"/>
  <c r="AG510" i="11"/>
  <c r="AN476" i="11"/>
  <c r="AI454" i="11"/>
  <c r="AU480" i="11"/>
  <c r="AN480" i="11"/>
  <c r="AG480" i="11"/>
  <c r="AM480" i="11"/>
  <c r="AE480" i="11"/>
  <c r="AH480" i="11"/>
  <c r="AF480" i="11"/>
  <c r="AM568" i="11"/>
  <c r="AJ620" i="11"/>
  <c r="AH517" i="11"/>
  <c r="AR565" i="11"/>
  <c r="AM544" i="11"/>
  <c r="AQ575" i="11"/>
  <c r="AU548" i="11"/>
  <c r="AK552" i="11"/>
  <c r="AM565" i="11"/>
  <c r="AS533" i="11"/>
  <c r="AJ613" i="11"/>
  <c r="AL479" i="11"/>
  <c r="AD531" i="11"/>
  <c r="AM531" i="11"/>
  <c r="AE531" i="11"/>
  <c r="AR531" i="11"/>
  <c r="AL531" i="11"/>
  <c r="AL369" i="11"/>
  <c r="AQ420" i="11"/>
  <c r="AD376" i="11"/>
  <c r="AE532" i="11"/>
  <c r="AR532" i="11"/>
  <c r="AN532" i="11"/>
  <c r="AF532" i="11"/>
  <c r="AL532" i="11"/>
  <c r="AR641" i="11"/>
  <c r="AC641" i="11"/>
  <c r="AL641" i="11"/>
  <c r="AE641" i="11"/>
  <c r="AO641" i="11"/>
  <c r="AK641" i="11"/>
  <c r="AS641" i="11"/>
  <c r="AM641" i="11"/>
  <c r="AU641" i="11"/>
  <c r="AF641" i="11"/>
  <c r="AH641" i="11"/>
  <c r="AN641" i="11"/>
  <c r="AD641" i="11"/>
  <c r="AG641" i="11"/>
  <c r="AJ641" i="11"/>
  <c r="AP641" i="11"/>
  <c r="AD441" i="11"/>
  <c r="AP431" i="11"/>
  <c r="AK511" i="11"/>
  <c r="AI535" i="11"/>
  <c r="AR504" i="11"/>
  <c r="AN529" i="11"/>
  <c r="AF529" i="11"/>
  <c r="AE529" i="11"/>
  <c r="AJ529" i="11"/>
  <c r="AP529" i="11"/>
  <c r="AR529" i="11"/>
  <c r="AO529" i="11"/>
  <c r="AN436" i="11"/>
  <c r="AT436" i="11"/>
  <c r="AU436" i="11"/>
  <c r="AC451" i="11"/>
  <c r="AD451" i="11"/>
  <c r="AM451" i="11"/>
  <c r="AD499" i="11"/>
  <c r="AN499" i="11"/>
  <c r="AP499" i="11"/>
  <c r="AE499" i="11"/>
  <c r="AJ499" i="11"/>
  <c r="AJ504" i="11"/>
  <c r="AQ383" i="11"/>
  <c r="AU371" i="11"/>
  <c r="AM512" i="11"/>
  <c r="AJ583" i="11"/>
  <c r="AK632" i="11"/>
  <c r="AH523" i="11"/>
  <c r="AD556" i="11"/>
  <c r="AK556" i="11"/>
  <c r="AT556" i="11"/>
  <c r="AC561" i="11"/>
  <c r="AK578" i="11"/>
  <c r="AS624" i="11"/>
  <c r="AE644" i="11"/>
  <c r="AI644" i="11"/>
  <c r="AP644" i="11"/>
  <c r="AU644" i="11"/>
  <c r="AH644" i="11"/>
  <c r="AL644" i="11"/>
  <c r="AS644" i="11"/>
  <c r="AN644" i="11"/>
  <c r="AR644" i="11"/>
  <c r="AE363" i="11"/>
  <c r="AP428" i="11"/>
  <c r="AI411" i="11"/>
  <c r="AR468" i="11"/>
  <c r="AK538" i="11"/>
  <c r="AN432" i="11"/>
  <c r="AR496" i="11"/>
  <c r="AP496" i="11"/>
  <c r="AJ496" i="11"/>
  <c r="AM554" i="11"/>
  <c r="AF566" i="11"/>
  <c r="AI581" i="11"/>
  <c r="AS458" i="11"/>
  <c r="AN555" i="11"/>
  <c r="AN577" i="11"/>
  <c r="AD517" i="11"/>
  <c r="AQ543" i="11"/>
  <c r="AM543" i="11"/>
  <c r="AS543" i="11"/>
  <c r="AC543" i="11"/>
  <c r="AR543" i="11"/>
  <c r="AS574" i="11"/>
  <c r="AJ610" i="11"/>
  <c r="AK670" i="11"/>
  <c r="AO779" i="11"/>
  <c r="AT779" i="11"/>
  <c r="AH779" i="11"/>
  <c r="AI779" i="11"/>
  <c r="AR779" i="11"/>
  <c r="AL779" i="11"/>
  <c r="AD779" i="11"/>
  <c r="AP779" i="11"/>
  <c r="AG779" i="11"/>
  <c r="AF779" i="11"/>
  <c r="AN779" i="11"/>
  <c r="AK779" i="11"/>
  <c r="AU779" i="11"/>
  <c r="AJ779" i="11"/>
  <c r="AC779" i="11"/>
  <c r="AE779" i="11"/>
  <c r="AM779" i="11"/>
  <c r="AM540" i="11"/>
  <c r="AP547" i="11"/>
  <c r="AN552" i="11"/>
  <c r="AN609" i="11"/>
  <c r="AO634" i="11"/>
  <c r="AI676" i="11"/>
  <c r="AH526" i="11"/>
  <c r="AP549" i="11"/>
  <c r="AJ579" i="11"/>
  <c r="AD565" i="11"/>
  <c r="AE601" i="11"/>
  <c r="AP544" i="11"/>
  <c r="AS434" i="11"/>
  <c r="AC526" i="11"/>
  <c r="AM662" i="11"/>
  <c r="AM542" i="11"/>
  <c r="AH471" i="11"/>
  <c r="AC471" i="11"/>
  <c r="AH531" i="11"/>
  <c r="AM584" i="11"/>
  <c r="AI616" i="11"/>
  <c r="AI424" i="11"/>
  <c r="AL548" i="11"/>
  <c r="AR552" i="11"/>
  <c r="AR550" i="11"/>
  <c r="AT651" i="11"/>
  <c r="AJ635" i="11"/>
  <c r="AL669" i="11"/>
  <c r="AT685" i="11"/>
  <c r="AO714" i="11"/>
  <c r="AS714" i="11"/>
  <c r="AT814" i="11"/>
  <c r="AH657" i="11"/>
  <c r="AK666" i="11"/>
  <c r="AJ533" i="11"/>
  <c r="AO606" i="11"/>
  <c r="AL606" i="11"/>
  <c r="AF644" i="11"/>
  <c r="AK602" i="11"/>
  <c r="AS587" i="11"/>
  <c r="AH654" i="11"/>
  <c r="AG500" i="11"/>
  <c r="AN528" i="11"/>
  <c r="AR643" i="11"/>
  <c r="AH653" i="11"/>
  <c r="AS718" i="11"/>
  <c r="AJ545" i="11"/>
  <c r="AT545" i="11"/>
  <c r="AE640" i="11"/>
  <c r="AJ671" i="11"/>
  <c r="AE527" i="11"/>
  <c r="AJ697" i="11"/>
  <c r="AQ734" i="11"/>
  <c r="AM740" i="11"/>
  <c r="AM588" i="11"/>
  <c r="AF659" i="11"/>
  <c r="AP659" i="11"/>
  <c r="AT659" i="11"/>
  <c r="AL659" i="11"/>
  <c r="AS659" i="11"/>
  <c r="AG659" i="11"/>
  <c r="AN659" i="11"/>
  <c r="AQ659" i="11"/>
  <c r="AC659" i="11"/>
  <c r="AC678" i="11"/>
  <c r="AI628" i="11"/>
  <c r="AC675" i="11"/>
  <c r="AP681" i="11"/>
  <c r="AQ629" i="11"/>
  <c r="AI695" i="11"/>
  <c r="AO733" i="11"/>
  <c r="AU765" i="11"/>
  <c r="AQ780" i="11"/>
  <c r="AF780" i="11"/>
  <c r="AH652" i="11"/>
  <c r="AC652" i="11"/>
  <c r="AF652" i="11"/>
  <c r="AD652" i="11"/>
  <c r="AE652" i="11"/>
  <c r="AL652" i="11"/>
  <c r="AD710" i="11"/>
  <c r="AF710" i="11"/>
  <c r="AU710" i="11"/>
  <c r="AP710" i="11"/>
  <c r="AG710" i="11"/>
  <c r="AE630" i="11"/>
  <c r="AJ690" i="11"/>
  <c r="AN702" i="11"/>
  <c r="AK696" i="11"/>
  <c r="AM870" i="11"/>
  <c r="AO870" i="11"/>
  <c r="AL753" i="11"/>
  <c r="AP753" i="11"/>
  <c r="AQ753" i="11"/>
  <c r="AC753" i="11"/>
  <c r="AS753" i="11"/>
  <c r="AU753" i="11"/>
  <c r="AF753" i="11"/>
  <c r="AL569" i="11"/>
  <c r="AM476" i="11"/>
  <c r="AK454" i="11"/>
  <c r="AF466" i="11"/>
  <c r="AI566" i="11"/>
  <c r="AM575" i="11"/>
  <c r="AG633" i="11"/>
  <c r="AG676" i="11"/>
  <c r="AF513" i="11"/>
  <c r="AP519" i="11"/>
  <c r="AN540" i="11"/>
  <c r="AR547" i="11"/>
  <c r="AS597" i="11"/>
  <c r="AU609" i="11"/>
  <c r="AS634" i="11"/>
  <c r="AS682" i="11"/>
  <c r="AT551" i="11"/>
  <c r="AR554" i="11"/>
  <c r="AK562" i="11"/>
  <c r="AI565" i="11"/>
  <c r="AM527" i="11"/>
  <c r="AS562" i="11"/>
  <c r="AM471" i="11"/>
  <c r="AR471" i="11"/>
  <c r="AP531" i="11"/>
  <c r="AJ616" i="11"/>
  <c r="AU424" i="11"/>
  <c r="AN424" i="11"/>
  <c r="AJ651" i="11"/>
  <c r="AS651" i="11"/>
  <c r="AD651" i="11"/>
  <c r="AF651" i="11"/>
  <c r="AU651" i="11"/>
  <c r="AI651" i="11"/>
  <c r="AR651" i="11"/>
  <c r="AG651" i="11"/>
  <c r="AO651" i="11"/>
  <c r="AM651" i="11"/>
  <c r="AT640" i="11"/>
  <c r="AM668" i="11"/>
  <c r="AL685" i="11"/>
  <c r="AE767" i="11"/>
  <c r="AE666" i="11"/>
  <c r="AN533" i="11"/>
  <c r="AE671" i="11"/>
  <c r="AR671" i="11"/>
  <c r="AT671" i="11"/>
  <c r="AD671" i="11"/>
  <c r="AI671" i="11"/>
  <c r="AF671" i="11"/>
  <c r="AC671" i="11"/>
  <c r="AH671" i="11"/>
  <c r="AM671" i="11"/>
  <c r="AO593" i="11"/>
  <c r="AJ500" i="11"/>
  <c r="AE492" i="11"/>
  <c r="AH718" i="11"/>
  <c r="AC718" i="11"/>
  <c r="AQ718" i="11"/>
  <c r="AL718" i="11"/>
  <c r="AM718" i="11"/>
  <c r="AE718" i="11"/>
  <c r="AP718" i="11"/>
  <c r="AR718" i="11"/>
  <c r="AU718" i="11"/>
  <c r="AN718" i="11"/>
  <c r="AK718" i="11"/>
  <c r="AO718" i="11"/>
  <c r="AI718" i="11"/>
  <c r="AF718" i="11"/>
  <c r="AD718" i="11"/>
  <c r="AT718" i="11"/>
  <c r="AK674" i="11"/>
  <c r="AK537" i="11"/>
  <c r="AC684" i="11"/>
  <c r="AG697" i="11"/>
  <c r="AP697" i="11"/>
  <c r="AS697" i="11"/>
  <c r="AU697" i="11"/>
  <c r="AD734" i="11"/>
  <c r="AL588" i="11"/>
  <c r="AD588" i="11"/>
  <c r="AF614" i="11"/>
  <c r="AL651" i="11"/>
  <c r="AR680" i="11"/>
  <c r="AL622" i="11"/>
  <c r="AL639" i="11"/>
  <c r="AQ781" i="11"/>
  <c r="AO649" i="11"/>
  <c r="AJ765" i="11"/>
  <c r="AM687" i="11"/>
  <c r="AE687" i="11"/>
  <c r="AG687" i="11"/>
  <c r="AH689" i="11"/>
  <c r="AL705" i="11"/>
  <c r="AI705" i="11"/>
  <c r="AC705" i="11"/>
  <c r="AQ705" i="11"/>
  <c r="AP705" i="11"/>
  <c r="AG705" i="11"/>
  <c r="AT705" i="11"/>
  <c r="AK705" i="11"/>
  <c r="AH705" i="11"/>
  <c r="AS705" i="11"/>
  <c r="AR705" i="11"/>
  <c r="AD705" i="11"/>
  <c r="AU705" i="11"/>
  <c r="AE705" i="11"/>
  <c r="AN705" i="11"/>
  <c r="AO705" i="11"/>
  <c r="AU693" i="11"/>
  <c r="AN732" i="11"/>
  <c r="AM910" i="11"/>
  <c r="AP910" i="11"/>
  <c r="AR910" i="11"/>
  <c r="AK910" i="11"/>
  <c r="AN910" i="11"/>
  <c r="AH910" i="11"/>
  <c r="AI910" i="11"/>
  <c r="AL910" i="11"/>
  <c r="AT910" i="11"/>
  <c r="AU910" i="11"/>
  <c r="AO910" i="11"/>
  <c r="AE910" i="11"/>
  <c r="AQ910" i="11"/>
  <c r="AG910" i="11"/>
  <c r="AC910" i="11"/>
  <c r="AS910" i="11"/>
  <c r="AD910" i="11"/>
  <c r="AO620" i="11"/>
  <c r="AO517" i="11"/>
  <c r="AU517" i="11"/>
  <c r="AO601" i="11"/>
  <c r="AL633" i="11"/>
  <c r="AT795" i="11"/>
  <c r="AR795" i="11"/>
  <c r="AS795" i="11"/>
  <c r="AI795" i="11"/>
  <c r="AE795" i="11"/>
  <c r="AJ795" i="11"/>
  <c r="AN795" i="11"/>
  <c r="AP795" i="11"/>
  <c r="AK795" i="11"/>
  <c r="AO795" i="11"/>
  <c r="AM795" i="11"/>
  <c r="AL795" i="11"/>
  <c r="AH795" i="11"/>
  <c r="AG795" i="11"/>
  <c r="AC795" i="11"/>
  <c r="AU795" i="11"/>
  <c r="AD795" i="11"/>
  <c r="AF795" i="11"/>
  <c r="AP513" i="11"/>
  <c r="AJ513" i="11"/>
  <c r="AQ540" i="11"/>
  <c r="AC682" i="11"/>
  <c r="AK526" i="11"/>
  <c r="AS555" i="11"/>
  <c r="AL570" i="11"/>
  <c r="AN579" i="11"/>
  <c r="AM562" i="11"/>
  <c r="AD576" i="11"/>
  <c r="AP597" i="11"/>
  <c r="AC597" i="11"/>
  <c r="AF597" i="11"/>
  <c r="AT597" i="11"/>
  <c r="AR597" i="11"/>
  <c r="AD597" i="11"/>
  <c r="AE597" i="11"/>
  <c r="AJ597" i="11"/>
  <c r="AM597" i="11"/>
  <c r="AK601" i="11"/>
  <c r="AC544" i="11"/>
  <c r="AG544" i="11"/>
  <c r="AO434" i="11"/>
  <c r="AM607" i="11"/>
  <c r="AS471" i="11"/>
  <c r="AR572" i="11"/>
  <c r="AQ598" i="11"/>
  <c r="AO552" i="11"/>
  <c r="AS526" i="11"/>
  <c r="AR658" i="11"/>
  <c r="AM685" i="11"/>
  <c r="AS773" i="11"/>
  <c r="AD773" i="11"/>
  <c r="AE773" i="11"/>
  <c r="AP773" i="11"/>
  <c r="AO773" i="11"/>
  <c r="AR773" i="11"/>
  <c r="AT773" i="11"/>
  <c r="AH773" i="11"/>
  <c r="AI773" i="11"/>
  <c r="AF773" i="11"/>
  <c r="AM773" i="11"/>
  <c r="AL773" i="11"/>
  <c r="AQ773" i="11"/>
  <c r="AK773" i="11"/>
  <c r="AG773" i="11"/>
  <c r="AH814" i="11"/>
  <c r="AR814" i="11"/>
  <c r="AU814" i="11"/>
  <c r="AS814" i="11"/>
  <c r="AF814" i="11"/>
  <c r="AI814" i="11"/>
  <c r="AJ814" i="11"/>
  <c r="AL814" i="11"/>
  <c r="AM814" i="11"/>
  <c r="AN814" i="11"/>
  <c r="AP814" i="11"/>
  <c r="AQ814" i="11"/>
  <c r="AE814" i="11"/>
  <c r="AO814" i="11"/>
  <c r="AK814" i="11"/>
  <c r="AC814" i="11"/>
  <c r="AG814" i="11"/>
  <c r="AL533" i="11"/>
  <c r="AR640" i="11"/>
  <c r="AJ647" i="11"/>
  <c r="AH500" i="11"/>
  <c r="AF646" i="11"/>
  <c r="AT720" i="11"/>
  <c r="AI588" i="11"/>
  <c r="AO571" i="11"/>
  <c r="AF571" i="11"/>
  <c r="AI571" i="11"/>
  <c r="AP571" i="11"/>
  <c r="AL571" i="11"/>
  <c r="AE571" i="11"/>
  <c r="AR571" i="11"/>
  <c r="AF707" i="11"/>
  <c r="AP707" i="11"/>
  <c r="AU707" i="11"/>
  <c r="AR707" i="11"/>
  <c r="AN707" i="11"/>
  <c r="AT669" i="11"/>
  <c r="AE631" i="11"/>
  <c r="AG749" i="11"/>
  <c r="AL749" i="11"/>
  <c r="AM749" i="11"/>
  <c r="AT749" i="11"/>
  <c r="AQ749" i="11"/>
  <c r="AH749" i="11"/>
  <c r="AK749" i="11"/>
  <c r="AD749" i="11"/>
  <c r="AP749" i="11"/>
  <c r="AE749" i="11"/>
  <c r="AC749" i="11"/>
  <c r="AE693" i="11"/>
  <c r="AP693" i="11"/>
  <c r="AF693" i="11"/>
  <c r="AM693" i="11"/>
  <c r="AQ693" i="11"/>
  <c r="AJ693" i="11"/>
  <c r="AG693" i="11"/>
  <c r="AQ491" i="11"/>
  <c r="AE491" i="11"/>
  <c r="AK491" i="11"/>
  <c r="AS508" i="11"/>
  <c r="AE400" i="11"/>
  <c r="AM436" i="11"/>
  <c r="AS511" i="11"/>
  <c r="AP511" i="11"/>
  <c r="AF511" i="11"/>
  <c r="AT512" i="11"/>
  <c r="AM415" i="11"/>
  <c r="AS415" i="11"/>
  <c r="AQ415" i="11"/>
  <c r="AU523" i="11"/>
  <c r="AN537" i="11"/>
  <c r="AI561" i="11"/>
  <c r="AD634" i="11"/>
  <c r="AM650" i="11"/>
  <c r="AF650" i="11"/>
  <c r="AN650" i="11"/>
  <c r="AU650" i="11"/>
  <c r="AS650" i="11"/>
  <c r="AD650" i="11"/>
  <c r="AQ650" i="11"/>
  <c r="AI650" i="11"/>
  <c r="AH650" i="11"/>
  <c r="AT650" i="11"/>
  <c r="AO650" i="11"/>
  <c r="AK650" i="11"/>
  <c r="AR650" i="11"/>
  <c r="AJ650" i="11"/>
  <c r="AG474" i="11"/>
  <c r="AS363" i="11"/>
  <c r="AP577" i="11"/>
  <c r="AL482" i="11"/>
  <c r="AO468" i="11"/>
  <c r="AM538" i="11"/>
  <c r="AQ462" i="11"/>
  <c r="AH537" i="11"/>
  <c r="AS554" i="11"/>
  <c r="AH577" i="11"/>
  <c r="AQ537" i="11"/>
  <c r="AP568" i="11"/>
  <c r="AK644" i="11"/>
  <c r="AD491" i="11"/>
  <c r="AM517" i="11"/>
  <c r="AE580" i="11"/>
  <c r="AL616" i="11"/>
  <c r="AP634" i="11"/>
  <c r="AQ795" i="11"/>
  <c r="AQ523" i="11"/>
  <c r="AS523" i="11"/>
  <c r="AL547" i="11"/>
  <c r="AF565" i="11"/>
  <c r="AS582" i="11"/>
  <c r="AT682" i="11"/>
  <c r="AN682" i="11"/>
  <c r="AE682" i="11"/>
  <c r="AD682" i="11"/>
  <c r="AU682" i="11"/>
  <c r="AK682" i="11"/>
  <c r="AF682" i="11"/>
  <c r="AQ682" i="11"/>
  <c r="AR682" i="11"/>
  <c r="AM682" i="11"/>
  <c r="AR551" i="11"/>
  <c r="AH565" i="11"/>
  <c r="AN580" i="11"/>
  <c r="AL597" i="11"/>
  <c r="AI601" i="11"/>
  <c r="AC670" i="11"/>
  <c r="AJ670" i="11"/>
  <c r="AD551" i="11"/>
  <c r="AD434" i="11"/>
  <c r="AC575" i="11"/>
  <c r="AL585" i="11"/>
  <c r="AU681" i="11"/>
  <c r="AG471" i="11"/>
  <c r="AF471" i="11"/>
  <c r="AH616" i="11"/>
  <c r="AP424" i="11"/>
  <c r="AL522" i="11"/>
  <c r="AK554" i="11"/>
  <c r="AU574" i="11"/>
  <c r="AJ550" i="11"/>
  <c r="AK651" i="11"/>
  <c r="AH646" i="11"/>
  <c r="AG646" i="11"/>
  <c r="AK646" i="11"/>
  <c r="AP646" i="11"/>
  <c r="AD668" i="11"/>
  <c r="AL686" i="11"/>
  <c r="AJ718" i="11"/>
  <c r="AC773" i="11"/>
  <c r="AP671" i="11"/>
  <c r="AR590" i="11"/>
  <c r="AH647" i="11"/>
  <c r="AN647" i="11"/>
  <c r="AU647" i="11"/>
  <c r="AD528" i="11"/>
  <c r="AQ643" i="11"/>
  <c r="AU643" i="11"/>
  <c r="AE643" i="11"/>
  <c r="AN643" i="11"/>
  <c r="AC643" i="11"/>
  <c r="AT643" i="11"/>
  <c r="AS643" i="11"/>
  <c r="AH643" i="11"/>
  <c r="AK643" i="11"/>
  <c r="AT653" i="11"/>
  <c r="AI545" i="11"/>
  <c r="AD545" i="11"/>
  <c r="AF545" i="11"/>
  <c r="AR545" i="11"/>
  <c r="AC576" i="11"/>
  <c r="AT626" i="11"/>
  <c r="AC673" i="11"/>
  <c r="AD567" i="11"/>
  <c r="AE567" i="11"/>
  <c r="AR684" i="11"/>
  <c r="AN734" i="11"/>
  <c r="AE751" i="11"/>
  <c r="AH588" i="11"/>
  <c r="AH617" i="11"/>
  <c r="AJ617" i="11"/>
  <c r="AP617" i="11"/>
  <c r="AL617" i="11"/>
  <c r="AF617" i="11"/>
  <c r="AG617" i="11"/>
  <c r="AL676" i="11"/>
  <c r="AO623" i="11"/>
  <c r="AJ629" i="11"/>
  <c r="AL568" i="11"/>
  <c r="AK707" i="11"/>
  <c r="AF725" i="11"/>
  <c r="AH682" i="11"/>
  <c r="AU631" i="11"/>
  <c r="AI749" i="11"/>
  <c r="AS652" i="11"/>
  <c r="AQ732" i="11"/>
  <c r="AR689" i="11"/>
  <c r="AD696" i="11"/>
  <c r="AT696" i="11"/>
  <c r="AM696" i="11"/>
  <c r="AS696" i="11"/>
  <c r="AO696" i="11"/>
  <c r="AC696" i="11"/>
  <c r="AG696" i="11"/>
  <c r="AM630" i="11"/>
  <c r="AQ702" i="11"/>
  <c r="AH679" i="11"/>
  <c r="AE877" i="11"/>
  <c r="AR877" i="11"/>
  <c r="AD877" i="11"/>
  <c r="AI877" i="11"/>
  <c r="AF877" i="11"/>
  <c r="AO877" i="11"/>
  <c r="AT877" i="11"/>
  <c r="AP543" i="11"/>
  <c r="AG603" i="11"/>
  <c r="AO603" i="11"/>
  <c r="AU603" i="11"/>
  <c r="AC603" i="11"/>
  <c r="AF603" i="11"/>
  <c r="AT603" i="11"/>
  <c r="AS603" i="11"/>
  <c r="AI603" i="11"/>
  <c r="AQ603" i="11"/>
  <c r="AD603" i="11"/>
  <c r="AS527" i="11"/>
  <c r="AH513" i="11"/>
  <c r="AL540" i="11"/>
  <c r="AF638" i="11"/>
  <c r="AO638" i="11"/>
  <c r="AU638" i="11"/>
  <c r="AD638" i="11"/>
  <c r="AG638" i="11"/>
  <c r="AL638" i="11"/>
  <c r="AJ638" i="11"/>
  <c r="AC638" i="11"/>
  <c r="AH638" i="11"/>
  <c r="AG682" i="11"/>
  <c r="AI551" i="11"/>
  <c r="AR576" i="11"/>
  <c r="AG579" i="11"/>
  <c r="AN562" i="11"/>
  <c r="AE562" i="11"/>
  <c r="AN670" i="11"/>
  <c r="AT544" i="11"/>
  <c r="AL434" i="11"/>
  <c r="AE565" i="11"/>
  <c r="AS575" i="11"/>
  <c r="AJ575" i="11"/>
  <c r="AF575" i="11"/>
  <c r="AP575" i="11"/>
  <c r="AM585" i="11"/>
  <c r="AK638" i="11"/>
  <c r="AG681" i="11"/>
  <c r="AO681" i="11"/>
  <c r="AL681" i="11"/>
  <c r="AS681" i="11"/>
  <c r="AH681" i="11"/>
  <c r="AK681" i="11"/>
  <c r="AF681" i="11"/>
  <c r="AQ681" i="11"/>
  <c r="AC681" i="11"/>
  <c r="AE681" i="11"/>
  <c r="AM681" i="11"/>
  <c r="AN681" i="11"/>
  <c r="AR681" i="11"/>
  <c r="AD471" i="11"/>
  <c r="AL549" i="11"/>
  <c r="AU598" i="11"/>
  <c r="AT424" i="11"/>
  <c r="AK550" i="11"/>
  <c r="AH601" i="11"/>
  <c r="AI554" i="11"/>
  <c r="AJ619" i="11"/>
  <c r="AR668" i="11"/>
  <c r="AK669" i="11"/>
  <c r="AH669" i="11"/>
  <c r="AQ669" i="11"/>
  <c r="AE669" i="11"/>
  <c r="AU669" i="11"/>
  <c r="AF669" i="11"/>
  <c r="AC669" i="11"/>
  <c r="AR669" i="11"/>
  <c r="AU773" i="11"/>
  <c r="AC635" i="11"/>
  <c r="AF635" i="11"/>
  <c r="AE635" i="11"/>
  <c r="AG635" i="11"/>
  <c r="AD635" i="11"/>
  <c r="AT635" i="11"/>
  <c r="AP635" i="11"/>
  <c r="AN666" i="11"/>
  <c r="AT666" i="11"/>
  <c r="AI666" i="11"/>
  <c r="AJ666" i="11"/>
  <c r="AG666" i="11"/>
  <c r="AD666" i="11"/>
  <c r="AC666" i="11"/>
  <c r="AR666" i="11"/>
  <c r="AI533" i="11"/>
  <c r="AS606" i="11"/>
  <c r="AP602" i="11"/>
  <c r="AP647" i="11"/>
  <c r="AN500" i="11"/>
  <c r="AF500" i="11"/>
  <c r="AD500" i="11"/>
  <c r="AR500" i="11"/>
  <c r="AC500" i="11"/>
  <c r="AS500" i="11"/>
  <c r="AJ528" i="11"/>
  <c r="AD686" i="11"/>
  <c r="AS686" i="11"/>
  <c r="AM686" i="11"/>
  <c r="AU686" i="11"/>
  <c r="AH686" i="11"/>
  <c r="AI686" i="11"/>
  <c r="AR686" i="11"/>
  <c r="AT686" i="11"/>
  <c r="AQ686" i="11"/>
  <c r="AJ686" i="11"/>
  <c r="AC686" i="11"/>
  <c r="AH567" i="11"/>
  <c r="AG734" i="11"/>
  <c r="AT734" i="11"/>
  <c r="AP734" i="11"/>
  <c r="AC734" i="11"/>
  <c r="AR734" i="11"/>
  <c r="AP614" i="11"/>
  <c r="AJ680" i="11"/>
  <c r="AO695" i="11"/>
  <c r="AU625" i="11"/>
  <c r="AG680" i="11"/>
  <c r="AE680" i="11"/>
  <c r="AE629" i="11"/>
  <c r="AT765" i="11"/>
  <c r="AI631" i="11"/>
  <c r="AS733" i="11"/>
  <c r="AI733" i="11"/>
  <c r="AS723" i="11"/>
  <c r="AJ723" i="11"/>
  <c r="AS430" i="11"/>
  <c r="AM539" i="11"/>
  <c r="AR439" i="11"/>
  <c r="AQ459" i="11"/>
  <c r="AO400" i="11"/>
  <c r="AI436" i="11"/>
  <c r="AQ512" i="11"/>
  <c r="AT429" i="11"/>
  <c r="AI415" i="11"/>
  <c r="AH634" i="11"/>
  <c r="AC537" i="11"/>
  <c r="AF578" i="11"/>
  <c r="AG554" i="11"/>
  <c r="AI593" i="11"/>
  <c r="AT644" i="11"/>
  <c r="AH550" i="11"/>
  <c r="AS638" i="11"/>
  <c r="AO682" i="11"/>
  <c r="AQ527" i="11"/>
  <c r="AK513" i="11"/>
  <c r="AP532" i="11"/>
  <c r="AC540" i="11"/>
  <c r="AE540" i="11"/>
  <c r="AO540" i="11"/>
  <c r="AK580" i="11"/>
  <c r="AI582" i="11"/>
  <c r="AJ682" i="11"/>
  <c r="AG526" i="11"/>
  <c r="AO576" i="11"/>
  <c r="AR549" i="11"/>
  <c r="AC556" i="11"/>
  <c r="AL562" i="11"/>
  <c r="AI597" i="11"/>
  <c r="AQ562" i="11"/>
  <c r="AU434" i="11"/>
  <c r="AH434" i="11"/>
  <c r="AC558" i="11"/>
  <c r="AE558" i="11"/>
  <c r="AS558" i="11"/>
  <c r="AU558" i="11"/>
  <c r="AN558" i="11"/>
  <c r="AR558" i="11"/>
  <c r="AE575" i="11"/>
  <c r="AQ585" i="11"/>
  <c r="AO551" i="11"/>
  <c r="AL610" i="11"/>
  <c r="AE552" i="11"/>
  <c r="AO570" i="11"/>
  <c r="AK655" i="11"/>
  <c r="AU653" i="11"/>
  <c r="AL653" i="11"/>
  <c r="AG653" i="11"/>
  <c r="AC653" i="11"/>
  <c r="AS668" i="11"/>
  <c r="AM728" i="11"/>
  <c r="AF728" i="11"/>
  <c r="AH728" i="11"/>
  <c r="AI728" i="11"/>
  <c r="AS728" i="11"/>
  <c r="AP728" i="11"/>
  <c r="AE728" i="11"/>
  <c r="AT728" i="11"/>
  <c r="AD728" i="11"/>
  <c r="AO728" i="11"/>
  <c r="AL728" i="11"/>
  <c r="AG728" i="11"/>
  <c r="AU728" i="11"/>
  <c r="AC728" i="11"/>
  <c r="AJ728" i="11"/>
  <c r="AR728" i="11"/>
  <c r="AI635" i="11"/>
  <c r="AS666" i="11"/>
  <c r="AK533" i="11"/>
  <c r="AP606" i="11"/>
  <c r="AF665" i="11"/>
  <c r="AK671" i="11"/>
  <c r="AT602" i="11"/>
  <c r="AL643" i="11"/>
  <c r="AO599" i="11"/>
  <c r="AM626" i="11"/>
  <c r="AL646" i="11"/>
  <c r="AK698" i="11"/>
  <c r="AS567" i="11"/>
  <c r="AM756" i="11"/>
  <c r="AI641" i="11"/>
  <c r="AM664" i="11"/>
  <c r="AN697" i="11"/>
  <c r="AG736" i="11"/>
  <c r="AN736" i="11"/>
  <c r="AN614" i="11"/>
  <c r="AS678" i="11"/>
  <c r="AS571" i="11"/>
  <c r="AQ617" i="11"/>
  <c r="AU623" i="11"/>
  <c r="AI736" i="11"/>
  <c r="AJ707" i="11"/>
  <c r="AR766" i="11"/>
  <c r="AR829" i="11"/>
  <c r="AC631" i="11"/>
  <c r="AL750" i="11"/>
  <c r="AP750" i="11"/>
  <c r="AO750" i="11"/>
  <c r="AK750" i="11"/>
  <c r="AN693" i="11"/>
  <c r="AJ438" i="11"/>
  <c r="AU512" i="11"/>
  <c r="AF512" i="11"/>
  <c r="AI512" i="11"/>
  <c r="AC512" i="11"/>
  <c r="AL512" i="11"/>
  <c r="AO604" i="11"/>
  <c r="AM561" i="11"/>
  <c r="AR561" i="11"/>
  <c r="AS561" i="11"/>
  <c r="AJ561" i="11"/>
  <c r="AF561" i="11"/>
  <c r="AN561" i="11"/>
  <c r="AH587" i="11"/>
  <c r="AK622" i="11"/>
  <c r="AF622" i="11"/>
  <c r="AP622" i="11"/>
  <c r="AG622" i="11"/>
  <c r="AC622" i="11"/>
  <c r="AS622" i="11"/>
  <c r="AE622" i="11"/>
  <c r="AD622" i="11"/>
  <c r="AR622" i="11"/>
  <c r="AH622" i="11"/>
  <c r="AU622" i="11"/>
  <c r="AJ622" i="11"/>
  <c r="AT622" i="11"/>
  <c r="AT676" i="11"/>
  <c r="AO676" i="11"/>
  <c r="AH676" i="11"/>
  <c r="AF676" i="11"/>
  <c r="AK676" i="11"/>
  <c r="AS676" i="11"/>
  <c r="AJ676" i="11"/>
  <c r="AN676" i="11"/>
  <c r="AP676" i="11"/>
  <c r="AR676" i="11"/>
  <c r="AE676" i="11"/>
  <c r="AU676" i="11"/>
  <c r="AS568" i="11"/>
  <c r="AO577" i="11"/>
  <c r="AJ468" i="11"/>
  <c r="AP432" i="11"/>
  <c r="AR446" i="11"/>
  <c r="AM519" i="11"/>
  <c r="AE462" i="11"/>
  <c r="AD462" i="11"/>
  <c r="AQ484" i="11"/>
  <c r="AT507" i="11"/>
  <c r="AR458" i="11"/>
  <c r="AE576" i="11"/>
  <c r="AJ593" i="11"/>
  <c r="AD644" i="11"/>
  <c r="AN517" i="11"/>
  <c r="AG552" i="11"/>
  <c r="AJ683" i="11"/>
  <c r="AL683" i="11"/>
  <c r="AM683" i="11"/>
  <c r="AQ683" i="11"/>
  <c r="AP683" i="11"/>
  <c r="AI683" i="11"/>
  <c r="AS683" i="11"/>
  <c r="AO683" i="11"/>
  <c r="AF683" i="11"/>
  <c r="AN683" i="11"/>
  <c r="AE683" i="11"/>
  <c r="AT683" i="11"/>
  <c r="AR683" i="11"/>
  <c r="AN527" i="11"/>
  <c r="AU513" i="11"/>
  <c r="AT513" i="11"/>
  <c r="AJ532" i="11"/>
  <c r="AN547" i="11"/>
  <c r="AQ547" i="11"/>
  <c r="AH547" i="11"/>
  <c r="AM572" i="11"/>
  <c r="AT580" i="11"/>
  <c r="AC600" i="11"/>
  <c r="AR526" i="11"/>
  <c r="AJ565" i="11"/>
  <c r="AK597" i="11"/>
  <c r="AT434" i="11"/>
  <c r="AD558" i="11"/>
  <c r="AJ585" i="11"/>
  <c r="AI471" i="11"/>
  <c r="AP556" i="11"/>
  <c r="AO598" i="11"/>
  <c r="AT610" i="11"/>
  <c r="AM424" i="11"/>
  <c r="AI552" i="11"/>
  <c r="AJ574" i="11"/>
  <c r="AQ492" i="11"/>
  <c r="AL550" i="11"/>
  <c r="AO655" i="11"/>
  <c r="AQ654" i="11"/>
  <c r="AR667" i="11"/>
  <c r="AP668" i="11"/>
  <c r="AJ669" i="11"/>
  <c r="AH635" i="11"/>
  <c r="AG533" i="11"/>
  <c r="AC665" i="11"/>
  <c r="AD599" i="11"/>
  <c r="AF599" i="11"/>
  <c r="AN599" i="11"/>
  <c r="AC599" i="11"/>
  <c r="AS599" i="11"/>
  <c r="AT599" i="11"/>
  <c r="AU602" i="11"/>
  <c r="AL590" i="11"/>
  <c r="AC627" i="11"/>
  <c r="AS627" i="11"/>
  <c r="AN627" i="11"/>
  <c r="AQ627" i="11"/>
  <c r="AU627" i="11"/>
  <c r="AM627" i="11"/>
  <c r="AI627" i="11"/>
  <c r="AE627" i="11"/>
  <c r="AC647" i="11"/>
  <c r="AE686" i="11"/>
  <c r="AG545" i="11"/>
  <c r="AI673" i="11"/>
  <c r="AR567" i="11"/>
  <c r="AJ773" i="11"/>
  <c r="AR664" i="11"/>
  <c r="AI697" i="11"/>
  <c r="AG737" i="11"/>
  <c r="AC737" i="11"/>
  <c r="AU737" i="11"/>
  <c r="AC588" i="11"/>
  <c r="AL614" i="11"/>
  <c r="AO680" i="11"/>
  <c r="AO678" i="11"/>
  <c r="AL611" i="11"/>
  <c r="AF695" i="11"/>
  <c r="AP695" i="11"/>
  <c r="AQ695" i="11"/>
  <c r="AJ695" i="11"/>
  <c r="AR623" i="11"/>
  <c r="AG707" i="11"/>
  <c r="AN725" i="11"/>
  <c r="AG725" i="11"/>
  <c r="AT725" i="11"/>
  <c r="AO725" i="11"/>
  <c r="AQ742" i="11"/>
  <c r="AC742" i="11"/>
  <c r="AP652" i="11"/>
  <c r="AJ689" i="11"/>
  <c r="AH677" i="11"/>
  <c r="AJ702" i="11"/>
  <c r="AJ704" i="11"/>
  <c r="AE789" i="11"/>
  <c r="AG789" i="11"/>
  <c r="AO789" i="11"/>
  <c r="AP789" i="11"/>
  <c r="AG488" i="11"/>
  <c r="AF363" i="11"/>
  <c r="AO363" i="11"/>
  <c r="AR568" i="11"/>
  <c r="AJ432" i="11"/>
  <c r="AH462" i="11"/>
  <c r="AF462" i="11"/>
  <c r="AH482" i="11"/>
  <c r="AL507" i="11"/>
  <c r="AR510" i="11"/>
  <c r="AG524" i="11"/>
  <c r="AQ555" i="11"/>
  <c r="AF576" i="11"/>
  <c r="AG644" i="11"/>
  <c r="AK531" i="11"/>
  <c r="AU552" i="11"/>
  <c r="AL603" i="11"/>
  <c r="AL628" i="11"/>
  <c r="AT649" i="11"/>
  <c r="AG649" i="11"/>
  <c r="AP649" i="11"/>
  <c r="AE649" i="11"/>
  <c r="AM649" i="11"/>
  <c r="AQ649" i="11"/>
  <c r="AC649" i="11"/>
  <c r="AK649" i="11"/>
  <c r="AR649" i="11"/>
  <c r="AD649" i="11"/>
  <c r="AU649" i="11"/>
  <c r="AK527" i="11"/>
  <c r="AR513" i="11"/>
  <c r="AH532" i="11"/>
  <c r="AP542" i="11"/>
  <c r="AE547" i="11"/>
  <c r="AD580" i="11"/>
  <c r="AP638" i="11"/>
  <c r="AH570" i="11"/>
  <c r="AC565" i="11"/>
  <c r="AS565" i="11"/>
  <c r="AN565" i="11"/>
  <c r="AP551" i="11"/>
  <c r="AJ551" i="11"/>
  <c r="AQ584" i="11"/>
  <c r="AO597" i="11"/>
  <c r="AO575" i="11"/>
  <c r="AL649" i="11"/>
  <c r="AF542" i="11"/>
  <c r="AE471" i="11"/>
  <c r="AS598" i="11"/>
  <c r="AD610" i="11"/>
  <c r="AP610" i="11"/>
  <c r="AN610" i="11"/>
  <c r="AF610" i="11"/>
  <c r="AC610" i="11"/>
  <c r="AQ424" i="11"/>
  <c r="AL552" i="11"/>
  <c r="AM492" i="11"/>
  <c r="AI540" i="11"/>
  <c r="AE662" i="11"/>
  <c r="AL567" i="11"/>
  <c r="AT619" i="11"/>
  <c r="AN658" i="11"/>
  <c r="AQ668" i="11"/>
  <c r="AS779" i="11"/>
  <c r="AL657" i="11"/>
  <c r="AU533" i="11"/>
  <c r="AM606" i="11"/>
  <c r="AT665" i="11"/>
  <c r="AO686" i="11"/>
  <c r="AG599" i="11"/>
  <c r="AD590" i="11"/>
  <c r="AI590" i="11"/>
  <c r="AE590" i="11"/>
  <c r="AJ590" i="11"/>
  <c r="AN590" i="11"/>
  <c r="AQ590" i="11"/>
  <c r="AC590" i="11"/>
  <c r="AT590" i="11"/>
  <c r="AF640" i="11"/>
  <c r="AG686" i="11"/>
  <c r="AQ500" i="11"/>
  <c r="AR657" i="11"/>
  <c r="AE545" i="11"/>
  <c r="AQ646" i="11"/>
  <c r="AG673" i="11"/>
  <c r="AS673" i="11"/>
  <c r="AM673" i="11"/>
  <c r="AN673" i="11"/>
  <c r="AF686" i="11"/>
  <c r="AD676" i="11"/>
  <c r="AN803" i="11"/>
  <c r="AT803" i="11"/>
  <c r="AJ803" i="11"/>
  <c r="AS803" i="11"/>
  <c r="AF803" i="11"/>
  <c r="AG803" i="11"/>
  <c r="AH803" i="11"/>
  <c r="AM803" i="11"/>
  <c r="AO803" i="11"/>
  <c r="AR803" i="11"/>
  <c r="AK803" i="11"/>
  <c r="AD803" i="11"/>
  <c r="AU803" i="11"/>
  <c r="AP803" i="11"/>
  <c r="AC803" i="11"/>
  <c r="AI803" i="11"/>
  <c r="AS588" i="11"/>
  <c r="AL678" i="11"/>
  <c r="AO611" i="11"/>
  <c r="AC611" i="11"/>
  <c r="AR611" i="11"/>
  <c r="AN611" i="11"/>
  <c r="AS611" i="11"/>
  <c r="AU611" i="11"/>
  <c r="AG611" i="11"/>
  <c r="AM611" i="11"/>
  <c r="AL675" i="11"/>
  <c r="AI617" i="11"/>
  <c r="AL625" i="11"/>
  <c r="AK628" i="11"/>
  <c r="AD707" i="11"/>
  <c r="AP631" i="11"/>
  <c r="AN652" i="11"/>
  <c r="AG662" i="11"/>
  <c r="AD804" i="11"/>
  <c r="AI804" i="11"/>
  <c r="AE689" i="11"/>
  <c r="AS704" i="11"/>
  <c r="AP587" i="11"/>
  <c r="AG568" i="11"/>
  <c r="AD568" i="11"/>
  <c r="AE568" i="11"/>
  <c r="AC568" i="11"/>
  <c r="AU568" i="11"/>
  <c r="AF568" i="11"/>
  <c r="AJ568" i="11"/>
  <c r="AN568" i="11"/>
  <c r="AC577" i="11"/>
  <c r="AD577" i="11"/>
  <c r="AG577" i="11"/>
  <c r="AS577" i="11"/>
  <c r="AU577" i="11"/>
  <c r="AE577" i="11"/>
  <c r="AJ577" i="11"/>
  <c r="AI577" i="11"/>
  <c r="AG538" i="11"/>
  <c r="AS446" i="11"/>
  <c r="AN446" i="11"/>
  <c r="AR490" i="11"/>
  <c r="AM462" i="11"/>
  <c r="AH505" i="11"/>
  <c r="AI537" i="11"/>
  <c r="AS578" i="11"/>
  <c r="AE454" i="11"/>
  <c r="AP454" i="11"/>
  <c r="AD555" i="11"/>
  <c r="AJ576" i="11"/>
  <c r="AL517" i="11"/>
  <c r="AF537" i="11"/>
  <c r="AO584" i="11"/>
  <c r="AM603" i="11"/>
  <c r="AI527" i="11"/>
  <c r="AS513" i="11"/>
  <c r="AO532" i="11"/>
  <c r="AH540" i="11"/>
  <c r="AE544" i="11"/>
  <c r="AK574" i="11"/>
  <c r="AG580" i="11"/>
  <c r="AU596" i="11"/>
  <c r="AR638" i="11"/>
  <c r="AK551" i="11"/>
  <c r="AP562" i="11"/>
  <c r="AC584" i="11"/>
  <c r="AG584" i="11"/>
  <c r="AP584" i="11"/>
  <c r="AJ584" i="11"/>
  <c r="AD584" i="11"/>
  <c r="AS584" i="11"/>
  <c r="AU597" i="11"/>
  <c r="AU610" i="11"/>
  <c r="AQ434" i="11"/>
  <c r="AG549" i="11"/>
  <c r="AI585" i="11"/>
  <c r="AJ562" i="11"/>
  <c r="AJ572" i="11"/>
  <c r="AI610" i="11"/>
  <c r="AD424" i="11"/>
  <c r="AG507" i="11"/>
  <c r="AH544" i="11"/>
  <c r="AJ552" i="11"/>
  <c r="AQ576" i="11"/>
  <c r="AO622" i="11"/>
  <c r="AC619" i="11"/>
  <c r="AH619" i="11"/>
  <c r="AE619" i="11"/>
  <c r="AD619" i="11"/>
  <c r="AL619" i="11"/>
  <c r="AQ619" i="11"/>
  <c r="AS619" i="11"/>
  <c r="AQ667" i="11"/>
  <c r="AU668" i="11"/>
  <c r="AU671" i="11"/>
  <c r="AH511" i="11"/>
  <c r="AL635" i="11"/>
  <c r="AJ657" i="11"/>
  <c r="AP533" i="11"/>
  <c r="AE533" i="11"/>
  <c r="AP665" i="11"/>
  <c r="AC698" i="11"/>
  <c r="AL599" i="11"/>
  <c r="AH590" i="11"/>
  <c r="AK640" i="11"/>
  <c r="AT647" i="11"/>
  <c r="AQ528" i="11"/>
  <c r="AH543" i="11"/>
  <c r="AU646" i="11"/>
  <c r="AJ673" i="11"/>
  <c r="AM567" i="11"/>
  <c r="AP567" i="11"/>
  <c r="AL650" i="11"/>
  <c r="AG678" i="11"/>
  <c r="AH737" i="11"/>
  <c r="AK678" i="11"/>
  <c r="AO691" i="11"/>
  <c r="AU691" i="11"/>
  <c r="AH611" i="11"/>
  <c r="AD571" i="11"/>
  <c r="AK625" i="11"/>
  <c r="AS766" i="11"/>
  <c r="AT670" i="11"/>
  <c r="AD689" i="11"/>
  <c r="AO630" i="11"/>
  <c r="AE459" i="11"/>
  <c r="AU522" i="11"/>
  <c r="AD415" i="11"/>
  <c r="AP553" i="11"/>
  <c r="AP609" i="11"/>
  <c r="AD609" i="11"/>
  <c r="AF609" i="11"/>
  <c r="AH609" i="11"/>
  <c r="AJ609" i="11"/>
  <c r="AS609" i="11"/>
  <c r="AM609" i="11"/>
  <c r="AR609" i="11"/>
  <c r="AI609" i="11"/>
  <c r="AK609" i="11"/>
  <c r="AG609" i="11"/>
  <c r="AJ448" i="11"/>
  <c r="AU448" i="11"/>
  <c r="AM510" i="11"/>
  <c r="AD523" i="11"/>
  <c r="AE523" i="11"/>
  <c r="AP523" i="11"/>
  <c r="AO523" i="11"/>
  <c r="AH555" i="11"/>
  <c r="AT568" i="11"/>
  <c r="AR587" i="11"/>
  <c r="AT639" i="11"/>
  <c r="AD363" i="11"/>
  <c r="AT363" i="11"/>
  <c r="AG454" i="11"/>
  <c r="AE538" i="11"/>
  <c r="AG432" i="11"/>
  <c r="AF446" i="11"/>
  <c r="AL490" i="11"/>
  <c r="AF519" i="11"/>
  <c r="AH519" i="11"/>
  <c r="AK474" i="11"/>
  <c r="AQ507" i="11"/>
  <c r="AD505" i="11"/>
  <c r="AE505" i="11"/>
  <c r="AM505" i="11"/>
  <c r="AG505" i="11"/>
  <c r="AR578" i="11"/>
  <c r="AH476" i="11"/>
  <c r="AL476" i="11"/>
  <c r="AI476" i="11"/>
  <c r="AD454" i="11"/>
  <c r="AO555" i="11"/>
  <c r="AG555" i="11"/>
  <c r="AL555" i="11"/>
  <c r="AU555" i="11"/>
  <c r="AI555" i="11"/>
  <c r="AM555" i="11"/>
  <c r="AJ555" i="11"/>
  <c r="AR517" i="11"/>
  <c r="AD562" i="11"/>
  <c r="AP603" i="11"/>
  <c r="AF633" i="11"/>
  <c r="AT715" i="11"/>
  <c r="AF715" i="11"/>
  <c r="AG715" i="11"/>
  <c r="AK715" i="11"/>
  <c r="AL715" i="11"/>
  <c r="AD715" i="11"/>
  <c r="AO715" i="11"/>
  <c r="AU715" i="11"/>
  <c r="AP715" i="11"/>
  <c r="AM715" i="11"/>
  <c r="AS715" i="11"/>
  <c r="AN715" i="11"/>
  <c r="AR715" i="11"/>
  <c r="AC715" i="11"/>
  <c r="AI715" i="11"/>
  <c r="AH715" i="11"/>
  <c r="AE513" i="11"/>
  <c r="AM532" i="11"/>
  <c r="AF540" i="11"/>
  <c r="AO547" i="11"/>
  <c r="AI547" i="11"/>
  <c r="AT582" i="11"/>
  <c r="AE596" i="11"/>
  <c r="AD600" i="11"/>
  <c r="AM600" i="11"/>
  <c r="AR600" i="11"/>
  <c r="AI600" i="11"/>
  <c r="AT600" i="11"/>
  <c r="AJ600" i="11"/>
  <c r="AG600" i="11"/>
  <c r="AP600" i="11"/>
  <c r="AE600" i="11"/>
  <c r="AL600" i="11"/>
  <c r="AO600" i="11"/>
  <c r="AT638" i="11"/>
  <c r="AF526" i="11"/>
  <c r="AL551" i="11"/>
  <c r="AF549" i="11"/>
  <c r="AC549" i="11"/>
  <c r="AM570" i="11"/>
  <c r="AT562" i="11"/>
  <c r="AQ499" i="11"/>
  <c r="AG556" i="11"/>
  <c r="AE584" i="11"/>
  <c r="AH597" i="11"/>
  <c r="AS544" i="11"/>
  <c r="AP565" i="11"/>
  <c r="AJ434" i="11"/>
  <c r="AH551" i="11"/>
  <c r="AH558" i="11"/>
  <c r="AR628" i="11"/>
  <c r="AF649" i="11"/>
  <c r="AN572" i="11"/>
  <c r="AR610" i="11"/>
  <c r="AC424" i="11"/>
  <c r="AG424" i="11"/>
  <c r="AP552" i="11"/>
  <c r="AT547" i="11"/>
  <c r="AS550" i="11"/>
  <c r="AE670" i="11"/>
  <c r="AG619" i="11"/>
  <c r="AJ658" i="11"/>
  <c r="AL667" i="11"/>
  <c r="AE668" i="11"/>
  <c r="AE703" i="11"/>
  <c r="AU703" i="11"/>
  <c r="AQ703" i="11"/>
  <c r="AQ566" i="11"/>
  <c r="AC606" i="11"/>
  <c r="AI698" i="11"/>
  <c r="AM602" i="11"/>
  <c r="AC602" i="11"/>
  <c r="AK686" i="11"/>
  <c r="AK500" i="11"/>
  <c r="AO528" i="11"/>
  <c r="AG582" i="11"/>
  <c r="AP545" i="11"/>
  <c r="AJ626" i="11"/>
  <c r="AI567" i="11"/>
  <c r="AO653" i="11"/>
  <c r="AQ664" i="11"/>
  <c r="AI682" i="11"/>
  <c r="AG588" i="11"/>
  <c r="AS680" i="11"/>
  <c r="AG695" i="11"/>
  <c r="AH571" i="11"/>
  <c r="AE617" i="11"/>
  <c r="AE625" i="11"/>
  <c r="AK629" i="11"/>
  <c r="AI856" i="11"/>
  <c r="AS856" i="11"/>
  <c r="AJ856" i="11"/>
  <c r="AE856" i="11"/>
  <c r="AP856" i="11"/>
  <c r="AF856" i="11"/>
  <c r="AR856" i="11"/>
  <c r="AH856" i="11"/>
  <c r="AO856" i="11"/>
  <c r="AL856" i="11"/>
  <c r="AN856" i="11"/>
  <c r="AM856" i="11"/>
  <c r="AG856" i="11"/>
  <c r="AD856" i="11"/>
  <c r="AU856" i="11"/>
  <c r="AC856" i="11"/>
  <c r="AK856" i="11"/>
  <c r="AU766" i="11"/>
  <c r="AQ766" i="11"/>
  <c r="AO766" i="11"/>
  <c r="AP766" i="11"/>
  <c r="AL766" i="11"/>
  <c r="AJ766" i="11"/>
  <c r="AM766" i="11"/>
  <c r="AF766" i="11"/>
  <c r="AC766" i="11"/>
  <c r="AD766" i="11"/>
  <c r="AG652" i="11"/>
  <c r="AK693" i="11"/>
  <c r="AT689" i="11"/>
  <c r="AR630" i="11"/>
  <c r="AI702" i="11"/>
  <c r="AH704" i="11"/>
  <c r="AM704" i="11"/>
  <c r="AQ704" i="11"/>
  <c r="AF704" i="11"/>
  <c r="AP704" i="11"/>
  <c r="AN704" i="11"/>
  <c r="AR784" i="11"/>
  <c r="AH716" i="11"/>
  <c r="AK804" i="11"/>
  <c r="AF527" i="11"/>
  <c r="AT394" i="11"/>
  <c r="AN457" i="11"/>
  <c r="AN372" i="11"/>
  <c r="AL419" i="11"/>
  <c r="AR457" i="11"/>
  <c r="AI372" i="11"/>
  <c r="AP385" i="11"/>
  <c r="AK472" i="11"/>
  <c r="AL499" i="11"/>
  <c r="AE539" i="11"/>
  <c r="AT539" i="11"/>
  <c r="AD539" i="11"/>
  <c r="AL539" i="11"/>
  <c r="AG539" i="11"/>
  <c r="AS539" i="11"/>
  <c r="AU632" i="11"/>
  <c r="AJ461" i="11"/>
  <c r="AT521" i="11"/>
  <c r="AU430" i="11"/>
  <c r="AN512" i="11"/>
  <c r="AQ407" i="11"/>
  <c r="AG492" i="11"/>
  <c r="AF492" i="11"/>
  <c r="AU492" i="11"/>
  <c r="AG426" i="11"/>
  <c r="AM429" i="11"/>
  <c r="AD438" i="11"/>
  <c r="AL438" i="11"/>
  <c r="AO438" i="11"/>
  <c r="AQ478" i="11"/>
  <c r="AC493" i="11"/>
  <c r="AO493" i="11"/>
  <c r="AT387" i="11"/>
  <c r="AP414" i="11"/>
  <c r="AG415" i="11"/>
  <c r="AT448" i="11"/>
  <c r="AJ451" i="11"/>
  <c r="AT519" i="11"/>
  <c r="AG523" i="11"/>
  <c r="AN569" i="11"/>
  <c r="AK587" i="11"/>
  <c r="AQ622" i="11"/>
  <c r="AS492" i="11"/>
  <c r="AC519" i="11"/>
  <c r="AI496" i="11"/>
  <c r="AD519" i="11"/>
  <c r="AT511" i="11"/>
  <c r="AC505" i="11"/>
  <c r="AU537" i="11"/>
  <c r="AS538" i="11"/>
  <c r="AP538" i="11"/>
  <c r="AE566" i="11"/>
  <c r="AU578" i="11"/>
  <c r="AC454" i="11"/>
  <c r="AJ511" i="11"/>
  <c r="AP555" i="11"/>
  <c r="AI576" i="11"/>
  <c r="AJ517" i="11"/>
  <c r="AH585" i="11"/>
  <c r="AE585" i="11"/>
  <c r="AC585" i="11"/>
  <c r="AF585" i="11"/>
  <c r="AT585" i="11"/>
  <c r="AP585" i="11"/>
  <c r="AD585" i="11"/>
  <c r="AU585" i="11"/>
  <c r="AR603" i="11"/>
  <c r="AQ715" i="11"/>
  <c r="AD527" i="11"/>
  <c r="AG513" i="11"/>
  <c r="AK532" i="11"/>
  <c r="AK547" i="11"/>
  <c r="AM580" i="11"/>
  <c r="AR582" i="11"/>
  <c r="AF596" i="11"/>
  <c r="AH596" i="11"/>
  <c r="AR596" i="11"/>
  <c r="AO596" i="11"/>
  <c r="AC596" i="11"/>
  <c r="AJ596" i="11"/>
  <c r="AL596" i="11"/>
  <c r="AM596" i="11"/>
  <c r="AF600" i="11"/>
  <c r="AP462" i="11"/>
  <c r="AQ526" i="11"/>
  <c r="AR544" i="11"/>
  <c r="AP434" i="11"/>
  <c r="AD552" i="11"/>
  <c r="AG558" i="11"/>
  <c r="AI575" i="11"/>
  <c r="AI649" i="11"/>
  <c r="AD507" i="11"/>
  <c r="AO471" i="11"/>
  <c r="AG565" i="11"/>
  <c r="AE548" i="11"/>
  <c r="AK548" i="11"/>
  <c r="AN548" i="11"/>
  <c r="AL565" i="11"/>
  <c r="AT574" i="11"/>
  <c r="AO580" i="11"/>
  <c r="AC676" i="11"/>
  <c r="AJ603" i="11"/>
  <c r="AK619" i="11"/>
  <c r="AM667" i="11"/>
  <c r="AJ674" i="11"/>
  <c r="AD703" i="11"/>
  <c r="AT787" i="11"/>
  <c r="AJ787" i="11"/>
  <c r="AK787" i="11"/>
  <c r="AF787" i="11"/>
  <c r="AN787" i="11"/>
  <c r="AR787" i="11"/>
  <c r="AM787" i="11"/>
  <c r="AS787" i="11"/>
  <c r="AO787" i="11"/>
  <c r="AQ787" i="11"/>
  <c r="AP787" i="11"/>
  <c r="AD787" i="11"/>
  <c r="AG787" i="11"/>
  <c r="AU787" i="11"/>
  <c r="AI787" i="11"/>
  <c r="AC787" i="11"/>
  <c r="AO590" i="11"/>
  <c r="AK635" i="11"/>
  <c r="AO665" i="11"/>
  <c r="AG698" i="11"/>
  <c r="AE599" i="11"/>
  <c r="AG627" i="11"/>
  <c r="AJ654" i="11"/>
  <c r="AN686" i="11"/>
  <c r="AG590" i="11"/>
  <c r="AF643" i="11"/>
  <c r="AO545" i="11"/>
  <c r="AK545" i="11"/>
  <c r="AQ673" i="11"/>
  <c r="AU590" i="11"/>
  <c r="AP737" i="11"/>
  <c r="AU588" i="11"/>
  <c r="AE588" i="11"/>
  <c r="AF588" i="11"/>
  <c r="AQ588" i="11"/>
  <c r="AT588" i="11"/>
  <c r="AK614" i="11"/>
  <c r="AI678" i="11"/>
  <c r="AQ611" i="11"/>
  <c r="AU571" i="11"/>
  <c r="AK617" i="11"/>
  <c r="AS751" i="11"/>
  <c r="AJ703" i="11"/>
  <c r="AJ741" i="11"/>
  <c r="AF741" i="11"/>
  <c r="AQ856" i="11"/>
  <c r="AI661" i="11"/>
  <c r="AD661" i="11"/>
  <c r="AH661" i="11"/>
  <c r="AS661" i="11"/>
  <c r="AL742" i="11"/>
  <c r="AK631" i="11"/>
  <c r="AT733" i="11"/>
  <c r="AT652" i="11"/>
  <c r="AC697" i="11"/>
  <c r="AS630" i="11"/>
  <c r="AO677" i="11"/>
  <c r="AU704" i="11"/>
  <c r="AC679" i="11"/>
  <c r="AD714" i="11"/>
  <c r="AK692" i="11"/>
  <c r="AP770" i="11"/>
  <c r="AF522" i="11"/>
  <c r="AG522" i="11"/>
  <c r="AN522" i="11"/>
  <c r="AP522" i="11"/>
  <c r="AS387" i="11"/>
  <c r="AL553" i="11"/>
  <c r="AN587" i="11"/>
  <c r="AE639" i="11"/>
  <c r="AK639" i="11"/>
  <c r="AN639" i="11"/>
  <c r="AM639" i="11"/>
  <c r="AU639" i="11"/>
  <c r="AP639" i="11"/>
  <c r="AH639" i="11"/>
  <c r="AQ639" i="11"/>
  <c r="AD639" i="11"/>
  <c r="AF639" i="11"/>
  <c r="AS639" i="11"/>
  <c r="AJ639" i="11"/>
  <c r="AQ568" i="11"/>
  <c r="AQ432" i="11"/>
  <c r="AR432" i="11"/>
  <c r="AE446" i="11"/>
  <c r="AI490" i="11"/>
  <c r="AS519" i="11"/>
  <c r="AI462" i="11"/>
  <c r="AE474" i="11"/>
  <c r="AO507" i="11"/>
  <c r="AQ538" i="11"/>
  <c r="AL566" i="11"/>
  <c r="AR566" i="11"/>
  <c r="AC566" i="11"/>
  <c r="AO566" i="11"/>
  <c r="AS566" i="11"/>
  <c r="AD578" i="11"/>
  <c r="AE578" i="11"/>
  <c r="AJ578" i="11"/>
  <c r="AI578" i="11"/>
  <c r="AM578" i="11"/>
  <c r="AD476" i="11"/>
  <c r="AK576" i="11"/>
  <c r="AI517" i="11"/>
  <c r="AF517" i="11"/>
  <c r="AD566" i="11"/>
  <c r="AO585" i="11"/>
  <c r="AK603" i="11"/>
  <c r="AK633" i="11"/>
  <c r="AF655" i="11"/>
  <c r="AI655" i="11"/>
  <c r="AN655" i="11"/>
  <c r="AP655" i="11"/>
  <c r="AL655" i="11"/>
  <c r="AE655" i="11"/>
  <c r="AJ655" i="11"/>
  <c r="AM655" i="11"/>
  <c r="AQ655" i="11"/>
  <c r="AR655" i="11"/>
  <c r="AS655" i="11"/>
  <c r="AD655" i="11"/>
  <c r="AU731" i="11"/>
  <c r="AK731" i="11"/>
  <c r="AD731" i="11"/>
  <c r="AE731" i="11"/>
  <c r="AF731" i="11"/>
  <c r="AG731" i="11"/>
  <c r="AI731" i="11"/>
  <c r="AO731" i="11"/>
  <c r="AT731" i="11"/>
  <c r="AM731" i="11"/>
  <c r="AL731" i="11"/>
  <c r="AN731" i="11"/>
  <c r="AS731" i="11"/>
  <c r="AR731" i="11"/>
  <c r="AP731" i="11"/>
  <c r="AC731" i="11"/>
  <c r="AH731" i="11"/>
  <c r="AJ731" i="11"/>
  <c r="AU527" i="11"/>
  <c r="AO513" i="11"/>
  <c r="AD540" i="11"/>
  <c r="AL580" i="11"/>
  <c r="AI596" i="11"/>
  <c r="AN638" i="11"/>
  <c r="AR539" i="11"/>
  <c r="AU551" i="11"/>
  <c r="AR562" i="11"/>
  <c r="AK565" i="11"/>
  <c r="AK584" i="11"/>
  <c r="AJ556" i="11"/>
  <c r="AC628" i="11"/>
  <c r="AS649" i="11"/>
  <c r="AE610" i="11"/>
  <c r="AE424" i="11"/>
  <c r="AF552" i="11"/>
  <c r="AL574" i="11"/>
  <c r="AO574" i="11"/>
  <c r="AG550" i="11"/>
  <c r="AD550" i="11"/>
  <c r="AE550" i="11"/>
  <c r="AQ550" i="11"/>
  <c r="AF550" i="11"/>
  <c r="AD681" i="11"/>
  <c r="AU658" i="11"/>
  <c r="AJ667" i="11"/>
  <c r="AI668" i="11"/>
  <c r="AR674" i="11"/>
  <c r="AE709" i="11"/>
  <c r="AI709" i="11"/>
  <c r="AP709" i="11"/>
  <c r="AT709" i="11"/>
  <c r="AS709" i="11"/>
  <c r="AM709" i="11"/>
  <c r="AF709" i="11"/>
  <c r="AD709" i="11"/>
  <c r="AL709" i="11"/>
  <c r="AQ709" i="11"/>
  <c r="AO709" i="11"/>
  <c r="AU709" i="11"/>
  <c r="AK709" i="11"/>
  <c r="AH709" i="11"/>
  <c r="AC709" i="11"/>
  <c r="AG709" i="11"/>
  <c r="AR709" i="11"/>
  <c r="AT756" i="11"/>
  <c r="AO756" i="11"/>
  <c r="AR756" i="11"/>
  <c r="AH756" i="11"/>
  <c r="AS756" i="11"/>
  <c r="AN756" i="11"/>
  <c r="AQ756" i="11"/>
  <c r="AK756" i="11"/>
  <c r="AE756" i="11"/>
  <c r="AP756" i="11"/>
  <c r="AD756" i="11"/>
  <c r="AG756" i="11"/>
  <c r="AL756" i="11"/>
  <c r="AJ756" i="11"/>
  <c r="AU756" i="11"/>
  <c r="AD790" i="11"/>
  <c r="AE790" i="11"/>
  <c r="AG790" i="11"/>
  <c r="AT790" i="11"/>
  <c r="AP790" i="11"/>
  <c r="AR790" i="11"/>
  <c r="AS790" i="11"/>
  <c r="AQ790" i="11"/>
  <c r="AJ790" i="11"/>
  <c r="AF790" i="11"/>
  <c r="AI790" i="11"/>
  <c r="AN790" i="11"/>
  <c r="AU790" i="11"/>
  <c r="AM790" i="11"/>
  <c r="AN635" i="11"/>
  <c r="AM533" i="11"/>
  <c r="AG531" i="11"/>
  <c r="AM640" i="11"/>
  <c r="AL500" i="11"/>
  <c r="AE500" i="11"/>
  <c r="AH528" i="11"/>
  <c r="AC528" i="11"/>
  <c r="AS528" i="11"/>
  <c r="AT528" i="11"/>
  <c r="AU528" i="11"/>
  <c r="AE528" i="11"/>
  <c r="AE674" i="11"/>
  <c r="AI674" i="11"/>
  <c r="AM674" i="11"/>
  <c r="AE720" i="11"/>
  <c r="AD720" i="11"/>
  <c r="AN720" i="11"/>
  <c r="AH720" i="11"/>
  <c r="AJ720" i="11"/>
  <c r="AL720" i="11"/>
  <c r="AK720" i="11"/>
  <c r="AO720" i="11"/>
  <c r="AP720" i="11"/>
  <c r="AC720" i="11"/>
  <c r="AR720" i="11"/>
  <c r="AQ720" i="11"/>
  <c r="AS720" i="11"/>
  <c r="AE694" i="11"/>
  <c r="AL694" i="11"/>
  <c r="AN694" i="11"/>
  <c r="AG694" i="11"/>
  <c r="AS694" i="11"/>
  <c r="AO717" i="11"/>
  <c r="AT655" i="11"/>
  <c r="AQ678" i="11"/>
  <c r="AF625" i="11"/>
  <c r="AH623" i="11"/>
  <c r="AF751" i="11"/>
  <c r="AU751" i="11"/>
  <c r="AN631" i="11"/>
  <c r="AH733" i="11"/>
  <c r="AM720" i="11"/>
  <c r="AD529" i="11"/>
  <c r="AU714" i="11"/>
  <c r="AD716" i="11"/>
  <c r="AI478" i="11"/>
  <c r="AL477" i="11"/>
  <c r="AK521" i="11"/>
  <c r="AH613" i="11"/>
  <c r="AR448" i="11"/>
  <c r="AM523" i="11"/>
  <c r="AT624" i="11"/>
  <c r="AG639" i="11"/>
  <c r="AQ482" i="11"/>
  <c r="AI468" i="11"/>
  <c r="AC432" i="11"/>
  <c r="AC490" i="11"/>
  <c r="AD490" i="11"/>
  <c r="AG462" i="11"/>
  <c r="AR569" i="11"/>
  <c r="AR474" i="11"/>
  <c r="AO474" i="11"/>
  <c r="AF474" i="11"/>
  <c r="AL474" i="11"/>
  <c r="AK484" i="11"/>
  <c r="AG566" i="11"/>
  <c r="AC578" i="11"/>
  <c r="AD480" i="11"/>
  <c r="AT555" i="11"/>
  <c r="AP576" i="11"/>
  <c r="AD593" i="11"/>
  <c r="AS593" i="11"/>
  <c r="AL593" i="11"/>
  <c r="AN593" i="11"/>
  <c r="AP593" i="11"/>
  <c r="AR593" i="11"/>
  <c r="AU593" i="11"/>
  <c r="AK593" i="11"/>
  <c r="AM593" i="11"/>
  <c r="AK517" i="11"/>
  <c r="AN603" i="11"/>
  <c r="AJ633" i="11"/>
  <c r="AC655" i="11"/>
  <c r="AQ731" i="11"/>
  <c r="AL527" i="11"/>
  <c r="AC513" i="11"/>
  <c r="AC532" i="11"/>
  <c r="AC547" i="11"/>
  <c r="AH580" i="11"/>
  <c r="AM582" i="11"/>
  <c r="AK600" i="11"/>
  <c r="AL544" i="11"/>
  <c r="AQ549" i="11"/>
  <c r="AN570" i="11"/>
  <c r="AC562" i="11"/>
  <c r="AU561" i="11"/>
  <c r="AE522" i="11"/>
  <c r="AI434" i="11"/>
  <c r="AD575" i="11"/>
  <c r="AO628" i="11"/>
  <c r="AM628" i="11"/>
  <c r="AU628" i="11"/>
  <c r="AH628" i="11"/>
  <c r="AP628" i="11"/>
  <c r="AO662" i="11"/>
  <c r="AK542" i="11"/>
  <c r="AT565" i="11"/>
  <c r="AR548" i="11"/>
  <c r="AJ507" i="11"/>
  <c r="AU550" i="11"/>
  <c r="AI550" i="11"/>
  <c r="AI584" i="11"/>
  <c r="AQ638" i="11"/>
  <c r="AP626" i="11"/>
  <c r="AI626" i="11"/>
  <c r="AD684" i="11"/>
  <c r="AO684" i="11"/>
  <c r="AU684" i="11"/>
  <c r="AM684" i="11"/>
  <c r="AF684" i="11"/>
  <c r="AN684" i="11"/>
  <c r="AI684" i="11"/>
  <c r="AQ684" i="11"/>
  <c r="AG684" i="11"/>
  <c r="AH684" i="11"/>
  <c r="AJ684" i="11"/>
  <c r="AP684" i="11"/>
  <c r="AS684" i="11"/>
  <c r="AC756" i="11"/>
  <c r="AC790" i="11"/>
  <c r="AE603" i="11"/>
  <c r="AE650" i="11"/>
  <c r="AP666" i="11"/>
  <c r="AO533" i="11"/>
  <c r="AC533" i="11"/>
  <c r="AC587" i="11"/>
  <c r="AP566" i="11"/>
  <c r="AK627" i="11"/>
  <c r="AC654" i="11"/>
  <c r="AU500" i="11"/>
  <c r="AH602" i="11"/>
  <c r="AC545" i="11"/>
  <c r="AQ626" i="11"/>
  <c r="AF720" i="11"/>
  <c r="AF567" i="11"/>
  <c r="AU567" i="11"/>
  <c r="AM701" i="11"/>
  <c r="AE701" i="11"/>
  <c r="AJ701" i="11"/>
  <c r="AH787" i="11"/>
  <c r="AO664" i="11"/>
  <c r="AR717" i="11"/>
  <c r="AD740" i="11"/>
  <c r="AP669" i="11"/>
  <c r="AD614" i="11"/>
  <c r="AI614" i="11"/>
  <c r="AR614" i="11"/>
  <c r="AG614" i="11"/>
  <c r="AQ614" i="11"/>
  <c r="AT614" i="11"/>
  <c r="AU629" i="11"/>
  <c r="AN714" i="11"/>
  <c r="AT719" i="11"/>
  <c r="AI719" i="11"/>
  <c r="AO719" i="11"/>
  <c r="AK652" i="11"/>
  <c r="AL687" i="11"/>
  <c r="AN781" i="11"/>
  <c r="AG689" i="11"/>
  <c r="AL609" i="11"/>
  <c r="AC663" i="11"/>
  <c r="AD663" i="11"/>
  <c r="AU663" i="11"/>
  <c r="AT663" i="11"/>
  <c r="AR663" i="11"/>
  <c r="AQ663" i="11"/>
  <c r="AE663" i="11"/>
  <c r="AM663" i="11"/>
  <c r="AS663" i="11"/>
  <c r="AN758" i="11"/>
  <c r="AI639" i="11"/>
  <c r="AR466" i="11"/>
  <c r="AT474" i="11"/>
  <c r="AP505" i="11"/>
  <c r="AF554" i="11"/>
  <c r="AT554" i="11"/>
  <c r="AE554" i="11"/>
  <c r="AU554" i="11"/>
  <c r="AD554" i="11"/>
  <c r="AP554" i="11"/>
  <c r="AC554" i="11"/>
  <c r="AH566" i="11"/>
  <c r="AO524" i="11"/>
  <c r="AC555" i="11"/>
  <c r="AS576" i="11"/>
  <c r="AI572" i="11"/>
  <c r="AN597" i="11"/>
  <c r="AK607" i="11"/>
  <c r="AR633" i="11"/>
  <c r="AJ527" i="11"/>
  <c r="AD513" i="11"/>
  <c r="AF547" i="11"/>
  <c r="AF580" i="11"/>
  <c r="AJ580" i="11"/>
  <c r="AU580" i="11"/>
  <c r="AC580" i="11"/>
  <c r="AJ582" i="11"/>
  <c r="AE582" i="11"/>
  <c r="AD582" i="11"/>
  <c r="AU582" i="11"/>
  <c r="AQ644" i="11"/>
  <c r="AG512" i="11"/>
  <c r="AL526" i="11"/>
  <c r="AO499" i="11"/>
  <c r="AK570" i="11"/>
  <c r="AH562" i="11"/>
  <c r="AK561" i="11"/>
  <c r="AF601" i="11"/>
  <c r="AP601" i="11"/>
  <c r="AT601" i="11"/>
  <c r="AU601" i="11"/>
  <c r="AJ601" i="11"/>
  <c r="AN601" i="11"/>
  <c r="AR601" i="11"/>
  <c r="AC601" i="11"/>
  <c r="AS601" i="11"/>
  <c r="AG527" i="11"/>
  <c r="AI544" i="11"/>
  <c r="AM558" i="11"/>
  <c r="AT575" i="11"/>
  <c r="AQ628" i="11"/>
  <c r="AQ531" i="11"/>
  <c r="AK572" i="11"/>
  <c r="AK579" i="11"/>
  <c r="AT616" i="11"/>
  <c r="AD616" i="11"/>
  <c r="AN616" i="11"/>
  <c r="AF616" i="11"/>
  <c r="AE616" i="11"/>
  <c r="AR616" i="11"/>
  <c r="AU616" i="11"/>
  <c r="AP616" i="11"/>
  <c r="AM616" i="11"/>
  <c r="AN549" i="11"/>
  <c r="AQ574" i="11"/>
  <c r="AC511" i="11"/>
  <c r="AJ644" i="11"/>
  <c r="AD683" i="11"/>
  <c r="AU619" i="11"/>
  <c r="AD658" i="11"/>
  <c r="AL658" i="11"/>
  <c r="AP658" i="11"/>
  <c r="AE658" i="11"/>
  <c r="AM658" i="11"/>
  <c r="AQ658" i="11"/>
  <c r="AS658" i="11"/>
  <c r="AF658" i="11"/>
  <c r="AG658" i="11"/>
  <c r="AI658" i="11"/>
  <c r="AG667" i="11"/>
  <c r="AP667" i="11"/>
  <c r="AS669" i="11"/>
  <c r="AH685" i="11"/>
  <c r="AK685" i="11"/>
  <c r="AU635" i="11"/>
  <c r="AC650" i="11"/>
  <c r="AQ666" i="11"/>
  <c r="AD533" i="11"/>
  <c r="AQ606" i="11"/>
  <c r="AU665" i="11"/>
  <c r="AJ665" i="11"/>
  <c r="AP491" i="11"/>
  <c r="AS590" i="11"/>
  <c r="AR654" i="11"/>
  <c r="AT500" i="11"/>
  <c r="AI500" i="11"/>
  <c r="AH599" i="11"/>
  <c r="AQ545" i="11"/>
  <c r="AT703" i="11"/>
  <c r="AF717" i="11"/>
  <c r="AQ717" i="11"/>
  <c r="AP717" i="11"/>
  <c r="AH717" i="11"/>
  <c r="AD717" i="11"/>
  <c r="AI717" i="11"/>
  <c r="AU717" i="11"/>
  <c r="AT717" i="11"/>
  <c r="AJ717" i="11"/>
  <c r="AL717" i="11"/>
  <c r="AN717" i="11"/>
  <c r="AC717" i="11"/>
  <c r="AE717" i="11"/>
  <c r="AS717" i="11"/>
  <c r="AH680" i="11"/>
  <c r="AO675" i="11"/>
  <c r="AS675" i="11"/>
  <c r="AK623" i="11"/>
  <c r="AT623" i="11"/>
  <c r="AF623" i="11"/>
  <c r="AL623" i="11"/>
  <c r="AS629" i="11"/>
  <c r="AN678" i="11"/>
  <c r="AS707" i="11"/>
  <c r="AI652" i="11"/>
  <c r="AC687" i="11"/>
  <c r="AG717" i="11"/>
  <c r="AC685" i="11"/>
  <c r="AI630" i="11"/>
  <c r="AP630" i="11"/>
  <c r="AU630" i="11"/>
  <c r="AM758" i="11"/>
  <c r="AI758" i="11"/>
  <c r="AF758" i="11"/>
  <c r="AG758" i="11"/>
  <c r="AE587" i="11"/>
  <c r="AG587" i="11"/>
  <c r="AJ587" i="11"/>
  <c r="AI634" i="11"/>
  <c r="AQ634" i="11"/>
  <c r="AF634" i="11"/>
  <c r="AG634" i="11"/>
  <c r="AT634" i="11"/>
  <c r="AL634" i="11"/>
  <c r="AR660" i="11"/>
  <c r="AF660" i="11"/>
  <c r="AC660" i="11"/>
  <c r="AK660" i="11"/>
  <c r="AJ660" i="11"/>
  <c r="AS660" i="11"/>
  <c r="AO568" i="11"/>
  <c r="AU446" i="11"/>
  <c r="AC462" i="11"/>
  <c r="AO510" i="11"/>
  <c r="AO537" i="11"/>
  <c r="AS537" i="11"/>
  <c r="AG578" i="11"/>
  <c r="AE555" i="11"/>
  <c r="AT576" i="11"/>
  <c r="AU576" i="11"/>
  <c r="AI633" i="11"/>
  <c r="AG596" i="11"/>
  <c r="AH575" i="11"/>
  <c r="AH576" i="11"/>
  <c r="AK585" i="11"/>
  <c r="AR607" i="11"/>
  <c r="AG628" i="11"/>
  <c r="AF424" i="11"/>
  <c r="AN596" i="11"/>
  <c r="AM638" i="11"/>
  <c r="AF670" i="11"/>
  <c r="AD670" i="11"/>
  <c r="AH670" i="11"/>
  <c r="AL670" i="11"/>
  <c r="AR670" i="11"/>
  <c r="AI670" i="11"/>
  <c r="AQ670" i="11"/>
  <c r="AP670" i="11"/>
  <c r="AN619" i="11"/>
  <c r="AE657" i="11"/>
  <c r="AD665" i="11"/>
  <c r="AK667" i="11"/>
  <c r="AF714" i="11"/>
  <c r="AI714" i="11"/>
  <c r="AC714" i="11"/>
  <c r="AE714" i="11"/>
  <c r="AG714" i="11"/>
  <c r="AR714" i="11"/>
  <c r="AJ714" i="11"/>
  <c r="AM714" i="11"/>
  <c r="AD606" i="11"/>
  <c r="AF606" i="11"/>
  <c r="AJ606" i="11"/>
  <c r="AR606" i="11"/>
  <c r="AN665" i="11"/>
  <c r="AQ671" i="11"/>
  <c r="AM537" i="11"/>
  <c r="AR647" i="11"/>
  <c r="AD602" i="11"/>
  <c r="AM646" i="11"/>
  <c r="AO674" i="11"/>
  <c r="AI720" i="11"/>
  <c r="AI654" i="11"/>
  <c r="AE684" i="11"/>
  <c r="AS701" i="11"/>
  <c r="AI756" i="11"/>
  <c r="AC634" i="11"/>
  <c r="AO713" i="11"/>
  <c r="AC594" i="11"/>
  <c r="AL594" i="11"/>
  <c r="AO614" i="11"/>
  <c r="AP680" i="11"/>
  <c r="AH678" i="11"/>
  <c r="AS691" i="11"/>
  <c r="AD611" i="11"/>
  <c r="AI611" i="11"/>
  <c r="AS625" i="11"/>
  <c r="AO629" i="11"/>
  <c r="AT751" i="11"/>
  <c r="AK704" i="11"/>
  <c r="AC707" i="11"/>
  <c r="AI707" i="11"/>
  <c r="AO707" i="11"/>
  <c r="AI726" i="11"/>
  <c r="AL768" i="11"/>
  <c r="AJ784" i="11"/>
  <c r="AD813" i="11"/>
  <c r="AH872" i="11"/>
  <c r="AT872" i="11"/>
  <c r="AI872" i="11"/>
  <c r="AD872" i="11"/>
  <c r="AS872" i="11"/>
  <c r="AP872" i="11"/>
  <c r="AL872" i="11"/>
  <c r="AE872" i="11"/>
  <c r="AN872" i="11"/>
  <c r="AF872" i="11"/>
  <c r="AO872" i="11"/>
  <c r="AM872" i="11"/>
  <c r="AK872" i="11"/>
  <c r="AU872" i="11"/>
  <c r="AR872" i="11"/>
  <c r="AC872" i="11"/>
  <c r="AJ872" i="11"/>
  <c r="AK657" i="11"/>
  <c r="AT742" i="11"/>
  <c r="AI764" i="11"/>
  <c r="AD719" i="11"/>
  <c r="AR749" i="11"/>
  <c r="AG733" i="11"/>
  <c r="AO652" i="11"/>
  <c r="AE673" i="11"/>
  <c r="AN687" i="11"/>
  <c r="AU732" i="11"/>
  <c r="AM804" i="11"/>
  <c r="AH696" i="11"/>
  <c r="AE700" i="11"/>
  <c r="AC710" i="11"/>
  <c r="AQ710" i="11"/>
  <c r="AL626" i="11"/>
  <c r="AQ630" i="11"/>
  <c r="AI677" i="11"/>
  <c r="AC690" i="11"/>
  <c r="AE690" i="11"/>
  <c r="AF702" i="11"/>
  <c r="AU595" i="11"/>
  <c r="AP679" i="11"/>
  <c r="AP735" i="11"/>
  <c r="AP752" i="11"/>
  <c r="AG761" i="11"/>
  <c r="AP796" i="11"/>
  <c r="AI742" i="11"/>
  <c r="AH692" i="11"/>
  <c r="AR696" i="11"/>
  <c r="AH746" i="11"/>
  <c r="AI784" i="11"/>
  <c r="AP798" i="11"/>
  <c r="AT829" i="11"/>
  <c r="AI663" i="11"/>
  <c r="AN701" i="11"/>
  <c r="AL648" i="11"/>
  <c r="AP706" i="11"/>
  <c r="AO749" i="11"/>
  <c r="AE802" i="11"/>
  <c r="AT776" i="11"/>
  <c r="AN820" i="11"/>
  <c r="AF820" i="11"/>
  <c r="AD820" i="11"/>
  <c r="AT951" i="11"/>
  <c r="AP951" i="11"/>
  <c r="AR951" i="11"/>
  <c r="AK951" i="11"/>
  <c r="AD951" i="11"/>
  <c r="AE951" i="11"/>
  <c r="AS951" i="11"/>
  <c r="AO951" i="11"/>
  <c r="AL951" i="11"/>
  <c r="AC951" i="11"/>
  <c r="AU951" i="11"/>
  <c r="AG951" i="11"/>
  <c r="AH951" i="11"/>
  <c r="AN951" i="11"/>
  <c r="AJ951" i="11"/>
  <c r="AI951" i="11"/>
  <c r="AF951" i="11"/>
  <c r="AM951" i="11"/>
  <c r="AQ951" i="11"/>
  <c r="AM770" i="11"/>
  <c r="AK770" i="11"/>
  <c r="AJ771" i="11"/>
  <c r="AO825" i="11"/>
  <c r="AG712" i="11"/>
  <c r="AU839" i="11"/>
  <c r="AG730" i="11"/>
  <c r="AD757" i="11"/>
  <c r="AE764" i="11"/>
  <c r="AT762" i="11"/>
  <c r="AK729" i="11"/>
  <c r="AP858" i="11"/>
  <c r="AQ723" i="11"/>
  <c r="AH736" i="11"/>
  <c r="AQ739" i="11"/>
  <c r="AC848" i="11"/>
  <c r="AG771" i="11"/>
  <c r="AM800" i="11"/>
  <c r="AD812" i="11"/>
  <c r="AL602" i="11"/>
  <c r="AR627" i="11"/>
  <c r="AF654" i="11"/>
  <c r="AP686" i="11"/>
  <c r="AJ567" i="11"/>
  <c r="AS654" i="11"/>
  <c r="AL787" i="11"/>
  <c r="AN664" i="11"/>
  <c r="AL803" i="11"/>
  <c r="AG674" i="11"/>
  <c r="AT680" i="11"/>
  <c r="AH691" i="11"/>
  <c r="AR691" i="11"/>
  <c r="AN675" i="11"/>
  <c r="AQ675" i="11"/>
  <c r="AP625" i="11"/>
  <c r="AK694" i="11"/>
  <c r="AF629" i="11"/>
  <c r="AT691" i="11"/>
  <c r="AG751" i="11"/>
  <c r="AD751" i="11"/>
  <c r="AM751" i="11"/>
  <c r="AP751" i="11"/>
  <c r="AR751" i="11"/>
  <c r="AJ751" i="11"/>
  <c r="AK751" i="11"/>
  <c r="AN751" i="11"/>
  <c r="AC751" i="11"/>
  <c r="AQ751" i="11"/>
  <c r="AO751" i="11"/>
  <c r="AU662" i="11"/>
  <c r="AU734" i="11"/>
  <c r="AI789" i="11"/>
  <c r="AS700" i="11"/>
  <c r="AH742" i="11"/>
  <c r="AH631" i="11"/>
  <c r="AN719" i="11"/>
  <c r="AU719" i="11"/>
  <c r="AE780" i="11"/>
  <c r="AK687" i="11"/>
  <c r="AS708" i="11"/>
  <c r="AN708" i="11"/>
  <c r="AE732" i="11"/>
  <c r="AP732" i="11"/>
  <c r="AL732" i="11"/>
  <c r="AM732" i="11"/>
  <c r="AC732" i="11"/>
  <c r="AT808" i="11"/>
  <c r="AI689" i="11"/>
  <c r="AO670" i="11"/>
  <c r="AJ677" i="11"/>
  <c r="AG690" i="11"/>
  <c r="AK742" i="11"/>
  <c r="AJ679" i="11"/>
  <c r="AE746" i="11"/>
  <c r="AH714" i="11"/>
  <c r="AG692" i="11"/>
  <c r="AK746" i="11"/>
  <c r="AO778" i="11"/>
  <c r="AF792" i="11"/>
  <c r="AR792" i="11"/>
  <c r="AT792" i="11"/>
  <c r="AD792" i="11"/>
  <c r="AI792" i="11"/>
  <c r="AP792" i="11"/>
  <c r="AN792" i="11"/>
  <c r="AJ792" i="11"/>
  <c r="AO792" i="11"/>
  <c r="AU792" i="11"/>
  <c r="AE792" i="11"/>
  <c r="AS792" i="11"/>
  <c r="AT798" i="11"/>
  <c r="AF663" i="11"/>
  <c r="AL693" i="11"/>
  <c r="AS710" i="11"/>
  <c r="AN750" i="11"/>
  <c r="AG802" i="11"/>
  <c r="AF778" i="11"/>
  <c r="AD821" i="11"/>
  <c r="AT821" i="11"/>
  <c r="AU821" i="11"/>
  <c r="AH821" i="11"/>
  <c r="AS821" i="11"/>
  <c r="AK821" i="11"/>
  <c r="AP821" i="11"/>
  <c r="AQ821" i="11"/>
  <c r="AE821" i="11"/>
  <c r="AC821" i="11"/>
  <c r="AI821" i="11"/>
  <c r="AM821" i="11"/>
  <c r="AR821" i="11"/>
  <c r="AJ821" i="11"/>
  <c r="AO821" i="11"/>
  <c r="AU847" i="11"/>
  <c r="AQ912" i="11"/>
  <c r="AK912" i="11"/>
  <c r="AM912" i="11"/>
  <c r="AJ912" i="11"/>
  <c r="AN912" i="11"/>
  <c r="AO912" i="11"/>
  <c r="AT912" i="11"/>
  <c r="AC912" i="11"/>
  <c r="AF912" i="11"/>
  <c r="AD912" i="11"/>
  <c r="AH912" i="11"/>
  <c r="AR912" i="11"/>
  <c r="AP912" i="11"/>
  <c r="AG912" i="11"/>
  <c r="AS912" i="11"/>
  <c r="AI912" i="11"/>
  <c r="AE912" i="11"/>
  <c r="AU912" i="11"/>
  <c r="AH771" i="11"/>
  <c r="AO752" i="11"/>
  <c r="AC866" i="11"/>
  <c r="AN724" i="11"/>
  <c r="AH758" i="11"/>
  <c r="AU825" i="11"/>
  <c r="AU761" i="11"/>
  <c r="AO812" i="11"/>
  <c r="AP594" i="11"/>
  <c r="AM680" i="11"/>
  <c r="AD680" i="11"/>
  <c r="AE591" i="11"/>
  <c r="AE678" i="11"/>
  <c r="AP678" i="11"/>
  <c r="AJ678" i="11"/>
  <c r="AT678" i="11"/>
  <c r="AD691" i="11"/>
  <c r="AI716" i="11"/>
  <c r="AD888" i="11"/>
  <c r="AC888" i="11"/>
  <c r="AK888" i="11"/>
  <c r="AP888" i="11"/>
  <c r="AR888" i="11"/>
  <c r="AM888" i="11"/>
  <c r="AN888" i="11"/>
  <c r="AL888" i="11"/>
  <c r="AJ888" i="11"/>
  <c r="AF888" i="11"/>
  <c r="AI888" i="11"/>
  <c r="AG888" i="11"/>
  <c r="AE888" i="11"/>
  <c r="AU888" i="11"/>
  <c r="AS888" i="11"/>
  <c r="AT888" i="11"/>
  <c r="AO888" i="11"/>
  <c r="AH888" i="11"/>
  <c r="AF749" i="11"/>
  <c r="AJ733" i="11"/>
  <c r="AD765" i="11"/>
  <c r="AQ765" i="11"/>
  <c r="AS765" i="11"/>
  <c r="AG766" i="11"/>
  <c r="AL782" i="11"/>
  <c r="AU708" i="11"/>
  <c r="AT737" i="11"/>
  <c r="AR808" i="11"/>
  <c r="AK808" i="11"/>
  <c r="AF808" i="11"/>
  <c r="AG808" i="11"/>
  <c r="AC808" i="11"/>
  <c r="AC689" i="11"/>
  <c r="AR700" i="11"/>
  <c r="AL630" i="11"/>
  <c r="AE677" i="11"/>
  <c r="AO690" i="11"/>
  <c r="AG745" i="11"/>
  <c r="AE766" i="11"/>
  <c r="AJ749" i="11"/>
  <c r="AO673" i="11"/>
  <c r="AM705" i="11"/>
  <c r="AF692" i="11"/>
  <c r="AK702" i="11"/>
  <c r="AN706" i="11"/>
  <c r="AF752" i="11"/>
  <c r="AL847" i="11"/>
  <c r="AN847" i="11"/>
  <c r="AS847" i="11"/>
  <c r="AP847" i="11"/>
  <c r="AQ847" i="11"/>
  <c r="AR847" i="11"/>
  <c r="AC847" i="11"/>
  <c r="AE847" i="11"/>
  <c r="AD847" i="11"/>
  <c r="AF847" i="11"/>
  <c r="AT847" i="11"/>
  <c r="AI847" i="11"/>
  <c r="AJ847" i="11"/>
  <c r="AM847" i="11"/>
  <c r="AO847" i="11"/>
  <c r="AH847" i="11"/>
  <c r="AJ879" i="11"/>
  <c r="AP879" i="11"/>
  <c r="AI879" i="11"/>
  <c r="AS879" i="11"/>
  <c r="AQ879" i="11"/>
  <c r="AE879" i="11"/>
  <c r="AU879" i="11"/>
  <c r="AN879" i="11"/>
  <c r="AF879" i="11"/>
  <c r="AM879" i="11"/>
  <c r="AH879" i="11"/>
  <c r="AD879" i="11"/>
  <c r="AT879" i="11"/>
  <c r="AC879" i="11"/>
  <c r="AO879" i="11"/>
  <c r="AR879" i="11"/>
  <c r="AL879" i="11"/>
  <c r="AI770" i="11"/>
  <c r="AG660" i="11"/>
  <c r="AE793" i="11"/>
  <c r="AU793" i="11"/>
  <c r="AL848" i="11"/>
  <c r="AD753" i="11"/>
  <c r="AM845" i="11"/>
  <c r="AJ549" i="11"/>
  <c r="AQ610" i="11"/>
  <c r="AL558" i="11"/>
  <c r="AS610" i="11"/>
  <c r="AI598" i="11"/>
  <c r="AK616" i="11"/>
  <c r="AC552" i="11"/>
  <c r="AQ552" i="11"/>
  <c r="AS552" i="11"/>
  <c r="AC667" i="11"/>
  <c r="AO667" i="11"/>
  <c r="AF667" i="11"/>
  <c r="AI667" i="11"/>
  <c r="AU667" i="11"/>
  <c r="AN667" i="11"/>
  <c r="AO669" i="11"/>
  <c r="AO699" i="11"/>
  <c r="AR699" i="11"/>
  <c r="AI699" i="11"/>
  <c r="AS699" i="11"/>
  <c r="AN699" i="11"/>
  <c r="AC699" i="11"/>
  <c r="AO767" i="11"/>
  <c r="AC767" i="11"/>
  <c r="AL767" i="11"/>
  <c r="AD767" i="11"/>
  <c r="AG767" i="11"/>
  <c r="AI767" i="11"/>
  <c r="AJ767" i="11"/>
  <c r="AF767" i="11"/>
  <c r="AS767" i="11"/>
  <c r="AK767" i="11"/>
  <c r="AN767" i="11"/>
  <c r="AM657" i="11"/>
  <c r="AE647" i="11"/>
  <c r="AM647" i="11"/>
  <c r="AF626" i="11"/>
  <c r="AP643" i="11"/>
  <c r="AO626" i="11"/>
  <c r="AS646" i="11"/>
  <c r="AH674" i="11"/>
  <c r="AN567" i="11"/>
  <c r="AH660" i="11"/>
  <c r="AK790" i="11"/>
  <c r="AJ664" i="11"/>
  <c r="AQ691" i="11"/>
  <c r="AE697" i="11"/>
  <c r="AO697" i="11"/>
  <c r="AM697" i="11"/>
  <c r="AL697" i="11"/>
  <c r="AF697" i="11"/>
  <c r="AT697" i="11"/>
  <c r="AL724" i="11"/>
  <c r="AE737" i="11"/>
  <c r="AM813" i="11"/>
  <c r="AK588" i="11"/>
  <c r="AL680" i="11"/>
  <c r="AU680" i="11"/>
  <c r="AH633" i="11"/>
  <c r="AC691" i="11"/>
  <c r="AE611" i="11"/>
  <c r="AR695" i="11"/>
  <c r="AM571" i="11"/>
  <c r="AD617" i="11"/>
  <c r="AF694" i="11"/>
  <c r="AP713" i="11"/>
  <c r="AG719" i="11"/>
  <c r="AS726" i="11"/>
  <c r="AM737" i="11"/>
  <c r="AU772" i="11"/>
  <c r="AQ888" i="11"/>
  <c r="AN764" i="11"/>
  <c r="AL631" i="11"/>
  <c r="AU698" i="11"/>
  <c r="AD732" i="11"/>
  <c r="AM733" i="11"/>
  <c r="AO765" i="11"/>
  <c r="AR782" i="11"/>
  <c r="AF687" i="11"/>
  <c r="AL708" i="11"/>
  <c r="AJ732" i="11"/>
  <c r="AE742" i="11"/>
  <c r="AJ808" i="11"/>
  <c r="AU689" i="11"/>
  <c r="AM689" i="11"/>
  <c r="AU700" i="11"/>
  <c r="AH630" i="11"/>
  <c r="AT690" i="11"/>
  <c r="AT704" i="11"/>
  <c r="AL704" i="11"/>
  <c r="AR746" i="11"/>
  <c r="AC595" i="11"/>
  <c r="AK735" i="11"/>
  <c r="AO796" i="11"/>
  <c r="AM818" i="11"/>
  <c r="AJ789" i="11"/>
  <c r="AK768" i="11"/>
  <c r="AR778" i="11"/>
  <c r="AJ778" i="11"/>
  <c r="AK778" i="11"/>
  <c r="AT778" i="11"/>
  <c r="AE778" i="11"/>
  <c r="AU778" i="11"/>
  <c r="AP778" i="11"/>
  <c r="AQ778" i="11"/>
  <c r="AL778" i="11"/>
  <c r="AG778" i="11"/>
  <c r="AD778" i="11"/>
  <c r="AF648" i="11"/>
  <c r="AM648" i="11"/>
  <c r="AC648" i="11"/>
  <c r="AN648" i="11"/>
  <c r="AE648" i="11"/>
  <c r="AL706" i="11"/>
  <c r="AF754" i="11"/>
  <c r="AJ825" i="11"/>
  <c r="AK847" i="11"/>
  <c r="AP771" i="11"/>
  <c r="AN776" i="11"/>
  <c r="AJ776" i="11"/>
  <c r="AI776" i="11"/>
  <c r="AC776" i="11"/>
  <c r="AS776" i="11"/>
  <c r="AU801" i="11"/>
  <c r="AJ712" i="11"/>
  <c r="AP812" i="11"/>
  <c r="AS793" i="11"/>
  <c r="AK755" i="11"/>
  <c r="AT774" i="11"/>
  <c r="AJ774" i="11"/>
  <c r="AG785" i="11"/>
  <c r="AE853" i="11"/>
  <c r="AJ753" i="11"/>
  <c r="AF800" i="11"/>
  <c r="AJ853" i="11"/>
  <c r="AI812" i="11"/>
  <c r="AD811" i="11"/>
  <c r="AI591" i="11"/>
  <c r="AN634" i="11"/>
  <c r="AL629" i="11"/>
  <c r="AT629" i="11"/>
  <c r="AD744" i="11"/>
  <c r="AE744" i="11"/>
  <c r="AO744" i="11"/>
  <c r="AJ744" i="11"/>
  <c r="AI744" i="11"/>
  <c r="AS744" i="11"/>
  <c r="AK744" i="11"/>
  <c r="AF744" i="11"/>
  <c r="AT744" i="11"/>
  <c r="AC744" i="11"/>
  <c r="AL744" i="11"/>
  <c r="AR744" i="11"/>
  <c r="AH744" i="11"/>
  <c r="AT904" i="11"/>
  <c r="AR904" i="11"/>
  <c r="AE904" i="11"/>
  <c r="AD904" i="11"/>
  <c r="AN904" i="11"/>
  <c r="AL904" i="11"/>
  <c r="AH904" i="11"/>
  <c r="AG904" i="11"/>
  <c r="AS904" i="11"/>
  <c r="AF904" i="11"/>
  <c r="AU904" i="11"/>
  <c r="AP904" i="11"/>
  <c r="AO904" i="11"/>
  <c r="AC904" i="11"/>
  <c r="AK904" i="11"/>
  <c r="AI904" i="11"/>
  <c r="AJ904" i="11"/>
  <c r="AM904" i="11"/>
  <c r="AO742" i="11"/>
  <c r="AP698" i="11"/>
  <c r="AN733" i="11"/>
  <c r="AR765" i="11"/>
  <c r="AR687" i="11"/>
  <c r="AF689" i="11"/>
  <c r="AO689" i="11"/>
  <c r="AP700" i="11"/>
  <c r="AD630" i="11"/>
  <c r="AG677" i="11"/>
  <c r="AQ690" i="11"/>
  <c r="AK690" i="11"/>
  <c r="AN789" i="11"/>
  <c r="AP716" i="11"/>
  <c r="AC805" i="11"/>
  <c r="AE805" i="11"/>
  <c r="AH805" i="11"/>
  <c r="AL805" i="11"/>
  <c r="AD805" i="11"/>
  <c r="AM805" i="11"/>
  <c r="AF805" i="11"/>
  <c r="AF770" i="11"/>
  <c r="AC770" i="11"/>
  <c r="AE845" i="11"/>
  <c r="AR845" i="11"/>
  <c r="AK845" i="11"/>
  <c r="AD845" i="11"/>
  <c r="AG845" i="11"/>
  <c r="AF845" i="11"/>
  <c r="AI845" i="11"/>
  <c r="AI712" i="11"/>
  <c r="AT712" i="11"/>
  <c r="AK823" i="11"/>
  <c r="AS875" i="11"/>
  <c r="AD875" i="11"/>
  <c r="AK875" i="11"/>
  <c r="AL853" i="11"/>
  <c r="AU853" i="11"/>
  <c r="AU808" i="11"/>
  <c r="AC570" i="11"/>
  <c r="AP598" i="11"/>
  <c r="AQ616" i="11"/>
  <c r="AH582" i="11"/>
  <c r="AN649" i="11"/>
  <c r="AO548" i="11"/>
  <c r="AN600" i="11"/>
  <c r="AL682" i="11"/>
  <c r="AF619" i="11"/>
  <c r="AM633" i="11"/>
  <c r="AS667" i="11"/>
  <c r="AD701" i="11"/>
  <c r="AI701" i="11"/>
  <c r="AL701" i="11"/>
  <c r="AP701" i="11"/>
  <c r="AF701" i="11"/>
  <c r="AC701" i="11"/>
  <c r="AT701" i="11"/>
  <c r="AU701" i="11"/>
  <c r="AH701" i="11"/>
  <c r="AS810" i="11"/>
  <c r="AQ657" i="11"/>
  <c r="AI606" i="11"/>
  <c r="AD647" i="11"/>
  <c r="AK654" i="11"/>
  <c r="AI643" i="11"/>
  <c r="AN646" i="11"/>
  <c r="AU673" i="11"/>
  <c r="AD674" i="11"/>
  <c r="AC567" i="11"/>
  <c r="AG567" i="11"/>
  <c r="AT660" i="11"/>
  <c r="AC703" i="11"/>
  <c r="AF703" i="11"/>
  <c r="AI703" i="11"/>
  <c r="AK703" i="11"/>
  <c r="AN703" i="11"/>
  <c r="AR703" i="11"/>
  <c r="AG703" i="11"/>
  <c r="AO790" i="11"/>
  <c r="AC713" i="11"/>
  <c r="AL587" i="11"/>
  <c r="AI680" i="11"/>
  <c r="AJ675" i="11"/>
  <c r="AR617" i="11"/>
  <c r="AH625" i="11"/>
  <c r="AP623" i="11"/>
  <c r="AP694" i="11"/>
  <c r="AC694" i="11"/>
  <c r="AR694" i="11"/>
  <c r="AO694" i="11"/>
  <c r="AU694" i="11"/>
  <c r="AR701" i="11"/>
  <c r="AR736" i="11"/>
  <c r="AC646" i="11"/>
  <c r="AC629" i="11"/>
  <c r="AM748" i="11"/>
  <c r="AT707" i="11"/>
  <c r="AM725" i="11"/>
  <c r="AN746" i="11"/>
  <c r="AQ904" i="11"/>
  <c r="AN698" i="11"/>
  <c r="AE719" i="11"/>
  <c r="AS750" i="11"/>
  <c r="AC765" i="11"/>
  <c r="AM652" i="11"/>
  <c r="AH732" i="11"/>
  <c r="AF781" i="11"/>
  <c r="AN808" i="11"/>
  <c r="AP689" i="11"/>
  <c r="AF677" i="11"/>
  <c r="AP677" i="11"/>
  <c r="AI690" i="11"/>
  <c r="AP595" i="11"/>
  <c r="AQ735" i="11"/>
  <c r="AJ752" i="11"/>
  <c r="AT796" i="11"/>
  <c r="AH818" i="11"/>
  <c r="AC802" i="11"/>
  <c r="AU802" i="11"/>
  <c r="AL802" i="11"/>
  <c r="AS802" i="11"/>
  <c r="AO802" i="11"/>
  <c r="AP802" i="11"/>
  <c r="AF802" i="11"/>
  <c r="AD802" i="11"/>
  <c r="AN662" i="11"/>
  <c r="AQ692" i="11"/>
  <c r="AL751" i="11"/>
  <c r="AT768" i="11"/>
  <c r="AP780" i="11"/>
  <c r="AL792" i="11"/>
  <c r="AO663" i="11"/>
  <c r="AI693" i="11"/>
  <c r="AK677" i="11"/>
  <c r="AK706" i="11"/>
  <c r="AO764" i="11"/>
  <c r="AR805" i="11"/>
  <c r="AC881" i="11"/>
  <c r="AN881" i="11"/>
  <c r="AO881" i="11"/>
  <c r="AP881" i="11"/>
  <c r="AS881" i="11"/>
  <c r="AD881" i="11"/>
  <c r="AU881" i="11"/>
  <c r="AL881" i="11"/>
  <c r="AT881" i="11"/>
  <c r="AI881" i="11"/>
  <c r="AF881" i="11"/>
  <c r="AH881" i="11"/>
  <c r="AQ881" i="11"/>
  <c r="AE881" i="11"/>
  <c r="AG881" i="11"/>
  <c r="AK881" i="11"/>
  <c r="AR881" i="11"/>
  <c r="AN771" i="11"/>
  <c r="AS801" i="11"/>
  <c r="AP845" i="11"/>
  <c r="AK730" i="11"/>
  <c r="AS757" i="11"/>
  <c r="AP825" i="11"/>
  <c r="AU762" i="11"/>
  <c r="AG799" i="11"/>
  <c r="AK799" i="11"/>
  <c r="AU799" i="11"/>
  <c r="AQ799" i="11"/>
  <c r="AU832" i="11"/>
  <c r="AR875" i="11"/>
  <c r="AI723" i="11"/>
  <c r="AL723" i="11"/>
  <c r="AE723" i="11"/>
  <c r="AN723" i="11"/>
  <c r="AO723" i="11"/>
  <c r="AH723" i="11"/>
  <c r="AR723" i="11"/>
  <c r="AT723" i="11"/>
  <c r="AM723" i="11"/>
  <c r="AF723" i="11"/>
  <c r="AP738" i="11"/>
  <c r="AU755" i="11"/>
  <c r="AF774" i="11"/>
  <c r="AT785" i="11"/>
  <c r="AM785" i="11"/>
  <c r="AQ785" i="11"/>
  <c r="AD785" i="11"/>
  <c r="AQ858" i="11"/>
  <c r="AC825" i="11"/>
  <c r="AE753" i="11"/>
  <c r="AT811" i="11"/>
  <c r="AN821" i="11"/>
  <c r="AH658" i="11"/>
  <c r="AK668" i="11"/>
  <c r="AN668" i="11"/>
  <c r="AC668" i="11"/>
  <c r="AT668" i="11"/>
  <c r="AF685" i="11"/>
  <c r="AH767" i="11"/>
  <c r="AC810" i="11"/>
  <c r="AN810" i="11"/>
  <c r="AQ810" i="11"/>
  <c r="AR810" i="11"/>
  <c r="AT810" i="11"/>
  <c r="AU810" i="11"/>
  <c r="AE810" i="11"/>
  <c r="AG810" i="11"/>
  <c r="AI810" i="11"/>
  <c r="AJ810" i="11"/>
  <c r="AK810" i="11"/>
  <c r="AD810" i="11"/>
  <c r="AM810" i="11"/>
  <c r="AF810" i="11"/>
  <c r="AL810" i="11"/>
  <c r="AH810" i="11"/>
  <c r="AU587" i="11"/>
  <c r="AT654" i="11"/>
  <c r="AI665" i="11"/>
  <c r="AR599" i="11"/>
  <c r="AG647" i="11"/>
  <c r="AN654" i="11"/>
  <c r="AE626" i="11"/>
  <c r="AK673" i="11"/>
  <c r="AL673" i="11"/>
  <c r="AF699" i="11"/>
  <c r="AL627" i="11"/>
  <c r="AO660" i="11"/>
  <c r="AN773" i="11"/>
  <c r="AF664" i="11"/>
  <c r="AS737" i="11"/>
  <c r="AF813" i="11"/>
  <c r="AN813" i="11"/>
  <c r="AE813" i="11"/>
  <c r="AG813" i="11"/>
  <c r="AJ813" i="11"/>
  <c r="AT813" i="11"/>
  <c r="AO813" i="11"/>
  <c r="AU813" i="11"/>
  <c r="AL813" i="11"/>
  <c r="AH813" i="11"/>
  <c r="AI813" i="11"/>
  <c r="AR813" i="11"/>
  <c r="AQ813" i="11"/>
  <c r="AP813" i="11"/>
  <c r="AK813" i="11"/>
  <c r="AG713" i="11"/>
  <c r="AQ594" i="11"/>
  <c r="AH614" i="11"/>
  <c r="AM678" i="11"/>
  <c r="AN691" i="11"/>
  <c r="AK675" i="11"/>
  <c r="AC571" i="11"/>
  <c r="AK571" i="11"/>
  <c r="AM617" i="11"/>
  <c r="AM625" i="11"/>
  <c r="AI625" i="11"/>
  <c r="AE623" i="11"/>
  <c r="AM703" i="11"/>
  <c r="AU736" i="11"/>
  <c r="AR629" i="11"/>
  <c r="AL754" i="11"/>
  <c r="AJ754" i="11"/>
  <c r="AN754" i="11"/>
  <c r="AM754" i="11"/>
  <c r="AO754" i="11"/>
  <c r="AS754" i="11"/>
  <c r="AR754" i="11"/>
  <c r="AQ707" i="11"/>
  <c r="AE707" i="11"/>
  <c r="AS746" i="11"/>
  <c r="AP772" i="11"/>
  <c r="AT920" i="11"/>
  <c r="AD920" i="11"/>
  <c r="AU920" i="11"/>
  <c r="AE920" i="11"/>
  <c r="AR920" i="11"/>
  <c r="AG920" i="11"/>
  <c r="AI920" i="11"/>
  <c r="AP920" i="11"/>
  <c r="AJ920" i="11"/>
  <c r="AO920" i="11"/>
  <c r="AN920" i="11"/>
  <c r="AM920" i="11"/>
  <c r="AF920" i="11"/>
  <c r="AC920" i="11"/>
  <c r="AK920" i="11"/>
  <c r="AL920" i="11"/>
  <c r="AH920" i="11"/>
  <c r="AS920" i="11"/>
  <c r="AQ920" i="11"/>
  <c r="AU764" i="11"/>
  <c r="AL699" i="11"/>
  <c r="AR733" i="11"/>
  <c r="AU750" i="11"/>
  <c r="AR750" i="11"/>
  <c r="AQ750" i="11"/>
  <c r="AQ708" i="11"/>
  <c r="AT708" i="11"/>
  <c r="AQ754" i="11"/>
  <c r="AQ808" i="11"/>
  <c r="AC677" i="11"/>
  <c r="AL690" i="11"/>
  <c r="AE704" i="11"/>
  <c r="AM595" i="11"/>
  <c r="AR673" i="11"/>
  <c r="AH768" i="11"/>
  <c r="AI806" i="11"/>
  <c r="AL663" i="11"/>
  <c r="AI687" i="11"/>
  <c r="AN742" i="11"/>
  <c r="AN765" i="11"/>
  <c r="AI808" i="11"/>
  <c r="AL740" i="11"/>
  <c r="AS724" i="11"/>
  <c r="AE770" i="11"/>
  <c r="AO771" i="11"/>
  <c r="AR825" i="11"/>
  <c r="AO729" i="11"/>
  <c r="AP754" i="11"/>
  <c r="AT793" i="11"/>
  <c r="AG875" i="11"/>
  <c r="AE748" i="11"/>
  <c r="AR776" i="11"/>
  <c r="AK858" i="11"/>
  <c r="AT698" i="11"/>
  <c r="AQ570" i="11"/>
  <c r="AJ646" i="11"/>
  <c r="AI646" i="11"/>
  <c r="AL660" i="11"/>
  <c r="AK664" i="11"/>
  <c r="AD713" i="11"/>
  <c r="AS594" i="11"/>
  <c r="AJ699" i="11"/>
  <c r="AR591" i="11"/>
  <c r="AO591" i="11"/>
  <c r="AL691" i="11"/>
  <c r="AH675" i="11"/>
  <c r="AQ571" i="11"/>
  <c r="AN617" i="11"/>
  <c r="AG625" i="11"/>
  <c r="AM623" i="11"/>
  <c r="AI623" i="11"/>
  <c r="AT694" i="11"/>
  <c r="AE736" i="11"/>
  <c r="AQ736" i="11"/>
  <c r="AL736" i="11"/>
  <c r="AK736" i="11"/>
  <c r="AD736" i="11"/>
  <c r="AC736" i="11"/>
  <c r="AM736" i="11"/>
  <c r="AP629" i="11"/>
  <c r="AI754" i="11"/>
  <c r="AS725" i="11"/>
  <c r="AD726" i="11"/>
  <c r="AJ726" i="11"/>
  <c r="AC726" i="11"/>
  <c r="AQ726" i="11"/>
  <c r="AH741" i="11"/>
  <c r="AL741" i="11"/>
  <c r="AQ741" i="11"/>
  <c r="AS741" i="11"/>
  <c r="AC741" i="11"/>
  <c r="AU741" i="11"/>
  <c r="AT741" i="11"/>
  <c r="AR741" i="11"/>
  <c r="AQ772" i="11"/>
  <c r="AI798" i="11"/>
  <c r="AU798" i="11"/>
  <c r="AD798" i="11"/>
  <c r="AI819" i="11"/>
  <c r="AM661" i="11"/>
  <c r="AK701" i="11"/>
  <c r="AM719" i="11"/>
  <c r="AM745" i="11"/>
  <c r="AD780" i="11"/>
  <c r="AM654" i="11"/>
  <c r="AD750" i="11"/>
  <c r="AJ780" i="11"/>
  <c r="AF708" i="11"/>
  <c r="AO732" i="11"/>
  <c r="AQ689" i="11"/>
  <c r="AK700" i="11"/>
  <c r="AC630" i="11"/>
  <c r="AS677" i="11"/>
  <c r="AM677" i="11"/>
  <c r="AG746" i="11"/>
  <c r="AJ595" i="11"/>
  <c r="AN595" i="11"/>
  <c r="AQ679" i="11"/>
  <c r="AK697" i="11"/>
  <c r="AR735" i="11"/>
  <c r="AS735" i="11"/>
  <c r="AU735" i="11"/>
  <c r="AN735" i="11"/>
  <c r="AM735" i="11"/>
  <c r="AC735" i="11"/>
  <c r="AF735" i="11"/>
  <c r="AD735" i="11"/>
  <c r="AK689" i="11"/>
  <c r="AM765" i="11"/>
  <c r="AJ802" i="11"/>
  <c r="AM781" i="11"/>
  <c r="AE808" i="11"/>
  <c r="AJ663" i="11"/>
  <c r="AR693" i="11"/>
  <c r="AJ648" i="11"/>
  <c r="AL818" i="11"/>
  <c r="AG793" i="11"/>
  <c r="AG805" i="11"/>
  <c r="AJ858" i="11"/>
  <c r="AI858" i="11"/>
  <c r="AC858" i="11"/>
  <c r="AO858" i="11"/>
  <c r="AD770" i="11"/>
  <c r="AE712" i="11"/>
  <c r="AU730" i="11"/>
  <c r="AL729" i="11"/>
  <c r="AN793" i="11"/>
  <c r="AG837" i="11"/>
  <c r="AO837" i="11"/>
  <c r="AN837" i="11"/>
  <c r="AL837" i="11"/>
  <c r="AR837" i="11"/>
  <c r="AH837" i="11"/>
  <c r="AS837" i="11"/>
  <c r="AU837" i="11"/>
  <c r="AT837" i="11"/>
  <c r="AJ837" i="11"/>
  <c r="AI837" i="11"/>
  <c r="AC837" i="11"/>
  <c r="AD837" i="11"/>
  <c r="AP877" i="11"/>
  <c r="AC723" i="11"/>
  <c r="AF837" i="11"/>
  <c r="AG825" i="11"/>
  <c r="AK665" i="11"/>
  <c r="AK590" i="11"/>
  <c r="AP657" i="11"/>
  <c r="AE653" i="11"/>
  <c r="AK653" i="11"/>
  <c r="AQ653" i="11"/>
  <c r="AR653" i="11"/>
  <c r="AS653" i="11"/>
  <c r="AH626" i="11"/>
  <c r="AF647" i="11"/>
  <c r="AU674" i="11"/>
  <c r="AK567" i="11"/>
  <c r="AM660" i="11"/>
  <c r="AL684" i="11"/>
  <c r="AH703" i="11"/>
  <c r="AS782" i="11"/>
  <c r="AL664" i="11"/>
  <c r="AR697" i="11"/>
  <c r="AF737" i="11"/>
  <c r="AQ737" i="11"/>
  <c r="AG754" i="11"/>
  <c r="AE713" i="11"/>
  <c r="AN594" i="11"/>
  <c r="AJ594" i="11"/>
  <c r="AR659" i="11"/>
  <c r="AN680" i="11"/>
  <c r="AR675" i="11"/>
  <c r="AF657" i="11"/>
  <c r="AR713" i="11"/>
  <c r="AF736" i="11"/>
  <c r="AQ725" i="11"/>
  <c r="AG726" i="11"/>
  <c r="AM741" i="11"/>
  <c r="AT750" i="11"/>
  <c r="AK798" i="11"/>
  <c r="AF819" i="11"/>
  <c r="AJ819" i="11"/>
  <c r="AG819" i="11"/>
  <c r="AL819" i="11"/>
  <c r="AN819" i="11"/>
  <c r="AO819" i="11"/>
  <c r="AQ819" i="11"/>
  <c r="AT819" i="11"/>
  <c r="AC819" i="11"/>
  <c r="AD819" i="11"/>
  <c r="AE819" i="11"/>
  <c r="AH819" i="11"/>
  <c r="AU819" i="11"/>
  <c r="AK819" i="11"/>
  <c r="AM819" i="11"/>
  <c r="AG661" i="11"/>
  <c r="AN661" i="11"/>
  <c r="AL703" i="11"/>
  <c r="AJ719" i="11"/>
  <c r="AQ746" i="11"/>
  <c r="AF733" i="11"/>
  <c r="AU780" i="11"/>
  <c r="AE660" i="11"/>
  <c r="AH687" i="11"/>
  <c r="AT764" i="11"/>
  <c r="AD764" i="11"/>
  <c r="AQ802" i="11"/>
  <c r="AN700" i="11"/>
  <c r="AG630" i="11"/>
  <c r="AL677" i="11"/>
  <c r="AN677" i="11"/>
  <c r="AH690" i="11"/>
  <c r="AI704" i="11"/>
  <c r="AO746" i="11"/>
  <c r="AE735" i="11"/>
  <c r="AH765" i="11"/>
  <c r="AU796" i="11"/>
  <c r="AL692" i="11"/>
  <c r="AO768" i="11"/>
  <c r="AQ792" i="11"/>
  <c r="AH808" i="11"/>
  <c r="AK663" i="11"/>
  <c r="AP699" i="11"/>
  <c r="AE818" i="11"/>
  <c r="AF747" i="11"/>
  <c r="AJ805" i="11"/>
  <c r="AI832" i="11"/>
  <c r="AC832" i="11"/>
  <c r="AE832" i="11"/>
  <c r="AH832" i="11"/>
  <c r="AQ832" i="11"/>
  <c r="AM832" i="11"/>
  <c r="AF832" i="11"/>
  <c r="AJ823" i="11"/>
  <c r="AR712" i="11"/>
  <c r="AE823" i="11"/>
  <c r="AR730" i="11"/>
  <c r="AL730" i="11"/>
  <c r="AU757" i="11"/>
  <c r="AL762" i="11"/>
  <c r="AP762" i="11"/>
  <c r="AR762" i="11"/>
  <c r="AJ729" i="11"/>
  <c r="AQ729" i="11"/>
  <c r="AO793" i="11"/>
  <c r="AD839" i="11"/>
  <c r="AO758" i="11"/>
  <c r="AG823" i="11"/>
  <c r="AF839" i="11"/>
  <c r="AL823" i="11"/>
  <c r="AL698" i="11"/>
  <c r="AO698" i="11"/>
  <c r="AR698" i="11"/>
  <c r="AD698" i="11"/>
  <c r="AE698" i="11"/>
  <c r="AS698" i="11"/>
  <c r="AF698" i="11"/>
  <c r="AO627" i="11"/>
  <c r="AE654" i="11"/>
  <c r="AH666" i="11"/>
  <c r="AJ709" i="11"/>
  <c r="AR635" i="11"/>
  <c r="AE646" i="11"/>
  <c r="AO647" i="11"/>
  <c r="AC674" i="11"/>
  <c r="AL674" i="11"/>
  <c r="AQ674" i="11"/>
  <c r="AF674" i="11"/>
  <c r="AS674" i="11"/>
  <c r="AU599" i="11"/>
  <c r="AM782" i="11"/>
  <c r="AN782" i="11"/>
  <c r="AI782" i="11"/>
  <c r="AH782" i="11"/>
  <c r="AK782" i="11"/>
  <c r="AO782" i="11"/>
  <c r="AQ782" i="11"/>
  <c r="AP782" i="11"/>
  <c r="AC782" i="11"/>
  <c r="AD664" i="11"/>
  <c r="AU664" i="11"/>
  <c r="AM767" i="11"/>
  <c r="AT713" i="11"/>
  <c r="AM659" i="11"/>
  <c r="AQ591" i="11"/>
  <c r="AD678" i="11"/>
  <c r="AI691" i="11"/>
  <c r="AQ587" i="11"/>
  <c r="AD675" i="11"/>
  <c r="AN695" i="11"/>
  <c r="AU695" i="11"/>
  <c r="AH695" i="11"/>
  <c r="AL695" i="11"/>
  <c r="AD695" i="11"/>
  <c r="AS695" i="11"/>
  <c r="AC625" i="11"/>
  <c r="AS623" i="11"/>
  <c r="AM694" i="11"/>
  <c r="AT754" i="11"/>
  <c r="AI741" i="11"/>
  <c r="AI772" i="11"/>
  <c r="AC772" i="11"/>
  <c r="AD772" i="11"/>
  <c r="AE772" i="11"/>
  <c r="AG772" i="11"/>
  <c r="AH772" i="11"/>
  <c r="AK772" i="11"/>
  <c r="AN772" i="11"/>
  <c r="AT772" i="11"/>
  <c r="AO772" i="11"/>
  <c r="AS772" i="11"/>
  <c r="AG822" i="11"/>
  <c r="AC822" i="11"/>
  <c r="AD822" i="11"/>
  <c r="AM822" i="11"/>
  <c r="AI822" i="11"/>
  <c r="AT822" i="11"/>
  <c r="AK822" i="11"/>
  <c r="AP822" i="11"/>
  <c r="AN822" i="11"/>
  <c r="AU822" i="11"/>
  <c r="AE822" i="11"/>
  <c r="AR822" i="11"/>
  <c r="AQ822" i="11"/>
  <c r="AF822" i="11"/>
  <c r="AQ661" i="11"/>
  <c r="AS633" i="11"/>
  <c r="AK719" i="11"/>
  <c r="AF806" i="11"/>
  <c r="AC780" i="11"/>
  <c r="AU660" i="11"/>
  <c r="AJ687" i="11"/>
  <c r="AJ708" i="11"/>
  <c r="AT732" i="11"/>
  <c r="AG764" i="11"/>
  <c r="AR802" i="11"/>
  <c r="AQ700" i="11"/>
  <c r="AE710" i="11"/>
  <c r="AN630" i="11"/>
  <c r="AK595" i="11"/>
  <c r="AG626" i="11"/>
  <c r="AM679" i="11"/>
  <c r="AE679" i="11"/>
  <c r="AD679" i="11"/>
  <c r="AG752" i="11"/>
  <c r="AT752" i="11"/>
  <c r="AC752" i="11"/>
  <c r="AD752" i="11"/>
  <c r="AE752" i="11"/>
  <c r="AK752" i="11"/>
  <c r="AH752" i="11"/>
  <c r="AM752" i="11"/>
  <c r="AL765" i="11"/>
  <c r="AR796" i="11"/>
  <c r="AT699" i="11"/>
  <c r="AT802" i="11"/>
  <c r="AI692" i="11"/>
  <c r="AM692" i="11"/>
  <c r="AS692" i="11"/>
  <c r="AD692" i="11"/>
  <c r="AN692" i="11"/>
  <c r="AE692" i="11"/>
  <c r="AQ784" i="11"/>
  <c r="AS784" i="11"/>
  <c r="AC784" i="11"/>
  <c r="AN784" i="11"/>
  <c r="AK784" i="11"/>
  <c r="AL784" i="11"/>
  <c r="AO784" i="11"/>
  <c r="AE784" i="11"/>
  <c r="AH784" i="11"/>
  <c r="AM784" i="11"/>
  <c r="AG784" i="11"/>
  <c r="AF784" i="11"/>
  <c r="AD784" i="11"/>
  <c r="AC792" i="11"/>
  <c r="AC818" i="11"/>
  <c r="AC700" i="11"/>
  <c r="AU744" i="11"/>
  <c r="AR753" i="11"/>
  <c r="AK805" i="11"/>
  <c r="AJ736" i="11"/>
  <c r="AO770" i="11"/>
  <c r="AQ771" i="11"/>
  <c r="AF771" i="11"/>
  <c r="AH712" i="11"/>
  <c r="AS712" i="11"/>
  <c r="AO730" i="11"/>
  <c r="AT757" i="11"/>
  <c r="AK762" i="11"/>
  <c r="AR793" i="11"/>
  <c r="AK723" i="11"/>
  <c r="AC771" i="11"/>
  <c r="AH870" i="11"/>
  <c r="AH845" i="11"/>
  <c r="AL825" i="11"/>
  <c r="AP800" i="11"/>
  <c r="AK776" i="11"/>
  <c r="AU738" i="11"/>
  <c r="AM550" i="11"/>
  <c r="AK683" i="11"/>
  <c r="AD685" i="11"/>
  <c r="AP685" i="11"/>
  <c r="AO685" i="11"/>
  <c r="AQ685" i="11"/>
  <c r="AI685" i="11"/>
  <c r="AE685" i="11"/>
  <c r="AR685" i="11"/>
  <c r="AG685" i="11"/>
  <c r="AG671" i="11"/>
  <c r="AH698" i="11"/>
  <c r="AM643" i="11"/>
  <c r="AL647" i="11"/>
  <c r="AD646" i="11"/>
  <c r="AH699" i="11"/>
  <c r="AN602" i="11"/>
  <c r="AT782" i="11"/>
  <c r="AC664" i="11"/>
  <c r="AE664" i="11"/>
  <c r="AS734" i="11"/>
  <c r="AJ737" i="11"/>
  <c r="AR767" i="11"/>
  <c r="AQ623" i="11"/>
  <c r="AK691" i="11"/>
  <c r="AF611" i="11"/>
  <c r="AD653" i="11"/>
  <c r="AE675" i="11"/>
  <c r="AC695" i="11"/>
  <c r="AJ571" i="11"/>
  <c r="AN626" i="11"/>
  <c r="AQ748" i="11"/>
  <c r="AD754" i="11"/>
  <c r="AH707" i="11"/>
  <c r="AU725" i="11"/>
  <c r="AQ752" i="11"/>
  <c r="AJ772" i="11"/>
  <c r="AN802" i="11"/>
  <c r="AG829" i="11"/>
  <c r="AO829" i="11"/>
  <c r="AP829" i="11"/>
  <c r="AE829" i="11"/>
  <c r="AF661" i="11"/>
  <c r="AS742" i="11"/>
  <c r="AD631" i="11"/>
  <c r="AJ631" i="11"/>
  <c r="AH719" i="11"/>
  <c r="AN749" i="11"/>
  <c r="AG742" i="11"/>
  <c r="AG765" i="11"/>
  <c r="AT780" i="11"/>
  <c r="AO780" i="11"/>
  <c r="AM780" i="11"/>
  <c r="AN660" i="11"/>
  <c r="AU687" i="11"/>
  <c r="AQ687" i="11"/>
  <c r="AN689" i="11"/>
  <c r="AF700" i="11"/>
  <c r="AI700" i="11"/>
  <c r="AN710" i="11"/>
  <c r="AJ630" i="11"/>
  <c r="AK630" i="11"/>
  <c r="AR677" i="11"/>
  <c r="AF690" i="11"/>
  <c r="AD704" i="11"/>
  <c r="AR704" i="11"/>
  <c r="AC704" i="11"/>
  <c r="AU746" i="11"/>
  <c r="AP746" i="11"/>
  <c r="AI746" i="11"/>
  <c r="AL746" i="11"/>
  <c r="AC746" i="11"/>
  <c r="AF746" i="11"/>
  <c r="AM746" i="11"/>
  <c r="AH595" i="11"/>
  <c r="AR724" i="11"/>
  <c r="AH766" i="11"/>
  <c r="AP767" i="11"/>
  <c r="AF705" i="11"/>
  <c r="AO692" i="11"/>
  <c r="AE768" i="11"/>
  <c r="AS822" i="11"/>
  <c r="AH663" i="11"/>
  <c r="AS693" i="11"/>
  <c r="AS706" i="11"/>
  <c r="AM716" i="11"/>
  <c r="AT716" i="11"/>
  <c r="AC716" i="11"/>
  <c r="AE716" i="11"/>
  <c r="AG716" i="11"/>
  <c r="AO716" i="11"/>
  <c r="AJ716" i="11"/>
  <c r="AR716" i="11"/>
  <c r="AN716" i="11"/>
  <c r="AG744" i="11"/>
  <c r="AQ757" i="11"/>
  <c r="AN800" i="11"/>
  <c r="AL800" i="11"/>
  <c r="AP837" i="11"/>
  <c r="AJ898" i="11"/>
  <c r="AO898" i="11"/>
  <c r="AT898" i="11"/>
  <c r="AS898" i="11"/>
  <c r="AD898" i="11"/>
  <c r="AU898" i="11"/>
  <c r="AC898" i="11"/>
  <c r="AP898" i="11"/>
  <c r="AE898" i="11"/>
  <c r="AF898" i="11"/>
  <c r="AL898" i="11"/>
  <c r="AI898" i="11"/>
  <c r="AR898" i="11"/>
  <c r="AH898" i="11"/>
  <c r="AM898" i="11"/>
  <c r="AQ898" i="11"/>
  <c r="AK898" i="11"/>
  <c r="AG898" i="11"/>
  <c r="AS752" i="11"/>
  <c r="AQ770" i="11"/>
  <c r="AK771" i="11"/>
  <c r="AO823" i="11"/>
  <c r="AU712" i="11"/>
  <c r="AP712" i="11"/>
  <c r="AP730" i="11"/>
  <c r="AS730" i="11"/>
  <c r="AI757" i="11"/>
  <c r="AJ762" i="11"/>
  <c r="AR812" i="11"/>
  <c r="AR848" i="11"/>
  <c r="AK738" i="11"/>
  <c r="AF738" i="11"/>
  <c r="AQ877" i="11"/>
  <c r="AO753" i="11"/>
  <c r="AN745" i="11"/>
  <c r="AT745" i="11"/>
  <c r="AU745" i="11"/>
  <c r="AL745" i="11"/>
  <c r="AJ745" i="11"/>
  <c r="AE745" i="11"/>
  <c r="AP745" i="11"/>
  <c r="AD745" i="11"/>
  <c r="AH745" i="11"/>
  <c r="AQ745" i="11"/>
  <c r="AI745" i="11"/>
  <c r="AS745" i="11"/>
  <c r="AF745" i="11"/>
  <c r="AC745" i="11"/>
  <c r="AF602" i="11"/>
  <c r="AD657" i="11"/>
  <c r="AI657" i="11"/>
  <c r="AJ599" i="11"/>
  <c r="AJ653" i="11"/>
  <c r="AN709" i="11"/>
  <c r="AS626" i="11"/>
  <c r="AT646" i="11"/>
  <c r="AU606" i="11"/>
  <c r="AN671" i="11"/>
  <c r="AM698" i="11"/>
  <c r="AD782" i="11"/>
  <c r="AS664" i="11"/>
  <c r="AH664" i="11"/>
  <c r="AK717" i="11"/>
  <c r="AE734" i="11"/>
  <c r="AF734" i="11"/>
  <c r="AI734" i="11"/>
  <c r="AK734" i="11"/>
  <c r="AM734" i="11"/>
  <c r="AO734" i="11"/>
  <c r="AL734" i="11"/>
  <c r="AH734" i="11"/>
  <c r="AI713" i="11"/>
  <c r="AL713" i="11"/>
  <c r="AQ713" i="11"/>
  <c r="AH713" i="11"/>
  <c r="AS713" i="11"/>
  <c r="AI594" i="11"/>
  <c r="AK659" i="11"/>
  <c r="AE691" i="11"/>
  <c r="AT675" i="11"/>
  <c r="AG571" i="11"/>
  <c r="AO625" i="11"/>
  <c r="AO668" i="11"/>
  <c r="AE634" i="11"/>
  <c r="AJ694" i="11"/>
  <c r="AO724" i="11"/>
  <c r="AT693" i="11"/>
  <c r="AL707" i="11"/>
  <c r="AH725" i="11"/>
  <c r="AI725" i="11"/>
  <c r="AR725" i="11"/>
  <c r="AC725" i="11"/>
  <c r="AD725" i="11"/>
  <c r="AP725" i="11"/>
  <c r="AE725" i="11"/>
  <c r="AL725" i="11"/>
  <c r="AK726" i="11"/>
  <c r="AM772" i="11"/>
  <c r="AP804" i="11"/>
  <c r="AR840" i="11"/>
  <c r="AT840" i="11"/>
  <c r="AU840" i="11"/>
  <c r="AC840" i="11"/>
  <c r="AO840" i="11"/>
  <c r="AG840" i="11"/>
  <c r="AS840" i="11"/>
  <c r="AD840" i="11"/>
  <c r="AH840" i="11"/>
  <c r="AI840" i="11"/>
  <c r="AE840" i="11"/>
  <c r="AJ840" i="11"/>
  <c r="AM840" i="11"/>
  <c r="AF840" i="11"/>
  <c r="AL840" i="11"/>
  <c r="AN840" i="11"/>
  <c r="AP840" i="11"/>
  <c r="AQ840" i="11"/>
  <c r="AK840" i="11"/>
  <c r="AU661" i="11"/>
  <c r="AR742" i="11"/>
  <c r="AQ662" i="11"/>
  <c r="AP806" i="11"/>
  <c r="AD673" i="11"/>
  <c r="AG780" i="11"/>
  <c r="AJ652" i="11"/>
  <c r="AP660" i="11"/>
  <c r="AT687" i="11"/>
  <c r="AF732" i="11"/>
  <c r="AJ804" i="11"/>
  <c r="AL689" i="11"/>
  <c r="AI696" i="11"/>
  <c r="AL700" i="11"/>
  <c r="AK710" i="11"/>
  <c r="AT677" i="11"/>
  <c r="AR702" i="11"/>
  <c r="AL595" i="11"/>
  <c r="AG679" i="11"/>
  <c r="AE733" i="11"/>
  <c r="AU754" i="11"/>
  <c r="AE806" i="11"/>
  <c r="AT806" i="11"/>
  <c r="AU806" i="11"/>
  <c r="AS806" i="11"/>
  <c r="AC806" i="11"/>
  <c r="AJ806" i="11"/>
  <c r="AD806" i="11"/>
  <c r="AM806" i="11"/>
  <c r="AH802" i="11"/>
  <c r="AJ734" i="11"/>
  <c r="AC778" i="11"/>
  <c r="AT784" i="11"/>
  <c r="AG798" i="11"/>
  <c r="AH822" i="11"/>
  <c r="AS703" i="11"/>
  <c r="AQ706" i="11"/>
  <c r="AK716" i="11"/>
  <c r="AS780" i="11"/>
  <c r="AE699" i="11"/>
  <c r="AK839" i="11"/>
  <c r="AJ839" i="11"/>
  <c r="AH839" i="11"/>
  <c r="AE839" i="11"/>
  <c r="AU770" i="11"/>
  <c r="AI771" i="11"/>
  <c r="AU823" i="11"/>
  <c r="AL801" i="11"/>
  <c r="AN801" i="11"/>
  <c r="AF801" i="11"/>
  <c r="AG801" i="11"/>
  <c r="AH801" i="11"/>
  <c r="AM812" i="11"/>
  <c r="AH812" i="11"/>
  <c r="AQ812" i="11"/>
  <c r="AN730" i="11"/>
  <c r="AC730" i="11"/>
  <c r="AJ757" i="11"/>
  <c r="AJ797" i="11"/>
  <c r="AK797" i="11"/>
  <c r="AG729" i="11"/>
  <c r="AQ793" i="11"/>
  <c r="AF823" i="11"/>
  <c r="AN823" i="11"/>
  <c r="AI823" i="11"/>
  <c r="AP723" i="11"/>
  <c r="AU776" i="11"/>
  <c r="AM877" i="11"/>
  <c r="AO587" i="11"/>
  <c r="AD654" i="11"/>
  <c r="AU654" i="11"/>
  <c r="AT587" i="11"/>
  <c r="AJ643" i="11"/>
  <c r="AM653" i="11"/>
  <c r="AR646" i="11"/>
  <c r="AK647" i="11"/>
  <c r="AT664" i="11"/>
  <c r="AC740" i="11"/>
  <c r="AE740" i="11"/>
  <c r="AT740" i="11"/>
  <c r="AO740" i="11"/>
  <c r="AS740" i="11"/>
  <c r="AH740" i="11"/>
  <c r="AK740" i="11"/>
  <c r="AG740" i="11"/>
  <c r="AN740" i="11"/>
  <c r="AP740" i="11"/>
  <c r="AR740" i="11"/>
  <c r="AQ803" i="11"/>
  <c r="AR588" i="11"/>
  <c r="AF594" i="11"/>
  <c r="AI647" i="11"/>
  <c r="AE659" i="11"/>
  <c r="AC680" i="11"/>
  <c r="AM591" i="11"/>
  <c r="AG691" i="11"/>
  <c r="AM675" i="11"/>
  <c r="AU675" i="11"/>
  <c r="AK695" i="11"/>
  <c r="AM614" i="11"/>
  <c r="AU617" i="11"/>
  <c r="AT617" i="11"/>
  <c r="AS617" i="11"/>
  <c r="AJ668" i="11"/>
  <c r="AD623" i="11"/>
  <c r="AR634" i="11"/>
  <c r="AC626" i="11"/>
  <c r="AH754" i="11"/>
  <c r="AH694" i="11"/>
  <c r="AM708" i="11"/>
  <c r="AL726" i="11"/>
  <c r="AO741" i="11"/>
  <c r="AC661" i="11"/>
  <c r="AD742" i="11"/>
  <c r="AK764" i="11"/>
  <c r="AS749" i="11"/>
  <c r="AT714" i="11"/>
  <c r="AK765" i="11"/>
  <c r="AK766" i="11"/>
  <c r="AH780" i="11"/>
  <c r="AI660" i="11"/>
  <c r="AS687" i="11"/>
  <c r="AG732" i="11"/>
  <c r="AH700" i="11"/>
  <c r="AD700" i="11"/>
  <c r="AL702" i="11"/>
  <c r="AI595" i="11"/>
  <c r="AL733" i="11"/>
  <c r="AT761" i="11"/>
  <c r="AL719" i="11"/>
  <c r="AF782" i="11"/>
  <c r="AK802" i="11"/>
  <c r="AJ705" i="11"/>
  <c r="AR692" i="11"/>
  <c r="AQ740" i="11"/>
  <c r="AF798" i="11"/>
  <c r="AO693" i="11"/>
  <c r="AP703" i="11"/>
  <c r="AD699" i="11"/>
  <c r="AT805" i="11"/>
  <c r="AS907" i="11"/>
  <c r="AD907" i="11"/>
  <c r="AD823" i="11"/>
  <c r="AO712" i="11"/>
  <c r="AM730" i="11"/>
  <c r="AP736" i="11"/>
  <c r="AI797" i="11"/>
  <c r="AE729" i="11"/>
  <c r="AE850" i="11"/>
  <c r="AC738" i="11"/>
  <c r="AS785" i="11"/>
  <c r="AE837" i="11"/>
  <c r="AS858" i="11"/>
  <c r="AE722" i="11"/>
  <c r="AI722" i="11"/>
  <c r="AH722" i="11"/>
  <c r="AJ722" i="11"/>
  <c r="AT722" i="11"/>
  <c r="AM722" i="11"/>
  <c r="AC722" i="11"/>
  <c r="AN722" i="11"/>
  <c r="AR722" i="11"/>
  <c r="AU722" i="11"/>
  <c r="AJ800" i="11"/>
  <c r="AP797" i="11"/>
  <c r="AU820" i="11"/>
  <c r="AM421" i="11"/>
  <c r="AT490" i="11"/>
  <c r="AO496" i="11"/>
  <c r="AN474" i="11"/>
  <c r="AE537" i="11"/>
  <c r="AF548" i="11"/>
  <c r="AP633" i="11"/>
  <c r="AQ633" i="11"/>
  <c r="AN633" i="11"/>
  <c r="AU633" i="11"/>
  <c r="AJ662" i="11"/>
  <c r="AC747" i="11"/>
  <c r="AE747" i="11"/>
  <c r="AH747" i="11"/>
  <c r="AS747" i="11"/>
  <c r="AP747" i="11"/>
  <c r="AR747" i="11"/>
  <c r="AT747" i="11"/>
  <c r="AU747" i="11"/>
  <c r="AM747" i="11"/>
  <c r="AK747" i="11"/>
  <c r="AG747" i="11"/>
  <c r="AO747" i="11"/>
  <c r="AI747" i="11"/>
  <c r="AJ747" i="11"/>
  <c r="AL747" i="11"/>
  <c r="AK540" i="11"/>
  <c r="AK596" i="11"/>
  <c r="AU584" i="11"/>
  <c r="AG575" i="11"/>
  <c r="AF628" i="11"/>
  <c r="AD662" i="11"/>
  <c r="AF662" i="11"/>
  <c r="AL662" i="11"/>
  <c r="AT662" i="11"/>
  <c r="AH662" i="11"/>
  <c r="AL598" i="11"/>
  <c r="AN576" i="11"/>
  <c r="AD667" i="11"/>
  <c r="AH668" i="11"/>
  <c r="AM669" i="11"/>
  <c r="AJ685" i="11"/>
  <c r="AR745" i="11"/>
  <c r="AT657" i="11"/>
  <c r="AG665" i="11"/>
  <c r="AL665" i="11"/>
  <c r="AS665" i="11"/>
  <c r="AH665" i="11"/>
  <c r="AJ698" i="11"/>
  <c r="AO602" i="11"/>
  <c r="AM587" i="11"/>
  <c r="AF590" i="11"/>
  <c r="AF587" i="11"/>
  <c r="AJ627" i="11"/>
  <c r="AO654" i="11"/>
  <c r="AF673" i="11"/>
  <c r="AU720" i="11"/>
  <c r="AS647" i="11"/>
  <c r="AC623" i="11"/>
  <c r="AH697" i="11"/>
  <c r="AI740" i="11"/>
  <c r="AN588" i="11"/>
  <c r="AC614" i="11"/>
  <c r="AF680" i="11"/>
  <c r="AM691" i="11"/>
  <c r="AE695" i="11"/>
  <c r="AC617" i="11"/>
  <c r="AF668" i="11"/>
  <c r="AG623" i="11"/>
  <c r="AG629" i="11"/>
  <c r="AI629" i="11"/>
  <c r="AO700" i="11"/>
  <c r="AM707" i="11"/>
  <c r="AJ725" i="11"/>
  <c r="AP741" i="11"/>
  <c r="AC764" i="11"/>
  <c r="AN778" i="11"/>
  <c r="AP742" i="11"/>
  <c r="AS764" i="11"/>
  <c r="AS631" i="11"/>
  <c r="AP662" i="11"/>
  <c r="AH806" i="11"/>
  <c r="AD733" i="11"/>
  <c r="AF750" i="11"/>
  <c r="AN780" i="11"/>
  <c r="AR652" i="11"/>
  <c r="AO687" i="11"/>
  <c r="AD708" i="11"/>
  <c r="AD781" i="11"/>
  <c r="AG781" i="11"/>
  <c r="AP781" i="11"/>
  <c r="AT781" i="11"/>
  <c r="AI781" i="11"/>
  <c r="AC781" i="11"/>
  <c r="AH781" i="11"/>
  <c r="AC804" i="11"/>
  <c r="AL804" i="11"/>
  <c r="AN804" i="11"/>
  <c r="AT804" i="11"/>
  <c r="AO804" i="11"/>
  <c r="AS804" i="11"/>
  <c r="AE804" i="11"/>
  <c r="AU804" i="11"/>
  <c r="AR804" i="11"/>
  <c r="AH804" i="11"/>
  <c r="AQ804" i="11"/>
  <c r="AN685" i="11"/>
  <c r="AF696" i="11"/>
  <c r="AH710" i="11"/>
  <c r="AO710" i="11"/>
  <c r="AN690" i="11"/>
  <c r="AC733" i="11"/>
  <c r="AI750" i="11"/>
  <c r="AQ595" i="11"/>
  <c r="AL679" i="11"/>
  <c r="AU679" i="11"/>
  <c r="AE750" i="11"/>
  <c r="AS761" i="11"/>
  <c r="AS789" i="11"/>
  <c r="AG804" i="11"/>
  <c r="AK714" i="11"/>
  <c r="AU740" i="11"/>
  <c r="AQ798" i="11"/>
  <c r="AL822" i="11"/>
  <c r="AH706" i="11"/>
  <c r="AM706" i="11"/>
  <c r="AQ716" i="11"/>
  <c r="AN744" i="11"/>
  <c r="AJ782" i="11"/>
  <c r="AQ768" i="11"/>
  <c r="AH811" i="11"/>
  <c r="AC811" i="11"/>
  <c r="AF811" i="11"/>
  <c r="AM811" i="11"/>
  <c r="AS811" i="11"/>
  <c r="AP907" i="11"/>
  <c r="AS770" i="11"/>
  <c r="AK712" i="11"/>
  <c r="AM712" i="11"/>
  <c r="AN853" i="11"/>
  <c r="AM762" i="11"/>
  <c r="AN797" i="11"/>
  <c r="AR729" i="11"/>
  <c r="AN799" i="11"/>
  <c r="AK850" i="11"/>
  <c r="AN738" i="11"/>
  <c r="AC739" i="11"/>
  <c r="AD739" i="11"/>
  <c r="AR774" i="11"/>
  <c r="AR785" i="11"/>
  <c r="AN747" i="11"/>
  <c r="AE870" i="11"/>
  <c r="AF870" i="11"/>
  <c r="AU870" i="11"/>
  <c r="AK870" i="11"/>
  <c r="AT870" i="11"/>
  <c r="AD722" i="11"/>
  <c r="AF783" i="11"/>
  <c r="AU786" i="11"/>
  <c r="AJ786" i="11"/>
  <c r="AL721" i="11"/>
  <c r="AL821" i="11"/>
  <c r="AF863" i="11"/>
  <c r="AI863" i="11"/>
  <c r="AC863" i="11"/>
  <c r="AO863" i="11"/>
  <c r="AS863" i="11"/>
  <c r="AM863" i="11"/>
  <c r="AP863" i="11"/>
  <c r="AK879" i="11"/>
  <c r="AN859" i="11"/>
  <c r="AO859" i="11"/>
  <c r="AE859" i="11"/>
  <c r="AR859" i="11"/>
  <c r="AR880" i="11"/>
  <c r="AF892" i="11"/>
  <c r="AI892" i="11"/>
  <c r="AJ827" i="11"/>
  <c r="AN889" i="11"/>
  <c r="AD737" i="11"/>
  <c r="AE834" i="11"/>
  <c r="AM860" i="11"/>
  <c r="AU886" i="11"/>
  <c r="AF817" i="11"/>
  <c r="AO895" i="11"/>
  <c r="AC895" i="11"/>
  <c r="AU895" i="11"/>
  <c r="AN895" i="11"/>
  <c r="AT891" i="11"/>
  <c r="AJ849" i="11"/>
  <c r="AJ799" i="11"/>
  <c r="AU833" i="11"/>
  <c r="AE817" i="11"/>
  <c r="AL831" i="11"/>
  <c r="AT892" i="11"/>
  <c r="AP733" i="11"/>
  <c r="AP911" i="11"/>
  <c r="AU915" i="11"/>
  <c r="AN899" i="11"/>
  <c r="AO757" i="11"/>
  <c r="AR870" i="11"/>
  <c r="AC755" i="11"/>
  <c r="AC758" i="11"/>
  <c r="AE758" i="11"/>
  <c r="AT853" i="11"/>
  <c r="AH797" i="11"/>
  <c r="AD794" i="11"/>
  <c r="AT800" i="11"/>
  <c r="AU760" i="11"/>
  <c r="AK812" i="11"/>
  <c r="AO788" i="11"/>
  <c r="AR811" i="11"/>
  <c r="AO820" i="11"/>
  <c r="AP820" i="11"/>
  <c r="AR820" i="11"/>
  <c r="AC820" i="11"/>
  <c r="AH820" i="11"/>
  <c r="AK820" i="11"/>
  <c r="AL820" i="11"/>
  <c r="AE820" i="11"/>
  <c r="AF827" i="11"/>
  <c r="AT827" i="11"/>
  <c r="AS827" i="11"/>
  <c r="AP827" i="11"/>
  <c r="AU844" i="11"/>
  <c r="AE863" i="11"/>
  <c r="AJ880" i="11"/>
  <c r="AT880" i="11"/>
  <c r="AD880" i="11"/>
  <c r="AG880" i="11"/>
  <c r="AP880" i="11"/>
  <c r="AS880" i="11"/>
  <c r="AO880" i="11"/>
  <c r="AI859" i="11"/>
  <c r="AQ880" i="11"/>
  <c r="AK892" i="11"/>
  <c r="AI934" i="11"/>
  <c r="AT957" i="11"/>
  <c r="AR957" i="11"/>
  <c r="AU957" i="11"/>
  <c r="AL957" i="11"/>
  <c r="AQ957" i="11"/>
  <c r="AM957" i="11"/>
  <c r="AP957" i="11"/>
  <c r="AO957" i="11"/>
  <c r="AN957" i="11"/>
  <c r="AI957" i="11"/>
  <c r="AG957" i="11"/>
  <c r="AC957" i="11"/>
  <c r="AS957" i="11"/>
  <c r="AH957" i="11"/>
  <c r="AK957" i="11"/>
  <c r="AE957" i="11"/>
  <c r="AD878" i="11"/>
  <c r="AN891" i="11"/>
  <c r="AS911" i="11"/>
  <c r="AQ889" i="11"/>
  <c r="AC769" i="11"/>
  <c r="AH861" i="11"/>
  <c r="AF861" i="11"/>
  <c r="AC864" i="11"/>
  <c r="AR864" i="11"/>
  <c r="AT864" i="11"/>
  <c r="AK911" i="11"/>
  <c r="AC833" i="11"/>
  <c r="AC886" i="11"/>
  <c r="AJ895" i="11"/>
  <c r="AD796" i="11"/>
  <c r="AJ890" i="11"/>
  <c r="AI817" i="11"/>
  <c r="AH876" i="11"/>
  <c r="AC887" i="11"/>
  <c r="AK887" i="11"/>
  <c r="AE887" i="11"/>
  <c r="AI887" i="11"/>
  <c r="AF895" i="11"/>
  <c r="AR816" i="11"/>
  <c r="AO860" i="11"/>
  <c r="AD891" i="11"/>
  <c r="AH849" i="11"/>
  <c r="AF885" i="11"/>
  <c r="AQ899" i="11"/>
  <c r="AH914" i="11"/>
  <c r="AU835" i="11"/>
  <c r="AP905" i="11"/>
  <c r="AM917" i="11"/>
  <c r="AK831" i="11"/>
  <c r="AE761" i="11"/>
  <c r="AF838" i="11"/>
  <c r="AJ865" i="11"/>
  <c r="AM948" i="11"/>
  <c r="AU974" i="11"/>
  <c r="AQ974" i="11"/>
  <c r="AP974" i="11"/>
  <c r="AN974" i="11"/>
  <c r="AM974" i="11"/>
  <c r="AI974" i="11"/>
  <c r="AO974" i="11"/>
  <c r="AE974" i="11"/>
  <c r="AJ974" i="11"/>
  <c r="AC974" i="11"/>
  <c r="AL974" i="11"/>
  <c r="AG974" i="11"/>
  <c r="AF974" i="11"/>
  <c r="AH974" i="11"/>
  <c r="AD974" i="11"/>
  <c r="AT974" i="11"/>
  <c r="AS968" i="11"/>
  <c r="AD968" i="11"/>
  <c r="AK761" i="11"/>
  <c r="AM796" i="11"/>
  <c r="AI780" i="11"/>
  <c r="AK732" i="11"/>
  <c r="AF768" i="11"/>
  <c r="AH796" i="11"/>
  <c r="AC706" i="11"/>
  <c r="AL716" i="11"/>
  <c r="AJ746" i="11"/>
  <c r="AN766" i="11"/>
  <c r="AJ866" i="11"/>
  <c r="AM825" i="11"/>
  <c r="AK760" i="11"/>
  <c r="AQ825" i="11"/>
  <c r="AF730" i="11"/>
  <c r="AN757" i="11"/>
  <c r="AR757" i="11"/>
  <c r="AO799" i="11"/>
  <c r="AM827" i="11"/>
  <c r="AU880" i="11"/>
  <c r="AD758" i="11"/>
  <c r="AE785" i="11"/>
  <c r="AL809" i="11"/>
  <c r="AC827" i="11"/>
  <c r="AD853" i="11"/>
  <c r="AO798" i="11"/>
  <c r="AG794" i="11"/>
  <c r="AH800" i="11"/>
  <c r="AC860" i="11"/>
  <c r="AD860" i="11"/>
  <c r="AF860" i="11"/>
  <c r="AK860" i="11"/>
  <c r="AL860" i="11"/>
  <c r="AP860" i="11"/>
  <c r="AC883" i="11"/>
  <c r="AQ776" i="11"/>
  <c r="AS786" i="11"/>
  <c r="AK786" i="11"/>
  <c r="AL812" i="11"/>
  <c r="AE721" i="11"/>
  <c r="AN788" i="11"/>
  <c r="AP811" i="11"/>
  <c r="AH827" i="11"/>
  <c r="AD866" i="11"/>
  <c r="AF866" i="11"/>
  <c r="AP866" i="11"/>
  <c r="AT866" i="11"/>
  <c r="AH866" i="11"/>
  <c r="AM866" i="11"/>
  <c r="AL866" i="11"/>
  <c r="AI866" i="11"/>
  <c r="AF880" i="11"/>
  <c r="AE838" i="11"/>
  <c r="AC838" i="11"/>
  <c r="AL838" i="11"/>
  <c r="AO838" i="11"/>
  <c r="AT838" i="11"/>
  <c r="AD838" i="11"/>
  <c r="AK838" i="11"/>
  <c r="AQ838" i="11"/>
  <c r="AG859" i="11"/>
  <c r="AD859" i="11"/>
  <c r="AT894" i="11"/>
  <c r="AJ905" i="11"/>
  <c r="AU936" i="11"/>
  <c r="AN936" i="11"/>
  <c r="AD957" i="11"/>
  <c r="AG990" i="11"/>
  <c r="AN990" i="11"/>
  <c r="AO990" i="11"/>
  <c r="AP990" i="11"/>
  <c r="AR990" i="11"/>
  <c r="AU990" i="11"/>
  <c r="AI990" i="11"/>
  <c r="AE990" i="11"/>
  <c r="AJ990" i="11"/>
  <c r="AQ990" i="11"/>
  <c r="AM990" i="11"/>
  <c r="AC990" i="11"/>
  <c r="AS990" i="11"/>
  <c r="AF990" i="11"/>
  <c r="AL990" i="11"/>
  <c r="AN851" i="11"/>
  <c r="AH878" i="11"/>
  <c r="AU878" i="11"/>
  <c r="AN878" i="11"/>
  <c r="AM878" i="11"/>
  <c r="AE894" i="11"/>
  <c r="AM861" i="11"/>
  <c r="AU873" i="11"/>
  <c r="AR889" i="11"/>
  <c r="AR769" i="11"/>
  <c r="AP769" i="11"/>
  <c r="AO824" i="11"/>
  <c r="AS864" i="11"/>
  <c r="AM869" i="11"/>
  <c r="AF914" i="11"/>
  <c r="AO833" i="11"/>
  <c r="AS833" i="11"/>
  <c r="AT834" i="11"/>
  <c r="AK834" i="11"/>
  <c r="AG835" i="11"/>
  <c r="AF886" i="11"/>
  <c r="AM886" i="11"/>
  <c r="AK886" i="11"/>
  <c r="AP890" i="11"/>
  <c r="AH753" i="11"/>
  <c r="AJ817" i="11"/>
  <c r="AD841" i="11"/>
  <c r="AL841" i="11"/>
  <c r="AU871" i="11"/>
  <c r="AQ816" i="11"/>
  <c r="AC843" i="11"/>
  <c r="AT843" i="11"/>
  <c r="AE851" i="11"/>
  <c r="AJ860" i="11"/>
  <c r="AS866" i="11"/>
  <c r="AJ899" i="11"/>
  <c r="AU899" i="11"/>
  <c r="AI899" i="11"/>
  <c r="AR899" i="11"/>
  <c r="AT899" i="11"/>
  <c r="AE899" i="11"/>
  <c r="AM899" i="11"/>
  <c r="AL899" i="11"/>
  <c r="AF899" i="11"/>
  <c r="AD899" i="11"/>
  <c r="AG899" i="11"/>
  <c r="AP899" i="11"/>
  <c r="AN882" i="11"/>
  <c r="AQ917" i="11"/>
  <c r="AH828" i="11"/>
  <c r="AJ831" i="11"/>
  <c r="AC855" i="11"/>
  <c r="AU892" i="11"/>
  <c r="AN838" i="11"/>
  <c r="AP917" i="11"/>
  <c r="AR917" i="11"/>
  <c r="AE917" i="11"/>
  <c r="AK917" i="11"/>
  <c r="AJ917" i="11"/>
  <c r="AS917" i="11"/>
  <c r="AC917" i="11"/>
  <c r="AO917" i="11"/>
  <c r="AF917" i="11"/>
  <c r="AN917" i="11"/>
  <c r="AK937" i="11"/>
  <c r="AQ948" i="11"/>
  <c r="AU986" i="11"/>
  <c r="AD724" i="11"/>
  <c r="AE724" i="11"/>
  <c r="AT724" i="11"/>
  <c r="AN737" i="11"/>
  <c r="AR737" i="11"/>
  <c r="AL737" i="11"/>
  <c r="AK737" i="11"/>
  <c r="AG748" i="11"/>
  <c r="AC748" i="11"/>
  <c r="AD748" i="11"/>
  <c r="AK748" i="11"/>
  <c r="AI748" i="11"/>
  <c r="AN713" i="11"/>
  <c r="AK680" i="11"/>
  <c r="AI724" i="11"/>
  <c r="AJ691" i="11"/>
  <c r="AT726" i="11"/>
  <c r="AN741" i="11"/>
  <c r="AD693" i="11"/>
  <c r="AP764" i="11"/>
  <c r="AQ806" i="11"/>
  <c r="AD687" i="11"/>
  <c r="AI732" i="11"/>
  <c r="AQ677" i="11"/>
  <c r="AG704" i="11"/>
  <c r="AJ735" i="11"/>
  <c r="AN752" i="11"/>
  <c r="AN761" i="11"/>
  <c r="AS796" i="11"/>
  <c r="AI802" i="11"/>
  <c r="AI768" i="11"/>
  <c r="AO808" i="11"/>
  <c r="AS808" i="11"/>
  <c r="AH693" i="11"/>
  <c r="AR706" i="11"/>
  <c r="AS716" i="11"/>
  <c r="AI737" i="11"/>
  <c r="AF796" i="11"/>
  <c r="AM933" i="11"/>
  <c r="AC933" i="11"/>
  <c r="AO933" i="11"/>
  <c r="AE933" i="11"/>
  <c r="AH933" i="11"/>
  <c r="AI933" i="11"/>
  <c r="AJ933" i="11"/>
  <c r="AL933" i="11"/>
  <c r="AD933" i="11"/>
  <c r="AK933" i="11"/>
  <c r="AG933" i="11"/>
  <c r="AP933" i="11"/>
  <c r="AR933" i="11"/>
  <c r="AT933" i="11"/>
  <c r="AF933" i="11"/>
  <c r="AR726" i="11"/>
  <c r="AD801" i="11"/>
  <c r="AT845" i="11"/>
  <c r="AC845" i="11"/>
  <c r="AJ845" i="11"/>
  <c r="AL845" i="11"/>
  <c r="AN845" i="11"/>
  <c r="AO845" i="11"/>
  <c r="AG776" i="11"/>
  <c r="AR827" i="11"/>
  <c r="AL799" i="11"/>
  <c r="AC799" i="11"/>
  <c r="AD799" i="11"/>
  <c r="AG866" i="11"/>
  <c r="AE880" i="11"/>
  <c r="AU758" i="11"/>
  <c r="AI785" i="11"/>
  <c r="AC853" i="11"/>
  <c r="AN753" i="11"/>
  <c r="AG753" i="11"/>
  <c r="AH794" i="11"/>
  <c r="AU860" i="11"/>
  <c r="AU883" i="11"/>
  <c r="AG760" i="11"/>
  <c r="AJ783" i="11"/>
  <c r="AL786" i="11"/>
  <c r="AP788" i="11"/>
  <c r="AT820" i="11"/>
  <c r="AF821" i="11"/>
  <c r="AE830" i="11"/>
  <c r="AH844" i="11"/>
  <c r="AE866" i="11"/>
  <c r="AF883" i="11"/>
  <c r="AG883" i="11"/>
  <c r="AI883" i="11"/>
  <c r="AM883" i="11"/>
  <c r="AD883" i="11"/>
  <c r="AP883" i="11"/>
  <c r="AN883" i="11"/>
  <c r="AS883" i="11"/>
  <c r="AT883" i="11"/>
  <c r="AU855" i="11"/>
  <c r="AP895" i="11"/>
  <c r="AH909" i="11"/>
  <c r="AH936" i="11"/>
  <c r="AU959" i="11"/>
  <c r="AH990" i="11"/>
  <c r="AL861" i="11"/>
  <c r="AO878" i="11"/>
  <c r="AU889" i="11"/>
  <c r="AF824" i="11"/>
  <c r="AE861" i="11"/>
  <c r="AR863" i="11"/>
  <c r="AP864" i="11"/>
  <c r="AN869" i="11"/>
  <c r="AG914" i="11"/>
  <c r="AN811" i="11"/>
  <c r="AF835" i="11"/>
  <c r="AS886" i="11"/>
  <c r="AQ895" i="11"/>
  <c r="AR867" i="11"/>
  <c r="AO841" i="11"/>
  <c r="AS876" i="11"/>
  <c r="AH798" i="11"/>
  <c r="AI816" i="11"/>
  <c r="AL834" i="11"/>
  <c r="AU843" i="11"/>
  <c r="AD843" i="11"/>
  <c r="AR896" i="11"/>
  <c r="AR866" i="11"/>
  <c r="AP815" i="11"/>
  <c r="AM905" i="11"/>
  <c r="AG828" i="11"/>
  <c r="AI831" i="11"/>
  <c r="AE862" i="11"/>
  <c r="AE988" i="11"/>
  <c r="AF986" i="11"/>
  <c r="AU777" i="11"/>
  <c r="AO950" i="11"/>
  <c r="AD918" i="11"/>
  <c r="AL757" i="11"/>
  <c r="AH729" i="11"/>
  <c r="AF729" i="11"/>
  <c r="AD793" i="11"/>
  <c r="AF793" i="11"/>
  <c r="AN827" i="11"/>
  <c r="AH880" i="11"/>
  <c r="AG723" i="11"/>
  <c r="AE738" i="11"/>
  <c r="AF739" i="11"/>
  <c r="AM755" i="11"/>
  <c r="AJ758" i="11"/>
  <c r="AU774" i="11"/>
  <c r="AC774" i="11"/>
  <c r="AG774" i="11"/>
  <c r="AF809" i="11"/>
  <c r="AC830" i="11"/>
  <c r="AC812" i="11"/>
  <c r="AO794" i="11"/>
  <c r="AL794" i="11"/>
  <c r="AE800" i="11"/>
  <c r="AE860" i="11"/>
  <c r="AP760" i="11"/>
  <c r="AH776" i="11"/>
  <c r="AH783" i="11"/>
  <c r="AO786" i="11"/>
  <c r="AR789" i="11"/>
  <c r="AT721" i="11"/>
  <c r="AQ820" i="11"/>
  <c r="AF830" i="11"/>
  <c r="AI870" i="11"/>
  <c r="AO857" i="11"/>
  <c r="AC857" i="11"/>
  <c r="AS857" i="11"/>
  <c r="AP857" i="11"/>
  <c r="AF859" i="11"/>
  <c r="AK861" i="11"/>
  <c r="AS895" i="11"/>
  <c r="AM864" i="11"/>
  <c r="AU894" i="11"/>
  <c r="AQ866" i="11"/>
  <c r="AT873" i="11"/>
  <c r="AL873" i="11"/>
  <c r="AG873" i="11"/>
  <c r="AE889" i="11"/>
  <c r="AI769" i="11"/>
  <c r="AO769" i="11"/>
  <c r="AQ863" i="11"/>
  <c r="AQ864" i="11"/>
  <c r="AK869" i="11"/>
  <c r="AE914" i="11"/>
  <c r="AQ914" i="11"/>
  <c r="AC914" i="11"/>
  <c r="AD914" i="11"/>
  <c r="AI914" i="11"/>
  <c r="AO914" i="11"/>
  <c r="AP914" i="11"/>
  <c r="AN833" i="11"/>
  <c r="AR835" i="11"/>
  <c r="AE835" i="11"/>
  <c r="AF825" i="11"/>
  <c r="AS867" i="11"/>
  <c r="AO890" i="11"/>
  <c r="AE798" i="11"/>
  <c r="AD817" i="11"/>
  <c r="AC841" i="11"/>
  <c r="AR841" i="11"/>
  <c r="AO871" i="11"/>
  <c r="AP816" i="11"/>
  <c r="AS843" i="11"/>
  <c r="AD851" i="11"/>
  <c r="AM876" i="11"/>
  <c r="AL886" i="11"/>
  <c r="AO899" i="11"/>
  <c r="AN815" i="11"/>
  <c r="AD885" i="11"/>
  <c r="AG885" i="11"/>
  <c r="AN905" i="11"/>
  <c r="AO919" i="11"/>
  <c r="AQ824" i="11"/>
  <c r="AF831" i="11"/>
  <c r="AI865" i="11"/>
  <c r="AI890" i="11"/>
  <c r="AI988" i="11"/>
  <c r="AC944" i="11"/>
  <c r="AN777" i="11"/>
  <c r="AM724" i="11"/>
  <c r="AK754" i="11"/>
  <c r="AJ742" i="11"/>
  <c r="AT631" i="11"/>
  <c r="AC719" i="11"/>
  <c r="AF719" i="11"/>
  <c r="AG750" i="11"/>
  <c r="AF765" i="11"/>
  <c r="AG708" i="11"/>
  <c r="AR781" i="11"/>
  <c r="AP661" i="11"/>
  <c r="AU677" i="11"/>
  <c r="AH702" i="11"/>
  <c r="AO704" i="11"/>
  <c r="AU733" i="11"/>
  <c r="AI679" i="11"/>
  <c r="AM742" i="11"/>
  <c r="AT789" i="11"/>
  <c r="AQ733" i="11"/>
  <c r="AI648" i="11"/>
  <c r="AM820" i="11"/>
  <c r="AS933" i="11"/>
  <c r="AP726" i="11"/>
  <c r="AL770" i="11"/>
  <c r="AS771" i="11"/>
  <c r="AK825" i="11"/>
  <c r="AT801" i="11"/>
  <c r="AO832" i="11"/>
  <c r="AD783" i="11"/>
  <c r="AP832" i="11"/>
  <c r="AT730" i="11"/>
  <c r="AI783" i="11"/>
  <c r="AE797" i="11"/>
  <c r="AE799" i="11"/>
  <c r="AQ827" i="11"/>
  <c r="AI880" i="11"/>
  <c r="AP739" i="11"/>
  <c r="AS755" i="11"/>
  <c r="AO722" i="11"/>
  <c r="AJ794" i="11"/>
  <c r="AH860" i="11"/>
  <c r="AI913" i="11"/>
  <c r="AL760" i="11"/>
  <c r="AG783" i="11"/>
  <c r="AG832" i="11"/>
  <c r="AT842" i="11"/>
  <c r="AG862" i="11"/>
  <c r="AK883" i="11"/>
  <c r="AJ896" i="11"/>
  <c r="AR911" i="11"/>
  <c r="AM945" i="11"/>
  <c r="AS878" i="11"/>
  <c r="AE824" i="11"/>
  <c r="AC824" i="11"/>
  <c r="AD861" i="11"/>
  <c r="AN863" i="11"/>
  <c r="AU864" i="11"/>
  <c r="AD833" i="11"/>
  <c r="AD895" i="11"/>
  <c r="AQ867" i="11"/>
  <c r="AR890" i="11"/>
  <c r="AC817" i="11"/>
  <c r="AT876" i="11"/>
  <c r="AE854" i="11"/>
  <c r="AF901" i="11"/>
  <c r="AE816" i="11"/>
  <c r="AP842" i="11"/>
  <c r="AP844" i="11"/>
  <c r="AP851" i="11"/>
  <c r="AM880" i="11"/>
  <c r="AT835" i="11"/>
  <c r="AD887" i="11"/>
  <c r="AT905" i="11"/>
  <c r="AO815" i="11"/>
  <c r="AU934" i="11"/>
  <c r="AR831" i="11"/>
  <c r="AD831" i="11"/>
  <c r="AC831" i="11"/>
  <c r="AO831" i="11"/>
  <c r="AQ855" i="11"/>
  <c r="AR885" i="11"/>
  <c r="AM865" i="11"/>
  <c r="AE891" i="11"/>
  <c r="AH921" i="11"/>
  <c r="AU944" i="11"/>
  <c r="AJ976" i="11"/>
  <c r="AO929" i="11"/>
  <c r="AF777" i="11"/>
  <c r="AR950" i="11"/>
  <c r="AQ950" i="11"/>
  <c r="AC950" i="11"/>
  <c r="AE950" i="11"/>
  <c r="AP950" i="11"/>
  <c r="AL950" i="11"/>
  <c r="AH950" i="11"/>
  <c r="AJ950" i="11"/>
  <c r="AD950" i="11"/>
  <c r="AK950" i="11"/>
  <c r="AH757" i="11"/>
  <c r="AH762" i="11"/>
  <c r="AN866" i="11"/>
  <c r="AQ755" i="11"/>
  <c r="AT758" i="11"/>
  <c r="AC785" i="11"/>
  <c r="AK800" i="11"/>
  <c r="AH809" i="11"/>
  <c r="AK794" i="11"/>
  <c r="AP794" i="11"/>
  <c r="AD800" i="11"/>
  <c r="AM760" i="11"/>
  <c r="AF776" i="11"/>
  <c r="AC783" i="11"/>
  <c r="AL783" i="11"/>
  <c r="AP786" i="11"/>
  <c r="AR721" i="11"/>
  <c r="AH721" i="11"/>
  <c r="AI820" i="11"/>
  <c r="AM848" i="11"/>
  <c r="AN848" i="11"/>
  <c r="AO848" i="11"/>
  <c r="AT848" i="11"/>
  <c r="AP848" i="11"/>
  <c r="AJ848" i="11"/>
  <c r="AQ848" i="11"/>
  <c r="AC859" i="11"/>
  <c r="AK864" i="11"/>
  <c r="AU911" i="11"/>
  <c r="AC878" i="11"/>
  <c r="AD894" i="11"/>
  <c r="AC885" i="11"/>
  <c r="AT769" i="11"/>
  <c r="AD818" i="11"/>
  <c r="AL863" i="11"/>
  <c r="AE864" i="11"/>
  <c r="AQ835" i="11"/>
  <c r="AD835" i="11"/>
  <c r="AL885" i="11"/>
  <c r="AH867" i="11"/>
  <c r="AS890" i="11"/>
  <c r="AT817" i="11"/>
  <c r="AE841" i="11"/>
  <c r="AO816" i="11"/>
  <c r="AL842" i="11"/>
  <c r="AR843" i="11"/>
  <c r="AC851" i="11"/>
  <c r="AD849" i="11"/>
  <c r="AF887" i="11"/>
  <c r="AS934" i="11"/>
  <c r="AI905" i="11"/>
  <c r="AK905" i="11"/>
  <c r="AO905" i="11"/>
  <c r="AD905" i="11"/>
  <c r="AG905" i="11"/>
  <c r="AF905" i="11"/>
  <c r="AL905" i="11"/>
  <c r="AS905" i="11"/>
  <c r="AR905" i="11"/>
  <c r="AU828" i="11"/>
  <c r="AO828" i="11"/>
  <c r="AJ886" i="11"/>
  <c r="AU896" i="11"/>
  <c r="AS835" i="11"/>
  <c r="AR862" i="11"/>
  <c r="AT862" i="11"/>
  <c r="AI862" i="11"/>
  <c r="AH862" i="11"/>
  <c r="AJ862" i="11"/>
  <c r="AD862" i="11"/>
  <c r="AO862" i="11"/>
  <c r="AL862" i="11"/>
  <c r="AS862" i="11"/>
  <c r="AO865" i="11"/>
  <c r="AF959" i="11"/>
  <c r="AD625" i="11"/>
  <c r="AO736" i="11"/>
  <c r="AH629" i="11"/>
  <c r="AE741" i="11"/>
  <c r="AO806" i="11"/>
  <c r="AI708" i="11"/>
  <c r="AL696" i="11"/>
  <c r="AD768" i="11"/>
  <c r="AC693" i="11"/>
  <c r="AJ706" i="11"/>
  <c r="AL781" i="11"/>
  <c r="AM738" i="11"/>
  <c r="AQ839" i="11"/>
  <c r="AM850" i="11"/>
  <c r="AL875" i="11"/>
  <c r="AC913" i="11"/>
  <c r="AL913" i="11"/>
  <c r="AO913" i="11"/>
  <c r="AR913" i="11"/>
  <c r="AN913" i="11"/>
  <c r="AK913" i="11"/>
  <c r="AH913" i="11"/>
  <c r="AG913" i="11"/>
  <c r="AP913" i="11"/>
  <c r="AQ913" i="11"/>
  <c r="AM726" i="11"/>
  <c r="AK785" i="11"/>
  <c r="AM837" i="11"/>
  <c r="AD712" i="11"/>
  <c r="AF786" i="11"/>
  <c r="AL839" i="11"/>
  <c r="AC757" i="11"/>
  <c r="AG786" i="11"/>
  <c r="AK801" i="11"/>
  <c r="AT739" i="11"/>
  <c r="AU848" i="11"/>
  <c r="AT863" i="11"/>
  <c r="AI809" i="11"/>
  <c r="AR858" i="11"/>
  <c r="AK753" i="11"/>
  <c r="AM757" i="11"/>
  <c r="AC800" i="11"/>
  <c r="AQ800" i="11"/>
  <c r="AJ809" i="11"/>
  <c r="AM913" i="11"/>
  <c r="AM783" i="11"/>
  <c r="AD786" i="11"/>
  <c r="AG848" i="11"/>
  <c r="AF910" i="11"/>
  <c r="AM857" i="11"/>
  <c r="AN857" i="11"/>
  <c r="AT865" i="11"/>
  <c r="AH865" i="11"/>
  <c r="AC865" i="11"/>
  <c r="AP865" i="11"/>
  <c r="AK865" i="11"/>
  <c r="AF865" i="11"/>
  <c r="AR865" i="11"/>
  <c r="AD865" i="11"/>
  <c r="AG865" i="11"/>
  <c r="AQ886" i="11"/>
  <c r="AC897" i="11"/>
  <c r="AH897" i="11"/>
  <c r="AQ897" i="11"/>
  <c r="AK897" i="11"/>
  <c r="AT897" i="11"/>
  <c r="AN897" i="11"/>
  <c r="AO897" i="11"/>
  <c r="AP897" i="11"/>
  <c r="AR897" i="11"/>
  <c r="AS897" i="11"/>
  <c r="AU897" i="11"/>
  <c r="AJ897" i="11"/>
  <c r="AD913" i="11"/>
  <c r="AO875" i="11"/>
  <c r="AQ724" i="11"/>
  <c r="AM873" i="11"/>
  <c r="AO891" i="11"/>
  <c r="AH864" i="11"/>
  <c r="AS901" i="11"/>
  <c r="AJ914" i="11"/>
  <c r="AJ833" i="11"/>
  <c r="AH886" i="11"/>
  <c r="AH895" i="11"/>
  <c r="AK867" i="11"/>
  <c r="AF812" i="11"/>
  <c r="AS817" i="11"/>
  <c r="AS841" i="11"/>
  <c r="AC871" i="11"/>
  <c r="AN871" i="11"/>
  <c r="AR871" i="11"/>
  <c r="AQ871" i="11"/>
  <c r="AN901" i="11"/>
  <c r="AU816" i="11"/>
  <c r="AK842" i="11"/>
  <c r="AQ851" i="11"/>
  <c r="AT851" i="11"/>
  <c r="AR849" i="11"/>
  <c r="AP849" i="11"/>
  <c r="AC849" i="11"/>
  <c r="AK849" i="11"/>
  <c r="AS849" i="11"/>
  <c r="AN849" i="11"/>
  <c r="AL909" i="11"/>
  <c r="AT934" i="11"/>
  <c r="AL815" i="11"/>
  <c r="AO873" i="11"/>
  <c r="AQ905" i="11"/>
  <c r="AF934" i="11"/>
  <c r="AM828" i="11"/>
  <c r="AT831" i="11"/>
  <c r="AN855" i="11"/>
  <c r="AP873" i="11"/>
  <c r="AU838" i="11"/>
  <c r="AC862" i="11"/>
  <c r="AN867" i="11"/>
  <c r="AE901" i="11"/>
  <c r="AU921" i="11"/>
  <c r="AH944" i="11"/>
  <c r="AD986" i="11"/>
  <c r="AL991" i="11"/>
  <c r="AJ998" i="11"/>
  <c r="AK777" i="11"/>
  <c r="AL986" i="11"/>
  <c r="AN796" i="11"/>
  <c r="AC789" i="11"/>
  <c r="AM789" i="11"/>
  <c r="AH789" i="11"/>
  <c r="AK792" i="11"/>
  <c r="AO648" i="11"/>
  <c r="AG706" i="11"/>
  <c r="AP744" i="11"/>
  <c r="AQ818" i="11"/>
  <c r="AT818" i="11"/>
  <c r="AR818" i="11"/>
  <c r="AP818" i="11"/>
  <c r="AN818" i="11"/>
  <c r="AF818" i="11"/>
  <c r="AL739" i="11"/>
  <c r="AU805" i="11"/>
  <c r="AF844" i="11"/>
  <c r="AN898" i="11"/>
  <c r="AJ967" i="11"/>
  <c r="AT967" i="11"/>
  <c r="AN967" i="11"/>
  <c r="AS967" i="11"/>
  <c r="AC967" i="11"/>
  <c r="AG967" i="11"/>
  <c r="AR967" i="11"/>
  <c r="AU967" i="11"/>
  <c r="AO967" i="11"/>
  <c r="AE967" i="11"/>
  <c r="AI967" i="11"/>
  <c r="AM967" i="11"/>
  <c r="AH967" i="11"/>
  <c r="AD967" i="11"/>
  <c r="AK967" i="11"/>
  <c r="AL967" i="11"/>
  <c r="AF967" i="11"/>
  <c r="AD771" i="11"/>
  <c r="AC786" i="11"/>
  <c r="AO839" i="11"/>
  <c r="AF757" i="11"/>
  <c r="AI762" i="11"/>
  <c r="AG797" i="11"/>
  <c r="AL793" i="11"/>
  <c r="AI799" i="11"/>
  <c r="AG850" i="11"/>
  <c r="AD723" i="11"/>
  <c r="AS758" i="11"/>
  <c r="AE848" i="11"/>
  <c r="AD863" i="11"/>
  <c r="AM801" i="11"/>
  <c r="AK809" i="11"/>
  <c r="AH830" i="11"/>
  <c r="AI830" i="11"/>
  <c r="AP830" i="11"/>
  <c r="AG724" i="11"/>
  <c r="AD825" i="11"/>
  <c r="AI825" i="11"/>
  <c r="AI753" i="11"/>
  <c r="AI794" i="11"/>
  <c r="AE812" i="11"/>
  <c r="AU863" i="11"/>
  <c r="AI760" i="11"/>
  <c r="AE776" i="11"/>
  <c r="AN786" i="11"/>
  <c r="AC788" i="11"/>
  <c r="AR788" i="11"/>
  <c r="AF850" i="11"/>
  <c r="AI850" i="11"/>
  <c r="AQ850" i="11"/>
  <c r="AS850" i="11"/>
  <c r="AT850" i="11"/>
  <c r="AC850" i="11"/>
  <c r="AO850" i="11"/>
  <c r="AP850" i="11"/>
  <c r="AH875" i="11"/>
  <c r="AQ857" i="11"/>
  <c r="AU865" i="11"/>
  <c r="AM887" i="11"/>
  <c r="AR914" i="11"/>
  <c r="AM946" i="11"/>
  <c r="AE946" i="11"/>
  <c r="AN946" i="11"/>
  <c r="AS946" i="11"/>
  <c r="AF946" i="11"/>
  <c r="AI946" i="11"/>
  <c r="AQ946" i="11"/>
  <c r="AJ946" i="11"/>
  <c r="AG946" i="11"/>
  <c r="AT946" i="11"/>
  <c r="AL946" i="11"/>
  <c r="AH946" i="11"/>
  <c r="AC946" i="11"/>
  <c r="AU946" i="11"/>
  <c r="AR946" i="11"/>
  <c r="AP946" i="11"/>
  <c r="AK894" i="11"/>
  <c r="AQ887" i="11"/>
  <c r="AK824" i="11"/>
  <c r="AG861" i="11"/>
  <c r="AR861" i="11"/>
  <c r="AT861" i="11"/>
  <c r="AI864" i="11"/>
  <c r="AF911" i="11"/>
  <c r="AK914" i="11"/>
  <c r="AM833" i="11"/>
  <c r="AC835" i="11"/>
  <c r="AO835" i="11"/>
  <c r="AI885" i="11"/>
  <c r="AN886" i="11"/>
  <c r="AK895" i="11"/>
  <c r="AU890" i="11"/>
  <c r="AF890" i="11"/>
  <c r="AR817" i="11"/>
  <c r="AL858" i="11"/>
  <c r="AJ871" i="11"/>
  <c r="AJ901" i="11"/>
  <c r="AM816" i="11"/>
  <c r="AJ842" i="11"/>
  <c r="AU851" i="11"/>
  <c r="AG896" i="11"/>
  <c r="AM890" i="11"/>
  <c r="AL936" i="11"/>
  <c r="AO876" i="11"/>
  <c r="AL876" i="11"/>
  <c r="AE876" i="11"/>
  <c r="AN876" i="11"/>
  <c r="AU905" i="11"/>
  <c r="AK934" i="11"/>
  <c r="AG831" i="11"/>
  <c r="AL855" i="11"/>
  <c r="AD901" i="11"/>
  <c r="AS838" i="11"/>
  <c r="AP854" i="11"/>
  <c r="AE921" i="11"/>
  <c r="AR850" i="11"/>
  <c r="AL929" i="11"/>
  <c r="AM944" i="11"/>
  <c r="AD846" i="11"/>
  <c r="AR846" i="11"/>
  <c r="AJ877" i="11"/>
  <c r="AR770" i="11"/>
  <c r="AK837" i="11"/>
  <c r="AE757" i="11"/>
  <c r="AG757" i="11"/>
  <c r="AE762" i="11"/>
  <c r="AQ762" i="11"/>
  <c r="AD797" i="11"/>
  <c r="AO797" i="11"/>
  <c r="AD729" i="11"/>
  <c r="AI729" i="11"/>
  <c r="AK793" i="11"/>
  <c r="AD809" i="11"/>
  <c r="AJ850" i="11"/>
  <c r="AO755" i="11"/>
  <c r="AK758" i="11"/>
  <c r="AH774" i="11"/>
  <c r="AJ785" i="11"/>
  <c r="AE809" i="11"/>
  <c r="AH848" i="11"/>
  <c r="AG863" i="11"/>
  <c r="AM809" i="11"/>
  <c r="AG830" i="11"/>
  <c r="AF742" i="11"/>
  <c r="AS825" i="11"/>
  <c r="AF722" i="11"/>
  <c r="AE794" i="11"/>
  <c r="AD848" i="11"/>
  <c r="AL928" i="11"/>
  <c r="AD776" i="11"/>
  <c r="AJ812" i="11"/>
  <c r="AM721" i="11"/>
  <c r="AO811" i="11"/>
  <c r="AI811" i="11"/>
  <c r="AJ811" i="11"/>
  <c r="AK811" i="11"/>
  <c r="AU811" i="11"/>
  <c r="AG811" i="11"/>
  <c r="AG820" i="11"/>
  <c r="AG821" i="11"/>
  <c r="AH850" i="11"/>
  <c r="AJ910" i="11"/>
  <c r="AK857" i="11"/>
  <c r="AR857" i="11"/>
  <c r="AO866" i="11"/>
  <c r="AR887" i="11"/>
  <c r="AT914" i="11"/>
  <c r="AP962" i="11"/>
  <c r="AG962" i="11"/>
  <c r="AN962" i="11"/>
  <c r="AK962" i="11"/>
  <c r="AS962" i="11"/>
  <c r="AR962" i="11"/>
  <c r="AJ962" i="11"/>
  <c r="AC962" i="11"/>
  <c r="AU962" i="11"/>
  <c r="AI962" i="11"/>
  <c r="AT962" i="11"/>
  <c r="AD962" i="11"/>
  <c r="AF962" i="11"/>
  <c r="AE962" i="11"/>
  <c r="AQ962" i="11"/>
  <c r="AK878" i="11"/>
  <c r="AS894" i="11"/>
  <c r="AC919" i="11"/>
  <c r="AI869" i="11"/>
  <c r="AN873" i="11"/>
  <c r="AU824" i="11"/>
  <c r="AS861" i="11"/>
  <c r="AJ864" i="11"/>
  <c r="AN914" i="11"/>
  <c r="AG818" i="11"/>
  <c r="AI834" i="11"/>
  <c r="AO834" i="11"/>
  <c r="AH835" i="11"/>
  <c r="AO886" i="11"/>
  <c r="AO867" i="11"/>
  <c r="AQ817" i="11"/>
  <c r="AJ887" i="11"/>
  <c r="AN854" i="11"/>
  <c r="AT854" i="11"/>
  <c r="AK871" i="11"/>
  <c r="AT878" i="11"/>
  <c r="AM901" i="11"/>
  <c r="AL816" i="11"/>
  <c r="AH842" i="11"/>
  <c r="AO851" i="11"/>
  <c r="AH896" i="11"/>
  <c r="AE896" i="11"/>
  <c r="AO896" i="11"/>
  <c r="AP876" i="11"/>
  <c r="AH890" i="11"/>
  <c r="AJ909" i="11"/>
  <c r="AP936" i="11"/>
  <c r="AQ878" i="11"/>
  <c r="AO934" i="11"/>
  <c r="AU831" i="11"/>
  <c r="AK855" i="11"/>
  <c r="AP838" i="11"/>
  <c r="AR869" i="11"/>
  <c r="AG897" i="11"/>
  <c r="AP902" i="11"/>
  <c r="AC934" i="11"/>
  <c r="AS851" i="11"/>
  <c r="AN937" i="11"/>
  <c r="AL944" i="11"/>
  <c r="AE929" i="11"/>
  <c r="AI777" i="11"/>
  <c r="AK977" i="11"/>
  <c r="AT949" i="11"/>
  <c r="AN949" i="11"/>
  <c r="AD982" i="11"/>
  <c r="AN982" i="11"/>
  <c r="AP982" i="11"/>
  <c r="AT982" i="11"/>
  <c r="AM982" i="11"/>
  <c r="AE982" i="11"/>
  <c r="AO818" i="11"/>
  <c r="AJ692" i="11"/>
  <c r="AI778" i="11"/>
  <c r="AM798" i="11"/>
  <c r="AJ798" i="11"/>
  <c r="AL798" i="11"/>
  <c r="AN798" i="11"/>
  <c r="AR798" i="11"/>
  <c r="AJ822" i="11"/>
  <c r="AO706" i="11"/>
  <c r="AS805" i="11"/>
  <c r="AQ845" i="11"/>
  <c r="AE915" i="11"/>
  <c r="AR915" i="11"/>
  <c r="AN915" i="11"/>
  <c r="AP915" i="11"/>
  <c r="AF915" i="11"/>
  <c r="AT915" i="11"/>
  <c r="AD915" i="11"/>
  <c r="AC915" i="11"/>
  <c r="AQ915" i="11"/>
  <c r="AJ915" i="11"/>
  <c r="AM915" i="11"/>
  <c r="AG915" i="11"/>
  <c r="AI915" i="11"/>
  <c r="AS915" i="11"/>
  <c r="AT983" i="11"/>
  <c r="AO983" i="11"/>
  <c r="AM983" i="11"/>
  <c r="AE983" i="11"/>
  <c r="AC983" i="11"/>
  <c r="AU983" i="11"/>
  <c r="AP983" i="11"/>
  <c r="AF983" i="11"/>
  <c r="AL983" i="11"/>
  <c r="AS983" i="11"/>
  <c r="AR983" i="11"/>
  <c r="AK983" i="11"/>
  <c r="AI983" i="11"/>
  <c r="AG983" i="11"/>
  <c r="AN983" i="11"/>
  <c r="AJ983" i="11"/>
  <c r="AD983" i="11"/>
  <c r="AH983" i="11"/>
  <c r="AF789" i="11"/>
  <c r="AM839" i="11"/>
  <c r="AJ730" i="11"/>
  <c r="AU797" i="11"/>
  <c r="AM853" i="11"/>
  <c r="AP748" i="11"/>
  <c r="AC762" i="11"/>
  <c r="AF799" i="11"/>
  <c r="AU850" i="11"/>
  <c r="AP875" i="11"/>
  <c r="AK739" i="11"/>
  <c r="AU739" i="11"/>
  <c r="AL755" i="11"/>
  <c r="AR758" i="11"/>
  <c r="AL758" i="11"/>
  <c r="AN774" i="11"/>
  <c r="AS848" i="11"/>
  <c r="AH863" i="11"/>
  <c r="AJ830" i="11"/>
  <c r="AF858" i="11"/>
  <c r="AT825" i="11"/>
  <c r="AM753" i="11"/>
  <c r="AF794" i="11"/>
  <c r="AS800" i="11"/>
  <c r="AP823" i="11"/>
  <c r="AD850" i="11"/>
  <c r="AU866" i="11"/>
  <c r="AH760" i="11"/>
  <c r="AP721" i="11"/>
  <c r="AD788" i="11"/>
  <c r="AE801" i="11"/>
  <c r="AS820" i="11"/>
  <c r="AH853" i="11"/>
  <c r="AK877" i="11"/>
  <c r="AL877" i="11"/>
  <c r="AN877" i="11"/>
  <c r="AH877" i="11"/>
  <c r="AS877" i="11"/>
  <c r="AG877" i="11"/>
  <c r="AC877" i="11"/>
  <c r="AS913" i="11"/>
  <c r="AU857" i="11"/>
  <c r="AH899" i="11"/>
  <c r="AI917" i="11"/>
  <c r="AL962" i="11"/>
  <c r="AL878" i="11"/>
  <c r="AU885" i="11"/>
  <c r="AC894" i="11"/>
  <c r="AD919" i="11"/>
  <c r="AQ873" i="11"/>
  <c r="AR901" i="11"/>
  <c r="AH769" i="11"/>
  <c r="AF769" i="11"/>
  <c r="AD827" i="11"/>
  <c r="AS818" i="11"/>
  <c r="AS885" i="11"/>
  <c r="AS896" i="11"/>
  <c r="AP817" i="11"/>
  <c r="AQ901" i="11"/>
  <c r="AG842" i="11"/>
  <c r="AO843" i="11"/>
  <c r="AH851" i="11"/>
  <c r="AQ891" i="11"/>
  <c r="AI896" i="11"/>
  <c r="AS892" i="11"/>
  <c r="AO909" i="11"/>
  <c r="AT936" i="11"/>
  <c r="AJ911" i="11"/>
  <c r="AR934" i="11"/>
  <c r="AG800" i="11"/>
  <c r="AC828" i="11"/>
  <c r="AK828" i="11"/>
  <c r="AP828" i="11"/>
  <c r="AQ828" i="11"/>
  <c r="AF828" i="11"/>
  <c r="AS828" i="11"/>
  <c r="AT828" i="11"/>
  <c r="AE831" i="11"/>
  <c r="AJ855" i="11"/>
  <c r="AM911" i="11"/>
  <c r="AD897" i="11"/>
  <c r="AM902" i="11"/>
  <c r="AC998" i="11"/>
  <c r="AQ998" i="11"/>
  <c r="AP998" i="11"/>
  <c r="AD998" i="11"/>
  <c r="AL998" i="11"/>
  <c r="AG998" i="11"/>
  <c r="AI998" i="11"/>
  <c r="AE998" i="11"/>
  <c r="AN998" i="11"/>
  <c r="AT998" i="11"/>
  <c r="AM929" i="11"/>
  <c r="AD777" i="11"/>
  <c r="AO800" i="11"/>
  <c r="AF853" i="11"/>
  <c r="AJ760" i="11"/>
  <c r="AU783" i="11"/>
  <c r="AD762" i="11"/>
  <c r="AU788" i="11"/>
  <c r="AP793" i="11"/>
  <c r="AG853" i="11"/>
  <c r="AP954" i="11"/>
  <c r="AI878" i="11"/>
  <c r="AJ889" i="11"/>
  <c r="AF889" i="11"/>
  <c r="AG889" i="11"/>
  <c r="AC889" i="11"/>
  <c r="AM889" i="11"/>
  <c r="AP889" i="11"/>
  <c r="AD889" i="11"/>
  <c r="AD769" i="11"/>
  <c r="AQ869" i="11"/>
  <c r="AE911" i="11"/>
  <c r="AQ911" i="11"/>
  <c r="AO911" i="11"/>
  <c r="AD830" i="11"/>
  <c r="AH833" i="11"/>
  <c r="AH834" i="11"/>
  <c r="AN834" i="11"/>
  <c r="AT885" i="11"/>
  <c r="AF876" i="11"/>
  <c r="AH887" i="11"/>
  <c r="AF891" i="11"/>
  <c r="AG841" i="11"/>
  <c r="AM894" i="11"/>
  <c r="AJ936" i="11"/>
  <c r="AK815" i="11"/>
  <c r="AJ815" i="11"/>
  <c r="AS882" i="11"/>
  <c r="AE937" i="11"/>
  <c r="AI937" i="11"/>
  <c r="AS937" i="11"/>
  <c r="AT937" i="11"/>
  <c r="AM962" i="11"/>
  <c r="AN961" i="11"/>
  <c r="AI961" i="11"/>
  <c r="AE796" i="11"/>
  <c r="AL796" i="11"/>
  <c r="AC796" i="11"/>
  <c r="AK818" i="11"/>
  <c r="AQ789" i="11"/>
  <c r="AP768" i="11"/>
  <c r="AS768" i="11"/>
  <c r="AM768" i="11"/>
  <c r="AN768" i="11"/>
  <c r="AO822" i="11"/>
  <c r="AI842" i="11"/>
  <c r="AN842" i="11"/>
  <c r="AQ842" i="11"/>
  <c r="AE842" i="11"/>
  <c r="AU842" i="11"/>
  <c r="AR842" i="11"/>
  <c r="AM842" i="11"/>
  <c r="AJ748" i="11"/>
  <c r="AN805" i="11"/>
  <c r="AL827" i="11"/>
  <c r="AE907" i="11"/>
  <c r="AI907" i="11"/>
  <c r="AK907" i="11"/>
  <c r="AM907" i="11"/>
  <c r="AC907" i="11"/>
  <c r="AF907" i="11"/>
  <c r="AH907" i="11"/>
  <c r="AQ907" i="11"/>
  <c r="AJ907" i="11"/>
  <c r="AL907" i="11"/>
  <c r="AR907" i="11"/>
  <c r="AN907" i="11"/>
  <c r="AO907" i="11"/>
  <c r="AU907" i="11"/>
  <c r="AK999" i="11"/>
  <c r="AS999" i="11"/>
  <c r="AF999" i="11"/>
  <c r="AE999" i="11"/>
  <c r="AH999" i="11"/>
  <c r="AR999" i="11"/>
  <c r="AT999" i="11"/>
  <c r="AU999" i="11"/>
  <c r="AP999" i="11"/>
  <c r="AC999" i="11"/>
  <c r="AG999" i="11"/>
  <c r="AM999" i="11"/>
  <c r="AO999" i="11"/>
  <c r="AL999" i="11"/>
  <c r="AD999" i="11"/>
  <c r="AJ999" i="11"/>
  <c r="AN999" i="11"/>
  <c r="AI999" i="11"/>
  <c r="AU771" i="11"/>
  <c r="AR839" i="11"/>
  <c r="AF712" i="11"/>
  <c r="AL712" i="11"/>
  <c r="AR719" i="11"/>
  <c r="AQ853" i="11"/>
  <c r="AI793" i="11"/>
  <c r="AC875" i="11"/>
  <c r="AF875" i="11"/>
  <c r="AI875" i="11"/>
  <c r="AN875" i="11"/>
  <c r="AQ875" i="11"/>
  <c r="AM875" i="11"/>
  <c r="AJ875" i="11"/>
  <c r="AL738" i="11"/>
  <c r="AD738" i="11"/>
  <c r="AJ739" i="11"/>
  <c r="AJ755" i="11"/>
  <c r="AE755" i="11"/>
  <c r="AQ758" i="11"/>
  <c r="AT760" i="11"/>
  <c r="AM774" i="11"/>
  <c r="AF848" i="11"/>
  <c r="AL870" i="11"/>
  <c r="AP870" i="11"/>
  <c r="AS870" i="11"/>
  <c r="AJ870" i="11"/>
  <c r="AQ870" i="11"/>
  <c r="AR783" i="11"/>
  <c r="AU809" i="11"/>
  <c r="AD870" i="11"/>
  <c r="AF762" i="11"/>
  <c r="AR800" i="11"/>
  <c r="AF760" i="11"/>
  <c r="AS783" i="11"/>
  <c r="AO721" i="11"/>
  <c r="AC721" i="11"/>
  <c r="AS788" i="11"/>
  <c r="AE811" i="11"/>
  <c r="AH857" i="11"/>
  <c r="AL859" i="11"/>
  <c r="AQ859" i="11"/>
  <c r="AT871" i="11"/>
  <c r="AS954" i="11"/>
  <c r="AK969" i="11"/>
  <c r="AL969" i="11"/>
  <c r="AM969" i="11"/>
  <c r="AI969" i="11"/>
  <c r="AP969" i="11"/>
  <c r="AU969" i="11"/>
  <c r="AQ969" i="11"/>
  <c r="AJ969" i="11"/>
  <c r="AG969" i="11"/>
  <c r="AT969" i="11"/>
  <c r="AD969" i="11"/>
  <c r="AC969" i="11"/>
  <c r="AS969" i="11"/>
  <c r="AO969" i="11"/>
  <c r="AH969" i="11"/>
  <c r="AP887" i="11"/>
  <c r="AG894" i="11"/>
  <c r="AT889" i="11"/>
  <c r="AJ769" i="11"/>
  <c r="AT841" i="11"/>
  <c r="AQ861" i="11"/>
  <c r="AC869" i="11"/>
  <c r="AD869" i="11"/>
  <c r="AF869" i="11"/>
  <c r="AC876" i="11"/>
  <c r="AL911" i="11"/>
  <c r="AR833" i="11"/>
  <c r="AF834" i="11"/>
  <c r="AM835" i="11"/>
  <c r="AL835" i="11"/>
  <c r="AJ885" i="11"/>
  <c r="AG867" i="11"/>
  <c r="AS854" i="11"/>
  <c r="AH871" i="11"/>
  <c r="AE886" i="11"/>
  <c r="AN816" i="11"/>
  <c r="AG816" i="11"/>
  <c r="AD842" i="11"/>
  <c r="AM843" i="11"/>
  <c r="AF851" i="11"/>
  <c r="AQ849" i="11"/>
  <c r="AN880" i="11"/>
  <c r="AO894" i="11"/>
  <c r="AH815" i="11"/>
  <c r="AU815" i="11"/>
  <c r="AN894" i="11"/>
  <c r="AU917" i="11"/>
  <c r="AN828" i="11"/>
  <c r="AP831" i="11"/>
  <c r="AG855" i="11"/>
  <c r="AJ838" i="11"/>
  <c r="AQ862" i="11"/>
  <c r="AL897" i="11"/>
  <c r="AT902" i="11"/>
  <c r="AD936" i="11"/>
  <c r="AS860" i="11"/>
  <c r="AH948" i="11"/>
  <c r="AD890" i="11"/>
  <c r="AK918" i="11"/>
  <c r="AT735" i="11"/>
  <c r="AC761" i="11"/>
  <c r="AJ761" i="11"/>
  <c r="AP761" i="11"/>
  <c r="AQ761" i="11"/>
  <c r="AI765" i="11"/>
  <c r="AP784" i="11"/>
  <c r="AF706" i="11"/>
  <c r="AF716" i="11"/>
  <c r="AG796" i="11"/>
  <c r="AO842" i="11"/>
  <c r="AO827" i="11"/>
  <c r="AT907" i="11"/>
  <c r="AQ999" i="11"/>
  <c r="AH823" i="11"/>
  <c r="AC712" i="11"/>
  <c r="AU724" i="11"/>
  <c r="AC839" i="11"/>
  <c r="AN839" i="11"/>
  <c r="AT839" i="11"/>
  <c r="AG839" i="11"/>
  <c r="AI839" i="11"/>
  <c r="AQ823" i="11"/>
  <c r="AS823" i="11"/>
  <c r="AF797" i="11"/>
  <c r="AJ793" i="11"/>
  <c r="AS799" i="11"/>
  <c r="AR799" i="11"/>
  <c r="AJ832" i="11"/>
  <c r="AR832" i="11"/>
  <c r="AK832" i="11"/>
  <c r="AN832" i="11"/>
  <c r="AT832" i="11"/>
  <c r="AD832" i="11"/>
  <c r="AT875" i="11"/>
  <c r="AP774" i="11"/>
  <c r="AP776" i="11"/>
  <c r="AI848" i="11"/>
  <c r="AC870" i="11"/>
  <c r="AU875" i="11"/>
  <c r="AS794" i="11"/>
  <c r="AU800" i="11"/>
  <c r="AG870" i="11"/>
  <c r="AF721" i="11"/>
  <c r="AT788" i="11"/>
  <c r="AL808" i="11"/>
  <c r="AQ811" i="11"/>
  <c r="AJ820" i="11"/>
  <c r="AT844" i="11"/>
  <c r="AH858" i="11"/>
  <c r="AM858" i="11"/>
  <c r="AT858" i="11"/>
  <c r="AN858" i="11"/>
  <c r="AG858" i="11"/>
  <c r="AN933" i="11"/>
  <c r="AM859" i="11"/>
  <c r="AJ873" i="11"/>
  <c r="AK901" i="11"/>
  <c r="AD921" i="11"/>
  <c r="AC921" i="11"/>
  <c r="AI921" i="11"/>
  <c r="AO921" i="11"/>
  <c r="AQ921" i="11"/>
  <c r="AS921" i="11"/>
  <c r="AM921" i="11"/>
  <c r="AK921" i="11"/>
  <c r="AP921" i="11"/>
  <c r="AR921" i="11"/>
  <c r="AL921" i="11"/>
  <c r="AT921" i="11"/>
  <c r="AF921" i="11"/>
  <c r="AF954" i="11"/>
  <c r="AI954" i="11"/>
  <c r="AJ954" i="11"/>
  <c r="AK954" i="11"/>
  <c r="AL954" i="11"/>
  <c r="AN954" i="11"/>
  <c r="AO954" i="11"/>
  <c r="AQ954" i="11"/>
  <c r="AR954" i="11"/>
  <c r="AH954" i="11"/>
  <c r="AM954" i="11"/>
  <c r="AE954" i="11"/>
  <c r="AC954" i="11"/>
  <c r="AU954" i="11"/>
  <c r="AE969" i="11"/>
  <c r="AC823" i="11"/>
  <c r="AF878" i="11"/>
  <c r="AP919" i="11"/>
  <c r="AU818" i="11"/>
  <c r="AH873" i="11"/>
  <c r="AR679" i="11"/>
  <c r="AJ824" i="11"/>
  <c r="AR824" i="11"/>
  <c r="AR851" i="11"/>
  <c r="AN861" i="11"/>
  <c r="AF864" i="11"/>
  <c r="AS869" i="11"/>
  <c r="AD886" i="11"/>
  <c r="AG834" i="11"/>
  <c r="AM885" i="11"/>
  <c r="AL817" i="11"/>
  <c r="AL830" i="11"/>
  <c r="AI854" i="11"/>
  <c r="AI886" i="11"/>
  <c r="AH816" i="11"/>
  <c r="AI843" i="11"/>
  <c r="AO849" i="11"/>
  <c r="AM849" i="11"/>
  <c r="AE895" i="11"/>
  <c r="AG815" i="11"/>
  <c r="AE815" i="11"/>
  <c r="AM882" i="11"/>
  <c r="AD917" i="11"/>
  <c r="AJ835" i="11"/>
  <c r="AH855" i="11"/>
  <c r="AG892" i="11"/>
  <c r="AI838" i="11"/>
  <c r="AN862" i="11"/>
  <c r="AF957" i="11"/>
  <c r="AE939" i="11"/>
  <c r="AF939" i="11"/>
  <c r="AR939" i="11"/>
  <c r="AU939" i="11"/>
  <c r="AI939" i="11"/>
  <c r="AN939" i="11"/>
  <c r="AO939" i="11"/>
  <c r="AK939" i="11"/>
  <c r="AP939" i="11"/>
  <c r="AD939" i="11"/>
  <c r="AC939" i="11"/>
  <c r="AJ939" i="11"/>
  <c r="AS939" i="11"/>
  <c r="AQ939" i="11"/>
  <c r="AG948" i="11"/>
  <c r="AG977" i="11"/>
  <c r="AR977" i="11"/>
  <c r="AS991" i="11"/>
  <c r="AN944" i="11"/>
  <c r="AT846" i="11"/>
  <c r="AS924" i="11"/>
  <c r="AP967" i="11"/>
  <c r="AI989" i="11"/>
  <c r="AJ796" i="11"/>
  <c r="AO805" i="11"/>
  <c r="AG847" i="11"/>
  <c r="AE926" i="11"/>
  <c r="AJ926" i="11"/>
  <c r="AP926" i="11"/>
  <c r="AR926" i="11"/>
  <c r="AI926" i="11"/>
  <c r="AH926" i="11"/>
  <c r="AF926" i="11"/>
  <c r="AD926" i="11"/>
  <c r="AS926" i="11"/>
  <c r="AQ926" i="11"/>
  <c r="AN926" i="11"/>
  <c r="AT926" i="11"/>
  <c r="AU926" i="11"/>
  <c r="AL926" i="11"/>
  <c r="AC926" i="11"/>
  <c r="AM926" i="11"/>
  <c r="AO926" i="11"/>
  <c r="AK926" i="11"/>
  <c r="AT770" i="11"/>
  <c r="AN812" i="11"/>
  <c r="AC724" i="11"/>
  <c r="AN850" i="11"/>
  <c r="AI738" i="11"/>
  <c r="AH738" i="11"/>
  <c r="AH755" i="11"/>
  <c r="AP758" i="11"/>
  <c r="AJ768" i="11"/>
  <c r="AC729" i="11"/>
  <c r="AT794" i="11"/>
  <c r="AQ760" i="11"/>
  <c r="AN721" i="11"/>
  <c r="AG721" i="11"/>
  <c r="AQ788" i="11"/>
  <c r="AC809" i="11"/>
  <c r="AQ809" i="11"/>
  <c r="AT809" i="11"/>
  <c r="AR823" i="11"/>
  <c r="AD844" i="11"/>
  <c r="AL844" i="11"/>
  <c r="AI844" i="11"/>
  <c r="AJ844" i="11"/>
  <c r="AK844" i="11"/>
  <c r="AM844" i="11"/>
  <c r="AN844" i="11"/>
  <c r="AC844" i="11"/>
  <c r="AS844" i="11"/>
  <c r="AE858" i="11"/>
  <c r="AG879" i="11"/>
  <c r="AQ933" i="11"/>
  <c r="AJ859" i="11"/>
  <c r="AP859" i="11"/>
  <c r="AK891" i="11"/>
  <c r="AP901" i="11"/>
  <c r="AT954" i="11"/>
  <c r="AM988" i="11"/>
  <c r="AS988" i="11"/>
  <c r="AT988" i="11"/>
  <c r="AH988" i="11"/>
  <c r="AG988" i="11"/>
  <c r="AC988" i="11"/>
  <c r="AO988" i="11"/>
  <c r="AP988" i="11"/>
  <c r="AN988" i="11"/>
  <c r="AQ988" i="11"/>
  <c r="AL988" i="11"/>
  <c r="AK988" i="11"/>
  <c r="AJ988" i="11"/>
  <c r="AF988" i="11"/>
  <c r="AR895" i="11"/>
  <c r="AE825" i="11"/>
  <c r="AE873" i="11"/>
  <c r="AH889" i="11"/>
  <c r="AM824" i="11"/>
  <c r="AD858" i="11"/>
  <c r="AO861" i="11"/>
  <c r="AD864" i="11"/>
  <c r="AD911" i="11"/>
  <c r="AQ833" i="11"/>
  <c r="AD834" i="11"/>
  <c r="AJ834" i="11"/>
  <c r="AN885" i="11"/>
  <c r="AU891" i="11"/>
  <c r="AK817" i="11"/>
  <c r="AH841" i="11"/>
  <c r="AM841" i="11"/>
  <c r="AK876" i="11"/>
  <c r="AL887" i="11"/>
  <c r="AK854" i="11"/>
  <c r="AK889" i="11"/>
  <c r="AD816" i="11"/>
  <c r="AP843" i="11"/>
  <c r="AJ851" i="11"/>
  <c r="AL849" i="11"/>
  <c r="AI895" i="11"/>
  <c r="AE909" i="11"/>
  <c r="AT909" i="11"/>
  <c r="AN909" i="11"/>
  <c r="AD909" i="11"/>
  <c r="AG909" i="11"/>
  <c r="AQ909" i="11"/>
  <c r="AS909" i="11"/>
  <c r="AC909" i="11"/>
  <c r="AF909" i="11"/>
  <c r="AL882" i="11"/>
  <c r="AF896" i="11"/>
  <c r="AJ828" i="11"/>
  <c r="AN831" i="11"/>
  <c r="AO855" i="11"/>
  <c r="AM892" i="11"/>
  <c r="AH838" i="11"/>
  <c r="AF897" i="11"/>
  <c r="AJ957" i="11"/>
  <c r="AT913" i="11"/>
  <c r="AN940" i="11"/>
  <c r="AU940" i="11"/>
  <c r="AJ940" i="11"/>
  <c r="AT940" i="11"/>
  <c r="AK940" i="11"/>
  <c r="AE948" i="11"/>
  <c r="AD991" i="11"/>
  <c r="AL945" i="11"/>
  <c r="AJ991" i="11"/>
  <c r="AC899" i="11"/>
  <c r="AH761" i="11"/>
  <c r="AI766" i="11"/>
  <c r="AK789" i="11"/>
  <c r="AI761" i="11"/>
  <c r="AR768" i="11"/>
  <c r="AU829" i="11"/>
  <c r="AC829" i="11"/>
  <c r="AD829" i="11"/>
  <c r="AH829" i="11"/>
  <c r="AI829" i="11"/>
  <c r="AJ829" i="11"/>
  <c r="AK829" i="11"/>
  <c r="AL829" i="11"/>
  <c r="AM829" i="11"/>
  <c r="AF829" i="11"/>
  <c r="AQ829" i="11"/>
  <c r="AN829" i="11"/>
  <c r="AC708" i="11"/>
  <c r="AM744" i="11"/>
  <c r="AT755" i="11"/>
  <c r="AG907" i="11"/>
  <c r="AJ928" i="11"/>
  <c r="AP928" i="11"/>
  <c r="AR928" i="11"/>
  <c r="AG928" i="11"/>
  <c r="AO928" i="11"/>
  <c r="AK928" i="11"/>
  <c r="AC928" i="11"/>
  <c r="AE928" i="11"/>
  <c r="AT928" i="11"/>
  <c r="AF928" i="11"/>
  <c r="AN928" i="11"/>
  <c r="AS928" i="11"/>
  <c r="AM928" i="11"/>
  <c r="AH928" i="11"/>
  <c r="AM771" i="11"/>
  <c r="AI801" i="11"/>
  <c r="AU845" i="11"/>
  <c r="AP757" i="11"/>
  <c r="AN870" i="11"/>
  <c r="AH793" i="11"/>
  <c r="AK827" i="11"/>
  <c r="AL832" i="11"/>
  <c r="AS853" i="11"/>
  <c r="AD755" i="11"/>
  <c r="AF785" i="11"/>
  <c r="AO853" i="11"/>
  <c r="AP853" i="11"/>
  <c r="AR853" i="11"/>
  <c r="AI853" i="11"/>
  <c r="AK853" i="11"/>
  <c r="AU877" i="11"/>
  <c r="AU794" i="11"/>
  <c r="AE875" i="11"/>
  <c r="AL776" i="11"/>
  <c r="AJ721" i="11"/>
  <c r="AN809" i="11"/>
  <c r="AO844" i="11"/>
  <c r="AU830" i="11"/>
  <c r="AG857" i="11"/>
  <c r="AK859" i="11"/>
  <c r="AJ878" i="11"/>
  <c r="AM891" i="11"/>
  <c r="AF902" i="11"/>
  <c r="AQ902" i="11"/>
  <c r="AO902" i="11"/>
  <c r="AD954" i="11"/>
  <c r="AD988" i="11"/>
  <c r="AU827" i="11"/>
  <c r="AQ890" i="11"/>
  <c r="AK896" i="11"/>
  <c r="AG919" i="11"/>
  <c r="AH919" i="11"/>
  <c r="AI919" i="11"/>
  <c r="AE919" i="11"/>
  <c r="AT919" i="11"/>
  <c r="AF919" i="11"/>
  <c r="AR919" i="11"/>
  <c r="AI889" i="11"/>
  <c r="AU861" i="11"/>
  <c r="AU887" i="11"/>
  <c r="AG911" i="11"/>
  <c r="AE833" i="11"/>
  <c r="AQ885" i="11"/>
  <c r="AL895" i="11"/>
  <c r="AD867" i="11"/>
  <c r="AM867" i="11"/>
  <c r="AP867" i="11"/>
  <c r="AK890" i="11"/>
  <c r="AU817" i="11"/>
  <c r="AO887" i="11"/>
  <c r="AC816" i="11"/>
  <c r="AJ891" i="11"/>
  <c r="AC891" i="11"/>
  <c r="AH891" i="11"/>
  <c r="AI891" i="11"/>
  <c r="AQ883" i="11"/>
  <c r="AI796" i="11"/>
  <c r="AC815" i="11"/>
  <c r="AE882" i="11"/>
  <c r="AT882" i="11"/>
  <c r="AF882" i="11"/>
  <c r="AK882" i="11"/>
  <c r="AD882" i="11"/>
  <c r="AI882" i="11"/>
  <c r="AH882" i="11"/>
  <c r="AU882" i="11"/>
  <c r="AP882" i="11"/>
  <c r="AR882" i="11"/>
  <c r="AG917" i="11"/>
  <c r="AM831" i="11"/>
  <c r="AN892" i="11"/>
  <c r="AN911" i="11"/>
  <c r="AU913" i="11"/>
  <c r="AM937" i="11"/>
  <c r="AF948" i="11"/>
  <c r="AR974" i="11"/>
  <c r="AC896" i="11"/>
  <c r="AN918" i="11"/>
  <c r="AU849" i="11"/>
  <c r="AU909" i="11"/>
  <c r="AR878" i="11"/>
  <c r="AD892" i="11"/>
  <c r="AR892" i="11"/>
  <c r="AP892" i="11"/>
  <c r="AC892" i="11"/>
  <c r="AE936" i="11"/>
  <c r="AI936" i="11"/>
  <c r="AR936" i="11"/>
  <c r="AG936" i="11"/>
  <c r="AK936" i="11"/>
  <c r="AO936" i="11"/>
  <c r="AM936" i="11"/>
  <c r="AJ948" i="11"/>
  <c r="AN958" i="11"/>
  <c r="AF970" i="11"/>
  <c r="AP970" i="11"/>
  <c r="AL970" i="11"/>
  <c r="AS974" i="11"/>
  <c r="AR986" i="11"/>
  <c r="AC991" i="11"/>
  <c r="AP991" i="11"/>
  <c r="AM991" i="11"/>
  <c r="AK991" i="11"/>
  <c r="AI991" i="11"/>
  <c r="AO964" i="11"/>
  <c r="AT977" i="11"/>
  <c r="AC777" i="11"/>
  <c r="AE908" i="11"/>
  <c r="AN938" i="11"/>
  <c r="AF968" i="11"/>
  <c r="AO987" i="11"/>
  <c r="AQ964" i="11"/>
  <c r="AG950" i="11"/>
  <c r="AK998" i="11"/>
  <c r="AP922" i="11"/>
  <c r="AR923" i="11"/>
  <c r="AI985" i="11"/>
  <c r="AG331" i="11"/>
  <c r="AI331" i="11"/>
  <c r="AF331" i="11"/>
  <c r="AP331" i="11"/>
  <c r="AO331" i="11"/>
  <c r="AS331" i="11"/>
  <c r="AL331" i="11"/>
  <c r="AT331" i="11"/>
  <c r="AU331" i="11"/>
  <c r="AD938" i="11"/>
  <c r="AL903" i="11"/>
  <c r="AM925" i="11"/>
  <c r="AP924" i="11"/>
  <c r="AU938" i="11"/>
  <c r="AH955" i="11"/>
  <c r="AG968" i="11"/>
  <c r="AE975" i="11"/>
  <c r="AP975" i="11"/>
  <c r="AH975" i="11"/>
  <c r="AS975" i="11"/>
  <c r="AM955" i="11"/>
  <c r="AM903" i="11"/>
  <c r="AJ945" i="11"/>
  <c r="AT945" i="11"/>
  <c r="AU945" i="11"/>
  <c r="AP945" i="11"/>
  <c r="AR945" i="11"/>
  <c r="AS945" i="11"/>
  <c r="AF945" i="11"/>
  <c r="AE945" i="11"/>
  <c r="AD945" i="11"/>
  <c r="AO945" i="11"/>
  <c r="AC945" i="11"/>
  <c r="AH959" i="11"/>
  <c r="AS959" i="11"/>
  <c r="AP959" i="11"/>
  <c r="AQ959" i="11"/>
  <c r="AM959" i="11"/>
  <c r="AJ959" i="11"/>
  <c r="AG959" i="11"/>
  <c r="AD959" i="11"/>
  <c r="AR959" i="11"/>
  <c r="AG1000" i="11"/>
  <c r="AF1000" i="11"/>
  <c r="AC1000" i="11"/>
  <c r="AH1000" i="11"/>
  <c r="AI1000" i="11"/>
  <c r="AJ1000" i="11"/>
  <c r="AK1000" i="11"/>
  <c r="AL1000" i="11"/>
  <c r="AO1000" i="11"/>
  <c r="AP1000" i="11"/>
  <c r="AM1000" i="11"/>
  <c r="AT1000" i="11"/>
  <c r="AS1000" i="11"/>
  <c r="AP878" i="11"/>
  <c r="AS914" i="11"/>
  <c r="AI861" i="11"/>
  <c r="AG895" i="11"/>
  <c r="AG871" i="11"/>
  <c r="AI849" i="11"/>
  <c r="AQ936" i="11"/>
  <c r="AE905" i="11"/>
  <c r="AK919" i="11"/>
  <c r="AR855" i="11"/>
  <c r="AF855" i="11"/>
  <c r="AM855" i="11"/>
  <c r="AE892" i="11"/>
  <c r="AF862" i="11"/>
  <c r="AN1000" i="11"/>
  <c r="AJ944" i="11"/>
  <c r="AC959" i="11"/>
  <c r="AT981" i="11"/>
  <c r="AQ992" i="11"/>
  <c r="AC981" i="11"/>
  <c r="AE981" i="11"/>
  <c r="AG981" i="11"/>
  <c r="AJ981" i="11"/>
  <c r="AQ981" i="11"/>
  <c r="AS981" i="11"/>
  <c r="AP981" i="11"/>
  <c r="AM981" i="11"/>
  <c r="AF981" i="11"/>
  <c r="AR994" i="11"/>
  <c r="AP994" i="11"/>
  <c r="AF994" i="11"/>
  <c r="AJ994" i="11"/>
  <c r="AD994" i="11"/>
  <c r="AN994" i="11"/>
  <c r="AC994" i="11"/>
  <c r="AQ994" i="11"/>
  <c r="AM994" i="11"/>
  <c r="AI996" i="11"/>
  <c r="AF991" i="11"/>
  <c r="AQ777" i="11"/>
  <c r="AI945" i="11"/>
  <c r="AR958" i="11"/>
  <c r="AH986" i="11"/>
  <c r="AN924" i="11"/>
  <c r="AC941" i="11"/>
  <c r="AT987" i="11"/>
  <c r="AN935" i="11"/>
  <c r="AP935" i="11"/>
  <c r="AP948" i="11"/>
  <c r="AC992" i="11"/>
  <c r="AG893" i="11"/>
  <c r="AF955" i="11"/>
  <c r="AI975" i="11"/>
  <c r="AI941" i="11"/>
  <c r="AU923" i="11"/>
  <c r="AO991" i="11"/>
  <c r="AG1002" i="11"/>
  <c r="AQ1002" i="11"/>
  <c r="AJ1002" i="11"/>
  <c r="AO1002" i="11"/>
  <c r="AS1002" i="11"/>
  <c r="AR1002" i="11"/>
  <c r="AN1002" i="11"/>
  <c r="AH1002" i="11"/>
  <c r="AL1002" i="11"/>
  <c r="AO918" i="11"/>
  <c r="AO931" i="11"/>
  <c r="AM950" i="11"/>
  <c r="AQ991" i="11"/>
  <c r="AM908" i="11"/>
  <c r="AK938" i="11"/>
  <c r="AJ903" i="11"/>
  <c r="AH892" i="11"/>
  <c r="AG876" i="11"/>
  <c r="AU902" i="11"/>
  <c r="AQ1000" i="11"/>
  <c r="AK941" i="11"/>
  <c r="AF941" i="11"/>
  <c r="AE941" i="11"/>
  <c r="AD941" i="11"/>
  <c r="AR941" i="11"/>
  <c r="AE986" i="11"/>
  <c r="AF993" i="11"/>
  <c r="AI993" i="11"/>
  <c r="AL993" i="11"/>
  <c r="AQ993" i="11"/>
  <c r="AR993" i="11"/>
  <c r="AN993" i="11"/>
  <c r="AP993" i="11"/>
  <c r="AM993" i="11"/>
  <c r="AC993" i="11"/>
  <c r="AU993" i="11"/>
  <c r="AE993" i="11"/>
  <c r="AD993" i="11"/>
  <c r="AK993" i="11"/>
  <c r="AL874" i="11"/>
  <c r="AQ929" i="11"/>
  <c r="AM777" i="11"/>
  <c r="AO777" i="11"/>
  <c r="AP943" i="11"/>
  <c r="AE968" i="11"/>
  <c r="AU960" i="11"/>
  <c r="AE989" i="11"/>
  <c r="AP846" i="11"/>
  <c r="AD924" i="11"/>
  <c r="AC924" i="11"/>
  <c r="AT924" i="11"/>
  <c r="AG924" i="11"/>
  <c r="AK942" i="11"/>
  <c r="AU972" i="11"/>
  <c r="AM987" i="11"/>
  <c r="AS987" i="11"/>
  <c r="AI987" i="11"/>
  <c r="AD987" i="11"/>
  <c r="AC987" i="11"/>
  <c r="AF987" i="11"/>
  <c r="AE987" i="11"/>
  <c r="AO935" i="11"/>
  <c r="AF949" i="11"/>
  <c r="AC977" i="11"/>
  <c r="AG994" i="11"/>
  <c r="AI893" i="11"/>
  <c r="AL975" i="11"/>
  <c r="AE855" i="11"/>
  <c r="AN959" i="11"/>
  <c r="AE923" i="11"/>
  <c r="AO959" i="11"/>
  <c r="AU918" i="11"/>
  <c r="AN965" i="11"/>
  <c r="AR991" i="11"/>
  <c r="AC978" i="11"/>
  <c r="AQ331" i="11"/>
  <c r="AR938" i="11"/>
  <c r="AT973" i="11"/>
  <c r="AR854" i="11"/>
  <c r="AE871" i="11"/>
  <c r="AF815" i="11"/>
  <c r="AU901" i="11"/>
  <c r="AO901" i="11"/>
  <c r="AC901" i="11"/>
  <c r="AL901" i="11"/>
  <c r="AT901" i="11"/>
  <c r="AM862" i="11"/>
  <c r="AM897" i="11"/>
  <c r="AS902" i="11"/>
  <c r="AC902" i="11"/>
  <c r="AG902" i="11"/>
  <c r="AJ902" i="11"/>
  <c r="AI902" i="11"/>
  <c r="AD902" i="11"/>
  <c r="AE902" i="11"/>
  <c r="AR1000" i="11"/>
  <c r="AL931" i="11"/>
  <c r="AH931" i="11"/>
  <c r="AE931" i="11"/>
  <c r="AD931" i="11"/>
  <c r="AG931" i="11"/>
  <c r="AQ931" i="11"/>
  <c r="AD949" i="11"/>
  <c r="AQ960" i="11"/>
  <c r="AJ982" i="11"/>
  <c r="AH993" i="11"/>
  <c r="AO949" i="11"/>
  <c r="AC966" i="11"/>
  <c r="AI981" i="11"/>
  <c r="AK994" i="11"/>
  <c r="AO996" i="11"/>
  <c r="AU991" i="11"/>
  <c r="AK927" i="11"/>
  <c r="AH937" i="11"/>
  <c r="AL777" i="11"/>
  <c r="AK948" i="11"/>
  <c r="AP906" i="11"/>
  <c r="AC906" i="11"/>
  <c r="AD922" i="11"/>
  <c r="AG991" i="11"/>
  <c r="AU846" i="11"/>
  <c r="AR943" i="11"/>
  <c r="AM943" i="11"/>
  <c r="AL943" i="11"/>
  <c r="AC943" i="11"/>
  <c r="AT943" i="11"/>
  <c r="AS943" i="11"/>
  <c r="AS958" i="11"/>
  <c r="AO972" i="11"/>
  <c r="AK972" i="11"/>
  <c r="AR972" i="11"/>
  <c r="AS972" i="11"/>
  <c r="AJ972" i="11"/>
  <c r="AM972" i="11"/>
  <c r="AE972" i="11"/>
  <c r="AC972" i="11"/>
  <c r="AL972" i="11"/>
  <c r="AN972" i="11"/>
  <c r="AT972" i="11"/>
  <c r="AG972" i="11"/>
  <c r="AD972" i="11"/>
  <c r="AU987" i="11"/>
  <c r="AD977" i="11"/>
  <c r="AL892" i="11"/>
  <c r="AD958" i="11"/>
  <c r="AL977" i="11"/>
  <c r="AH945" i="11"/>
  <c r="AM998" i="11"/>
  <c r="AL940" i="11"/>
  <c r="AS961" i="11"/>
  <c r="AT968" i="11"/>
  <c r="AJ992" i="11"/>
  <c r="AH923" i="11"/>
  <c r="AN331" i="11"/>
  <c r="AR331" i="11"/>
  <c r="AT938" i="11"/>
  <c r="AG903" i="11"/>
  <c r="AT959" i="11"/>
  <c r="AH894" i="11"/>
  <c r="AI894" i="11"/>
  <c r="AL894" i="11"/>
  <c r="AF873" i="11"/>
  <c r="AR886" i="11"/>
  <c r="AK843" i="11"/>
  <c r="AL851" i="11"/>
  <c r="AI911" i="11"/>
  <c r="AQ882" i="11"/>
  <c r="AQ831" i="11"/>
  <c r="AQ894" i="11"/>
  <c r="AK902" i="11"/>
  <c r="AU1000" i="11"/>
  <c r="AS931" i="11"/>
  <c r="AE943" i="11"/>
  <c r="AU950" i="11"/>
  <c r="AH961" i="11"/>
  <c r="AT961" i="11"/>
  <c r="AO961" i="11"/>
  <c r="AR961" i="11"/>
  <c r="AU961" i="11"/>
  <c r="AQ961" i="11"/>
  <c r="AP961" i="11"/>
  <c r="AC961" i="11"/>
  <c r="AF961" i="11"/>
  <c r="AM961" i="11"/>
  <c r="AE961" i="11"/>
  <c r="AD961" i="11"/>
  <c r="AI966" i="11"/>
  <c r="AD966" i="11"/>
  <c r="AK981" i="11"/>
  <c r="AL994" i="11"/>
  <c r="AI927" i="11"/>
  <c r="AJ938" i="11"/>
  <c r="AH777" i="11"/>
  <c r="AS777" i="11"/>
  <c r="AL843" i="11"/>
  <c r="AF906" i="11"/>
  <c r="AD925" i="11"/>
  <c r="AO846" i="11"/>
  <c r="AF972" i="11"/>
  <c r="AG942" i="11"/>
  <c r="AF950" i="11"/>
  <c r="AQ978" i="11"/>
  <c r="AH925" i="11"/>
  <c r="AF977" i="11"/>
  <c r="AP940" i="11"/>
  <c r="AF964" i="11"/>
  <c r="AT993" i="11"/>
  <c r="AS918" i="11"/>
  <c r="AG953" i="11"/>
  <c r="AI980" i="11"/>
  <c r="AK980" i="11"/>
  <c r="AR980" i="11"/>
  <c r="AT980" i="11"/>
  <c r="AS980" i="11"/>
  <c r="AC980" i="11"/>
  <c r="AO980" i="11"/>
  <c r="AH980" i="11"/>
  <c r="AE980" i="11"/>
  <c r="AD980" i="11"/>
  <c r="AN980" i="11"/>
  <c r="AK331" i="11"/>
  <c r="AG938" i="11"/>
  <c r="AK922" i="11"/>
  <c r="AC958" i="11"/>
  <c r="AF854" i="11"/>
  <c r="AS834" i="11"/>
  <c r="AE890" i="11"/>
  <c r="AN890" i="11"/>
  <c r="AT815" i="11"/>
  <c r="AO864" i="11"/>
  <c r="AH843" i="11"/>
  <c r="AR894" i="11"/>
  <c r="AN902" i="11"/>
  <c r="AJ921" i="11"/>
  <c r="AE1000" i="11"/>
  <c r="AP937" i="11"/>
  <c r="AG944" i="11"/>
  <c r="AK974" i="11"/>
  <c r="AN984" i="11"/>
  <c r="AL966" i="11"/>
  <c r="AN981" i="11"/>
  <c r="AO994" i="11"/>
  <c r="AJ996" i="11"/>
  <c r="AP938" i="11"/>
  <c r="AE777" i="11"/>
  <c r="AI918" i="11"/>
  <c r="AR935" i="11"/>
  <c r="AM906" i="11"/>
  <c r="AN908" i="11"/>
  <c r="AM973" i="11"/>
  <c r="AH992" i="11"/>
  <c r="AH846" i="11"/>
  <c r="AI924" i="11"/>
  <c r="AP944" i="11"/>
  <c r="AO960" i="11"/>
  <c r="AI972" i="11"/>
  <c r="AN903" i="11"/>
  <c r="AR982" i="11"/>
  <c r="AD893" i="11"/>
  <c r="AG958" i="11"/>
  <c r="AR978" i="11"/>
  <c r="AO941" i="11"/>
  <c r="AR908" i="11"/>
  <c r="AK966" i="11"/>
  <c r="AM942" i="11"/>
  <c r="AS993" i="11"/>
  <c r="AJ980" i="11"/>
  <c r="AI964" i="11"/>
  <c r="AF982" i="11"/>
  <c r="AM838" i="11"/>
  <c r="AR838" i="11"/>
  <c r="AE865" i="11"/>
  <c r="AC918" i="11"/>
  <c r="AE918" i="11"/>
  <c r="AR918" i="11"/>
  <c r="AJ918" i="11"/>
  <c r="AI948" i="11"/>
  <c r="AD971" i="11"/>
  <c r="AF971" i="11"/>
  <c r="AL971" i="11"/>
  <c r="AS971" i="11"/>
  <c r="AK971" i="11"/>
  <c r="AR971" i="11"/>
  <c r="AJ971" i="11"/>
  <c r="AN971" i="11"/>
  <c r="AG971" i="11"/>
  <c r="AC971" i="11"/>
  <c r="AQ971" i="11"/>
  <c r="AI971" i="11"/>
  <c r="AM971" i="11"/>
  <c r="AN975" i="11"/>
  <c r="AF989" i="11"/>
  <c r="AM996" i="11"/>
  <c r="AI874" i="11"/>
  <c r="AH927" i="11"/>
  <c r="AQ941" i="11"/>
  <c r="AN943" i="11"/>
  <c r="AC908" i="11"/>
  <c r="AG929" i="11"/>
  <c r="AK846" i="11"/>
  <c r="AJ924" i="11"/>
  <c r="AN973" i="11"/>
  <c r="AD942" i="11"/>
  <c r="AD955" i="11"/>
  <c r="AT893" i="11"/>
  <c r="AE940" i="11"/>
  <c r="AL968" i="11"/>
  <c r="AQ997" i="11"/>
  <c r="AQ918" i="11"/>
  <c r="AU929" i="11"/>
  <c r="AJ955" i="11"/>
  <c r="AG993" i="11"/>
  <c r="AH930" i="11"/>
  <c r="AI930" i="11"/>
  <c r="AD930" i="11"/>
  <c r="AK930" i="11"/>
  <c r="AT930" i="11"/>
  <c r="AN968" i="11"/>
  <c r="AM966" i="11"/>
  <c r="AC331" i="11"/>
  <c r="AO903" i="11"/>
  <c r="AI922" i="11"/>
  <c r="AN925" i="11"/>
  <c r="AP977" i="11"/>
  <c r="AL889" i="11"/>
  <c r="AH934" i="11"/>
  <c r="AE828" i="11"/>
  <c r="AM854" i="11"/>
  <c r="AR902" i="11"/>
  <c r="AE944" i="11"/>
  <c r="AU971" i="11"/>
  <c r="AO975" i="11"/>
  <c r="AG985" i="11"/>
  <c r="AT985" i="11"/>
  <c r="AD985" i="11"/>
  <c r="AJ985" i="11"/>
  <c r="AK985" i="11"/>
  <c r="AU985" i="11"/>
  <c r="AO985" i="11"/>
  <c r="AQ985" i="11"/>
  <c r="AP985" i="11"/>
  <c r="AN985" i="11"/>
  <c r="AR996" i="11"/>
  <c r="AU949" i="11"/>
  <c r="AP966" i="11"/>
  <c r="AN996" i="11"/>
  <c r="AL902" i="11"/>
  <c r="AF998" i="11"/>
  <c r="AD874" i="11"/>
  <c r="AT929" i="11"/>
  <c r="AF943" i="11"/>
  <c r="AJ777" i="11"/>
  <c r="AH935" i="11"/>
  <c r="AT950" i="11"/>
  <c r="AU908" i="11"/>
  <c r="AS977" i="11"/>
  <c r="AM992" i="11"/>
  <c r="AJ846" i="11"/>
  <c r="AU924" i="11"/>
  <c r="AO948" i="11"/>
  <c r="AI960" i="11"/>
  <c r="AJ960" i="11"/>
  <c r="AM960" i="11"/>
  <c r="AF960" i="11"/>
  <c r="AE960" i="11"/>
  <c r="AS960" i="11"/>
  <c r="AC996" i="11"/>
  <c r="AP996" i="11"/>
  <c r="AP893" i="11"/>
  <c r="AK929" i="11"/>
  <c r="AK959" i="11"/>
  <c r="AT922" i="11"/>
  <c r="AJ943" i="11"/>
  <c r="AP997" i="11"/>
  <c r="AR931" i="11"/>
  <c r="AU948" i="11"/>
  <c r="AG930" i="11"/>
  <c r="AM939" i="11"/>
  <c r="AG997" i="11"/>
  <c r="AO966" i="11"/>
  <c r="AJ987" i="11"/>
  <c r="AH331" i="11"/>
  <c r="AR968" i="11"/>
  <c r="AU903" i="11"/>
  <c r="AT996" i="11"/>
  <c r="AJ892" i="11"/>
  <c r="AK946" i="11"/>
  <c r="AS865" i="11"/>
  <c r="AR969" i="11"/>
  <c r="AC936" i="11"/>
  <c r="AF937" i="11"/>
  <c r="AG937" i="11"/>
  <c r="AD937" i="11"/>
  <c r="AO937" i="11"/>
  <c r="AQ937" i="11"/>
  <c r="AC937" i="11"/>
  <c r="AD944" i="11"/>
  <c r="AS953" i="11"/>
  <c r="AJ953" i="11"/>
  <c r="AE971" i="11"/>
  <c r="AD976" i="11"/>
  <c r="AQ976" i="11"/>
  <c r="AF976" i="11"/>
  <c r="AC976" i="11"/>
  <c r="AR976" i="11"/>
  <c r="AP976" i="11"/>
  <c r="AN976" i="11"/>
  <c r="AH976" i="11"/>
  <c r="AG976" i="11"/>
  <c r="AT976" i="11"/>
  <c r="AL976" i="11"/>
  <c r="AU976" i="11"/>
  <c r="AK976" i="11"/>
  <c r="AK989" i="11"/>
  <c r="AC949" i="11"/>
  <c r="AH949" i="11"/>
  <c r="AS966" i="11"/>
  <c r="AU874" i="11"/>
  <c r="AC874" i="11"/>
  <c r="AR927" i="11"/>
  <c r="AF922" i="11"/>
  <c r="AJ922" i="11"/>
  <c r="AL922" i="11"/>
  <c r="AE922" i="11"/>
  <c r="AC922" i="11"/>
  <c r="AS922" i="11"/>
  <c r="AM922" i="11"/>
  <c r="AU943" i="11"/>
  <c r="AP874" i="11"/>
  <c r="AI906" i="11"/>
  <c r="AL908" i="11"/>
  <c r="AN992" i="11"/>
  <c r="AI846" i="11"/>
  <c r="AE903" i="11"/>
  <c r="AE924" i="11"/>
  <c r="AE949" i="11"/>
  <c r="AR975" i="11"/>
  <c r="AH998" i="11"/>
  <c r="AE942" i="11"/>
  <c r="AI942" i="11"/>
  <c r="AP942" i="11"/>
  <c r="AH942" i="11"/>
  <c r="AR942" i="11"/>
  <c r="AU942" i="11"/>
  <c r="AS893" i="11"/>
  <c r="AC893" i="11"/>
  <c r="AD960" i="11"/>
  <c r="AJ968" i="11"/>
  <c r="AD923" i="11"/>
  <c r="AI935" i="11"/>
  <c r="AN997" i="11"/>
  <c r="AF918" i="11"/>
  <c r="AM958" i="11"/>
  <c r="AE973" i="11"/>
  <c r="AF930" i="11"/>
  <c r="AT939" i="11"/>
  <c r="AQ935" i="11"/>
  <c r="AL987" i="11"/>
  <c r="AD331" i="11"/>
  <c r="AG890" i="11"/>
  <c r="AN921" i="11"/>
  <c r="AF936" i="11"/>
  <c r="AR937" i="11"/>
  <c r="AM953" i="11"/>
  <c r="AF965" i="11"/>
  <c r="AK965" i="11"/>
  <c r="AE965" i="11"/>
  <c r="AD965" i="11"/>
  <c r="AL965" i="11"/>
  <c r="AQ965" i="11"/>
  <c r="AI965" i="11"/>
  <c r="AU965" i="11"/>
  <c r="AS965" i="11"/>
  <c r="AH965" i="11"/>
  <c r="AP965" i="11"/>
  <c r="AM965" i="11"/>
  <c r="AC965" i="11"/>
  <c r="AT965" i="11"/>
  <c r="AH971" i="11"/>
  <c r="AE976" i="11"/>
  <c r="AL989" i="11"/>
  <c r="AI997" i="11"/>
  <c r="AF997" i="11"/>
  <c r="AO997" i="11"/>
  <c r="AL997" i="11"/>
  <c r="AH997" i="11"/>
  <c r="AK949" i="11"/>
  <c r="AR966" i="11"/>
  <c r="AT1001" i="11"/>
  <c r="AO874" i="11"/>
  <c r="AN927" i="11"/>
  <c r="AP777" i="11"/>
  <c r="AU922" i="11"/>
  <c r="AI950" i="11"/>
  <c r="AS846" i="11"/>
  <c r="AH924" i="11"/>
  <c r="AS955" i="11"/>
  <c r="AS964" i="11"/>
  <c r="AP978" i="11"/>
  <c r="AP918" i="11"/>
  <c r="AD964" i="11"/>
  <c r="AK964" i="11"/>
  <c r="AL964" i="11"/>
  <c r="AR964" i="11"/>
  <c r="AC964" i="11"/>
  <c r="AU964" i="11"/>
  <c r="AF984" i="11"/>
  <c r="AU984" i="11"/>
  <c r="AR984" i="11"/>
  <c r="AI984" i="11"/>
  <c r="AN893" i="11"/>
  <c r="AR893" i="11"/>
  <c r="AO992" i="11"/>
  <c r="AP992" i="11"/>
  <c r="AK992" i="11"/>
  <c r="AE992" i="11"/>
  <c r="AU992" i="11"/>
  <c r="AL992" i="11"/>
  <c r="AL941" i="11"/>
  <c r="AO982" i="11"/>
  <c r="AO892" i="11"/>
  <c r="AL923" i="11"/>
  <c r="AU935" i="11"/>
  <c r="AJ977" i="11"/>
  <c r="AR997" i="11"/>
  <c r="AE893" i="11"/>
  <c r="AS949" i="11"/>
  <c r="AJ973" i="11"/>
  <c r="AH939" i="11"/>
  <c r="AQ953" i="11"/>
  <c r="AG940" i="11"/>
  <c r="AP968" i="11"/>
  <c r="AR989" i="11"/>
  <c r="AR903" i="11"/>
  <c r="AS903" i="11"/>
  <c r="AI903" i="11"/>
  <c r="AC903" i="11"/>
  <c r="AQ903" i="11"/>
  <c r="AO968" i="11"/>
  <c r="AL980" i="11"/>
  <c r="AT917" i="11"/>
  <c r="AD855" i="11"/>
  <c r="AL869" i="11"/>
  <c r="AO946" i="11"/>
  <c r="AQ865" i="11"/>
  <c r="AM923" i="11"/>
  <c r="AU937" i="11"/>
  <c r="AP972" i="11"/>
  <c r="AQ977" i="11"/>
  <c r="AS989" i="11"/>
  <c r="AG925" i="11"/>
  <c r="AD929" i="11"/>
  <c r="AP927" i="11"/>
  <c r="AT925" i="11"/>
  <c r="AC925" i="11"/>
  <c r="AU925" i="11"/>
  <c r="AK925" i="11"/>
  <c r="AL925" i="11"/>
  <c r="AG943" i="11"/>
  <c r="AH906" i="11"/>
  <c r="AK908" i="11"/>
  <c r="AH908" i="11"/>
  <c r="AC846" i="11"/>
  <c r="AG922" i="11"/>
  <c r="AT964" i="11"/>
  <c r="AJ984" i="11"/>
  <c r="AM893" i="11"/>
  <c r="AU893" i="11"/>
  <c r="AD992" i="11"/>
  <c r="AS936" i="11"/>
  <c r="AG978" i="11"/>
  <c r="AF978" i="11"/>
  <c r="AO978" i="11"/>
  <c r="AU978" i="11"/>
  <c r="AG961" i="11"/>
  <c r="AJ975" i="11"/>
  <c r="AO930" i="11"/>
  <c r="AJ970" i="11"/>
  <c r="AH984" i="11"/>
  <c r="AE1002" i="11"/>
  <c r="AN922" i="11"/>
  <c r="AQ968" i="11"/>
  <c r="AG986" i="11"/>
  <c r="AC989" i="11"/>
  <c r="AO998" i="11"/>
  <c r="AS874" i="11"/>
  <c r="AI929" i="11"/>
  <c r="AQ925" i="11"/>
  <c r="AF846" i="11"/>
  <c r="AS925" i="11"/>
  <c r="AQ955" i="11"/>
  <c r="AF966" i="11"/>
  <c r="AH1001" i="11"/>
  <c r="AJ1001" i="11"/>
  <c r="AC1001" i="11"/>
  <c r="AF925" i="11"/>
  <c r="AH964" i="11"/>
  <c r="AI994" i="11"/>
  <c r="AS982" i="11"/>
  <c r="AS938" i="11"/>
  <c r="AL978" i="11"/>
  <c r="AL961" i="11"/>
  <c r="AI977" i="11"/>
  <c r="AL939" i="11"/>
  <c r="AL955" i="11"/>
  <c r="AT970" i="11"/>
  <c r="AL985" i="11"/>
  <c r="AU968" i="11"/>
  <c r="AI944" i="11"/>
  <c r="AT944" i="11"/>
  <c r="AS944" i="11"/>
  <c r="AR944" i="11"/>
  <c r="AQ944" i="11"/>
  <c r="AO944" i="11"/>
  <c r="AC948" i="11"/>
  <c r="AS948" i="11"/>
  <c r="AT948" i="11"/>
  <c r="AR948" i="11"/>
  <c r="AD948" i="11"/>
  <c r="AR955" i="11"/>
  <c r="AL973" i="11"/>
  <c r="AK973" i="11"/>
  <c r="AU973" i="11"/>
  <c r="AG973" i="11"/>
  <c r="AO973" i="11"/>
  <c r="AC973" i="11"/>
  <c r="AR973" i="11"/>
  <c r="AS973" i="11"/>
  <c r="AQ973" i="11"/>
  <c r="AT989" i="11"/>
  <c r="AU989" i="11"/>
  <c r="AP989" i="11"/>
  <c r="AD989" i="11"/>
  <c r="AN989" i="11"/>
  <c r="AO989" i="11"/>
  <c r="AH989" i="11"/>
  <c r="AQ989" i="11"/>
  <c r="AF929" i="11"/>
  <c r="AL948" i="11"/>
  <c r="AL846" i="11"/>
  <c r="AM846" i="11"/>
  <c r="AG846" i="11"/>
  <c r="AN846" i="11"/>
  <c r="AQ846" i="11"/>
  <c r="AR924" i="11"/>
  <c r="AD927" i="11"/>
  <c r="AO927" i="11"/>
  <c r="AQ927" i="11"/>
  <c r="AT955" i="11"/>
  <c r="AE927" i="11"/>
  <c r="AS942" i="11"/>
  <c r="AH968" i="11"/>
  <c r="AG982" i="11"/>
  <c r="AN991" i="11"/>
  <c r="AK923" i="11"/>
  <c r="AH978" i="11"/>
  <c r="AI1001" i="11"/>
  <c r="AC931" i="11"/>
  <c r="AG939" i="11"/>
  <c r="AD970" i="11"/>
  <c r="AM985" i="11"/>
  <c r="AK996" i="11"/>
  <c r="AR922" i="11"/>
  <c r="AT886" i="11"/>
  <c r="AQ854" i="11"/>
  <c r="AE885" i="11"/>
  <c r="AP909" i="11"/>
  <c r="AP894" i="11"/>
  <c r="AH831" i="11"/>
  <c r="AQ892" i="11"/>
  <c r="AE897" i="11"/>
  <c r="AE934" i="11"/>
  <c r="AG934" i="11"/>
  <c r="AL934" i="11"/>
  <c r="AM934" i="11"/>
  <c r="AN934" i="11"/>
  <c r="AP934" i="11"/>
  <c r="AJ934" i="11"/>
  <c r="AQ934" i="11"/>
  <c r="AU988" i="11"/>
  <c r="AO938" i="11"/>
  <c r="AH956" i="11"/>
  <c r="AR956" i="11"/>
  <c r="AO956" i="11"/>
  <c r="AC968" i="11"/>
  <c r="AI973" i="11"/>
  <c r="AP986" i="11"/>
  <c r="AP1001" i="11"/>
  <c r="AP958" i="11"/>
  <c r="AR992" i="11"/>
  <c r="AE991" i="11"/>
  <c r="AQ945" i="11"/>
  <c r="AS998" i="11"/>
  <c r="AQ984" i="11"/>
  <c r="AR777" i="11"/>
  <c r="AL938" i="11"/>
  <c r="AS950" i="11"/>
  <c r="AU906" i="11"/>
  <c r="AN906" i="11"/>
  <c r="AF908" i="11"/>
  <c r="AT908" i="11"/>
  <c r="AK987" i="11"/>
  <c r="AL1001" i="11"/>
  <c r="AS927" i="11"/>
  <c r="AF942" i="11"/>
  <c r="AM964" i="11"/>
  <c r="AL984" i="11"/>
  <c r="AD996" i="11"/>
  <c r="AN941" i="11"/>
  <c r="AL956" i="11"/>
  <c r="AK978" i="11"/>
  <c r="AH918" i="11"/>
  <c r="AI931" i="11"/>
  <c r="AK961" i="11"/>
  <c r="AK997" i="11"/>
  <c r="AJ331" i="11"/>
  <c r="AP903" i="11"/>
  <c r="AL918" i="11"/>
  <c r="AD984" i="11"/>
  <c r="AG966" i="11"/>
  <c r="AF958" i="11"/>
  <c r="AC923" i="11"/>
  <c r="AP952" i="11"/>
  <c r="AJ993" i="11"/>
  <c r="AF953" i="11"/>
  <c r="AR965" i="11"/>
  <c r="AG970" i="11"/>
  <c r="AM980" i="11"/>
  <c r="AM956" i="11"/>
  <c r="AN956" i="11"/>
  <c r="AT956" i="11"/>
  <c r="AC956" i="11"/>
  <c r="AM976" i="11"/>
  <c r="AC1002" i="11"/>
  <c r="AC970" i="11"/>
  <c r="AU982" i="11"/>
  <c r="AH940" i="11"/>
  <c r="AP956" i="11"/>
  <c r="AM968" i="11"/>
  <c r="AG996" i="11"/>
  <c r="AQ923" i="11"/>
  <c r="AE930" i="11"/>
  <c r="AF938" i="11"/>
  <c r="AO924" i="11"/>
  <c r="AE978" i="11"/>
  <c r="AU958" i="11"/>
  <c r="AK958" i="11"/>
  <c r="AT941" i="11"/>
  <c r="AG923" i="11"/>
  <c r="AT923" i="11"/>
  <c r="AF940" i="11"/>
  <c r="AH996" i="11"/>
  <c r="AO923" i="11"/>
  <c r="AH938" i="11"/>
  <c r="AO952" i="11"/>
  <c r="AL924" i="11"/>
  <c r="AQ930" i="11"/>
  <c r="AE953" i="11"/>
  <c r="AI958" i="11"/>
  <c r="AN966" i="11"/>
  <c r="AQ980" i="11"/>
  <c r="AM1001" i="11"/>
  <c r="AT931" i="11"/>
  <c r="AK975" i="11"/>
  <c r="AO977" i="11"/>
  <c r="AF931" i="11"/>
  <c r="AS930" i="11"/>
  <c r="AF980" i="11"/>
  <c r="AC929" i="11"/>
  <c r="AT960" i="11"/>
  <c r="AQ982" i="11"/>
  <c r="AS1001" i="11"/>
  <c r="AO893" i="11"/>
  <c r="AL958" i="11"/>
  <c r="AG975" i="11"/>
  <c r="AK986" i="11"/>
  <c r="AU956" i="11"/>
  <c r="AK924" i="11"/>
  <c r="AM940" i="11"/>
  <c r="AF973" i="11"/>
  <c r="AH973" i="11"/>
  <c r="AO986" i="11"/>
  <c r="AR985" i="11"/>
  <c r="AI925" i="11"/>
  <c r="AQ970" i="11"/>
  <c r="AD997" i="11"/>
  <c r="AN1001" i="11"/>
  <c r="AC975" i="11"/>
  <c r="AN955" i="11"/>
  <c r="AN929" i="11"/>
  <c r="AM938" i="11"/>
  <c r="AE966" i="11"/>
  <c r="AJ942" i="11"/>
  <c r="AC960" i="11"/>
  <c r="AT958" i="11"/>
  <c r="AF923" i="11"/>
  <c r="AD940" i="11"/>
  <c r="AP1002" i="11"/>
  <c r="AL952" i="11"/>
  <c r="AG987" i="11"/>
  <c r="AN953" i="11"/>
  <c r="AL953" i="11"/>
  <c r="AP953" i="11"/>
  <c r="AU953" i="11"/>
  <c r="AL960" i="11"/>
  <c r="AS985" i="11"/>
  <c r="AJ958" i="11"/>
  <c r="AN978" i="11"/>
  <c r="AT978" i="11"/>
  <c r="AI978" i="11"/>
  <c r="AC938" i="11"/>
  <c r="AM984" i="11"/>
  <c r="AQ975" i="11"/>
  <c r="AG956" i="11"/>
  <c r="AC927" i="11"/>
  <c r="AT906" i="11"/>
  <c r="AC955" i="11"/>
  <c r="AS984" i="11"/>
  <c r="AF1001" i="11"/>
  <c r="AD943" i="11"/>
  <c r="AJ966" i="11"/>
  <c r="AF956" i="11"/>
  <c r="AU997" i="11"/>
  <c r="AJ941" i="11"/>
  <c r="AM952" i="11"/>
  <c r="AC985" i="11"/>
  <c r="AL996" i="11"/>
  <c r="AD973" i="11"/>
  <c r="AD978" i="11"/>
  <c r="AT984" i="11"/>
  <c r="AH953" i="11"/>
  <c r="AU930" i="11"/>
  <c r="AC935" i="11"/>
  <c r="AS941" i="11"/>
  <c r="AM975" i="11"/>
  <c r="AK982" i="11"/>
  <c r="AC940" i="11"/>
  <c r="AI956" i="11"/>
  <c r="AC997" i="11"/>
  <c r="AM1002" i="11"/>
  <c r="AU1002" i="11"/>
  <c r="AM931" i="11"/>
  <c r="AH960" i="11"/>
  <c r="AN942" i="11"/>
  <c r="AK953" i="11"/>
  <c r="AF985" i="11"/>
  <c r="AM997" i="11"/>
  <c r="AO942" i="11"/>
  <c r="AO970" i="11"/>
  <c r="AM930" i="11"/>
  <c r="AT997" i="11"/>
  <c r="AU1001" i="11"/>
  <c r="AF952" i="11"/>
  <c r="AS978" i="11"/>
  <c r="AP987" i="11"/>
  <c r="AQ1001" i="11"/>
  <c r="AQ996" i="11"/>
  <c r="AM927" i="11"/>
  <c r="AD906" i="11"/>
  <c r="AI986" i="11"/>
  <c r="AT975" i="11"/>
  <c r="AJ986" i="11"/>
  <c r="AH958" i="11"/>
  <c r="AU975" i="11"/>
  <c r="AS940" i="11"/>
  <c r="AQ940" i="11"/>
  <c r="AR940" i="11"/>
  <c r="AD975" i="11"/>
  <c r="AK960" i="11"/>
  <c r="AO953" i="11"/>
  <c r="AH970" i="11"/>
  <c r="AQ986" i="11"/>
  <c r="AE997" i="11"/>
  <c r="AE985" i="11"/>
  <c r="AT953" i="11"/>
  <c r="AD956" i="11"/>
  <c r="AG927" i="11"/>
  <c r="AN970" i="11"/>
  <c r="AI982" i="11"/>
  <c r="AD953" i="11"/>
  <c r="AQ906" i="11"/>
  <c r="AO908" i="11"/>
  <c r="AI955" i="11"/>
  <c r="AU977" i="11"/>
  <c r="AO922" i="11"/>
  <c r="AG955" i="11"/>
  <c r="AS923" i="11"/>
  <c r="AJ949" i="11"/>
  <c r="AE958" i="11"/>
  <c r="AH977" i="11"/>
  <c r="AN986" i="11"/>
  <c r="AD1002" i="11"/>
  <c r="AU931" i="11"/>
  <c r="AJ931" i="11"/>
  <c r="AI952" i="11"/>
  <c r="AJ952" i="11"/>
  <c r="AL930" i="11"/>
  <c r="AR953" i="11"/>
  <c r="AM977" i="11"/>
  <c r="AM924" i="11"/>
  <c r="AP930" i="11"/>
  <c r="AC986" i="11"/>
  <c r="AC930" i="11"/>
  <c r="AM978" i="11"/>
  <c r="AC984" i="11"/>
  <c r="AO955" i="11"/>
  <c r="AG992" i="11"/>
  <c r="AQ949" i="11"/>
  <c r="AF903" i="11"/>
  <c r="AN960" i="11"/>
  <c r="AU996" i="11"/>
  <c r="AR960" i="11"/>
  <c r="AJ923" i="11"/>
  <c r="AK931" i="11"/>
  <c r="AQ952" i="11"/>
  <c r="AN930" i="11"/>
  <c r="AM949" i="11"/>
  <c r="AC953" i="11"/>
  <c r="AJ965" i="11"/>
  <c r="AM970" i="11"/>
  <c r="AU927" i="11"/>
  <c r="AN950" i="11"/>
  <c r="AO976" i="11"/>
  <c r="AD903" i="11"/>
  <c r="AQ956" i="11"/>
  <c r="AG935" i="11"/>
  <c r="AT935" i="11"/>
  <c r="AH972" i="11"/>
  <c r="AE970" i="11"/>
  <c r="AD952" i="11"/>
  <c r="AL981" i="11"/>
  <c r="AO993" i="11"/>
  <c r="AS970" i="11"/>
  <c r="AS976" i="11"/>
  <c r="AK984" i="11"/>
  <c r="AI940" i="11"/>
  <c r="AD1001" i="11"/>
  <c r="AC982" i="11"/>
  <c r="AM986" i="11"/>
  <c r="AE906" i="11"/>
  <c r="AN923" i="11"/>
  <c r="AE952" i="11"/>
  <c r="AJ961" i="11"/>
  <c r="AK970" i="11"/>
  <c r="AR970" i="11"/>
  <c r="AU970" i="11"/>
  <c r="AU980" i="11"/>
  <c r="AG952" i="11"/>
  <c r="AS952" i="11"/>
  <c r="AS956" i="11"/>
  <c r="AH982" i="11"/>
  <c r="AY6" i="11" l="1"/>
  <c r="AW7" i="11"/>
  <c r="AZ6" i="11"/>
  <c r="AZ7" i="11" l="1"/>
  <c r="AW8" i="11"/>
  <c r="AY7" i="11"/>
  <c r="AY8" i="11" l="1"/>
  <c r="AZ8" i="11"/>
  <c r="AW9" i="11"/>
  <c r="AW10" i="11" l="1"/>
  <c r="AY9" i="11"/>
  <c r="AZ9" i="11"/>
  <c r="AY10" i="11" l="1"/>
  <c r="AZ10" i="11"/>
  <c r="AW11" i="11"/>
  <c r="AW12" i="11" l="1"/>
  <c r="AZ11" i="11"/>
  <c r="AY11" i="11"/>
  <c r="AY12" i="11" l="1"/>
  <c r="AZ12" i="11"/>
  <c r="AW13" i="11"/>
  <c r="AY13" i="11" l="1"/>
  <c r="AW14" i="11"/>
  <c r="AZ13" i="11"/>
  <c r="AY14" i="11" l="1"/>
  <c r="AZ14" i="11"/>
  <c r="AW15" i="11"/>
  <c r="AY15" i="11" l="1"/>
  <c r="BA15" i="11" s="1"/>
  <c r="AW16" i="11"/>
  <c r="AZ15" i="11"/>
  <c r="BA14" i="11" l="1"/>
  <c r="BA11" i="11"/>
  <c r="BA13" i="11"/>
  <c r="AW17" i="11"/>
  <c r="AY16" i="11"/>
  <c r="AZ16" i="11"/>
  <c r="AY17" i="11" l="1"/>
  <c r="AZ17" i="11"/>
  <c r="BA17" i="11"/>
  <c r="AW18" i="11"/>
  <c r="BB17" i="11"/>
  <c r="BC17" i="11"/>
  <c r="BC18" i="11" l="1"/>
  <c r="AW19" i="11"/>
  <c r="AY18" i="11"/>
  <c r="AZ18" i="11"/>
  <c r="BA18" i="11"/>
  <c r="BB18" i="11"/>
  <c r="AY19" i="11" l="1"/>
  <c r="AZ19" i="11"/>
  <c r="BA19" i="11"/>
  <c r="BB19" i="11"/>
  <c r="BC19" i="11"/>
  <c r="AW20" i="11"/>
  <c r="BA20" i="11" l="1"/>
  <c r="BB20" i="11"/>
  <c r="BC20" i="11"/>
  <c r="AW21" i="11"/>
  <c r="AZ20" i="11"/>
  <c r="AY20" i="11"/>
  <c r="AY21" i="11" l="1"/>
  <c r="AZ21" i="11"/>
  <c r="BA21" i="11"/>
  <c r="BB21" i="11"/>
  <c r="BC21" i="11"/>
  <c r="AW22" i="11"/>
  <c r="BC22" i="11" l="1"/>
  <c r="BA22" i="11"/>
  <c r="BB22" i="11"/>
  <c r="AW23" i="11"/>
  <c r="AY22" i="11"/>
  <c r="AZ22" i="11"/>
  <c r="AZ23" i="11" l="1"/>
  <c r="BA23" i="11"/>
  <c r="BB23" i="11"/>
  <c r="BC23" i="11"/>
  <c r="AY23" i="11"/>
  <c r="AW24" i="11"/>
  <c r="AY24" i="11" l="1"/>
  <c r="AZ24" i="11"/>
  <c r="BA24" i="11"/>
  <c r="BB24" i="11"/>
  <c r="BC24" i="11"/>
  <c r="AW25" i="11"/>
  <c r="BB25" i="11" l="1"/>
  <c r="BC25" i="11"/>
  <c r="AW26" i="11"/>
  <c r="AZ25" i="11"/>
  <c r="AY25" i="11"/>
  <c r="BA25" i="11"/>
  <c r="BA26" i="11" l="1"/>
  <c r="BC26" i="11"/>
  <c r="AY26" i="11"/>
  <c r="AZ26" i="11"/>
  <c r="BB26" i="11"/>
  <c r="AW27" i="11"/>
  <c r="AW28" i="11" l="1"/>
  <c r="AZ27" i="11"/>
  <c r="BC27" i="11"/>
  <c r="AY27" i="11"/>
  <c r="BA27" i="11"/>
  <c r="BB27" i="11"/>
  <c r="AY28" i="11" l="1"/>
  <c r="AW29" i="11"/>
  <c r="AZ28" i="11"/>
  <c r="BA28" i="11"/>
  <c r="BB28" i="11"/>
  <c r="BC28" i="11"/>
  <c r="BB29" i="11" l="1"/>
  <c r="AY29" i="11"/>
  <c r="AZ29" i="11"/>
  <c r="AW30" i="11"/>
  <c r="BA29" i="11"/>
  <c r="BC29" i="11"/>
  <c r="BB30" i="11" l="1"/>
  <c r="AY30" i="11"/>
  <c r="AZ30" i="11"/>
  <c r="BA30" i="11"/>
  <c r="BC30" i="11"/>
  <c r="AW31" i="11"/>
  <c r="AW32" i="11" l="1"/>
  <c r="AZ31" i="11"/>
  <c r="BA31" i="11"/>
  <c r="BB31" i="11"/>
  <c r="BC31" i="11"/>
  <c r="AY31" i="11"/>
  <c r="AY32" i="11" l="1"/>
  <c r="AZ32" i="11"/>
  <c r="BA32" i="11"/>
  <c r="AW33" i="11"/>
  <c r="BB32" i="11"/>
  <c r="BC32" i="11"/>
  <c r="AY33" i="11" l="1"/>
  <c r="AZ33" i="11"/>
  <c r="AW34" i="11"/>
  <c r="BA33" i="11"/>
  <c r="BB33" i="11"/>
  <c r="BC33" i="11"/>
  <c r="AY34" i="11" l="1"/>
  <c r="BA34" i="11"/>
  <c r="AZ34" i="11"/>
  <c r="AW35" i="11"/>
  <c r="BB34" i="11"/>
  <c r="BC34" i="11"/>
  <c r="AY35" i="11" l="1"/>
  <c r="AZ35" i="11"/>
  <c r="BA35" i="11"/>
  <c r="BB35" i="11"/>
  <c r="BC35" i="11"/>
  <c r="AW36" i="11"/>
  <c r="AY36" i="11" l="1"/>
  <c r="AW37" i="11"/>
  <c r="BC36" i="11"/>
  <c r="AZ36" i="11"/>
  <c r="BB36" i="11"/>
  <c r="BA36" i="11"/>
  <c r="BA37" i="11" l="1"/>
  <c r="BB37" i="11"/>
  <c r="BC37" i="11"/>
  <c r="AW38" i="11"/>
  <c r="AY37" i="11"/>
  <c r="AZ37" i="11"/>
  <c r="AY38" i="11" l="1"/>
  <c r="AZ38" i="11"/>
  <c r="BA38" i="11"/>
  <c r="BB38" i="11"/>
  <c r="BC38" i="11"/>
  <c r="AW39" i="11"/>
  <c r="BC39" i="11" l="1"/>
  <c r="AW40" i="11"/>
  <c r="AY39" i="11"/>
  <c r="BA39" i="11"/>
  <c r="BB39" i="11"/>
  <c r="AZ39" i="11"/>
  <c r="AY40" i="11" l="1"/>
  <c r="AZ40" i="11"/>
  <c r="BA40" i="11"/>
  <c r="BC40" i="11"/>
  <c r="AW41" i="11"/>
  <c r="BB40" i="11"/>
  <c r="BA41" i="11" l="1"/>
  <c r="BC41" i="11"/>
  <c r="AW42" i="11"/>
  <c r="BB41" i="11"/>
  <c r="AZ41" i="11"/>
  <c r="AY41" i="11"/>
  <c r="AY42" i="11" l="1"/>
  <c r="AZ42" i="11"/>
  <c r="BA42" i="11"/>
  <c r="BB42" i="11"/>
  <c r="BC42" i="11"/>
  <c r="AW43" i="11"/>
  <c r="BC43" i="11" l="1"/>
  <c r="BB43" i="11"/>
  <c r="AW44" i="11"/>
  <c r="AY43" i="11"/>
  <c r="AZ43" i="11"/>
  <c r="BA43" i="11"/>
  <c r="AZ44" i="11" l="1"/>
  <c r="BA44" i="11"/>
  <c r="BB44" i="11"/>
  <c r="AY44" i="11"/>
  <c r="BC44" i="11"/>
  <c r="AW45" i="11"/>
  <c r="AZ45" i="11" l="1"/>
  <c r="AW46" i="11"/>
  <c r="BB45" i="11"/>
  <c r="BC45" i="11"/>
  <c r="AY45" i="11"/>
  <c r="BA45" i="11"/>
  <c r="AW47" i="11" l="1"/>
  <c r="BB46" i="11"/>
  <c r="BA46" i="11"/>
  <c r="BC46" i="11"/>
  <c r="AY46" i="11"/>
  <c r="AZ46" i="11"/>
  <c r="AZ47" i="11" l="1"/>
  <c r="AW48" i="11"/>
  <c r="AY47" i="11"/>
  <c r="BC47" i="11"/>
  <c r="BA47" i="11"/>
  <c r="BB47" i="11"/>
  <c r="BA3" i="11" l="1"/>
  <c r="BA5" i="11"/>
  <c r="BA6" i="11"/>
  <c r="BA9" i="11"/>
  <c r="BA12" i="11"/>
  <c r="BA10" i="11"/>
  <c r="AZ48" i="11"/>
  <c r="AY48" i="11"/>
  <c r="BA48" i="11"/>
  <c r="BB48" i="11"/>
  <c r="BC48" i="11"/>
  <c r="BA4" i="11" l="1"/>
  <c r="BA16" i="11" s="1"/>
  <c r="BH3000" i="11"/>
  <c r="BH4" i="11"/>
  <c r="BH5" i="11"/>
  <c r="BH6" i="11"/>
  <c r="BH7" i="11"/>
  <c r="BH8" i="11"/>
  <c r="BH9" i="11"/>
  <c r="BH10" i="11"/>
  <c r="BH11" i="11"/>
  <c r="BH12" i="11"/>
  <c r="BH13" i="11"/>
  <c r="BH14" i="11"/>
  <c r="BH15" i="11"/>
  <c r="BH16" i="11"/>
  <c r="BH17" i="11"/>
  <c r="BH18" i="11"/>
  <c r="BH19" i="11"/>
  <c r="BH20" i="11"/>
  <c r="BH21" i="11"/>
  <c r="BH22" i="11"/>
  <c r="BH23" i="11"/>
  <c r="BH24" i="11"/>
  <c r="BH25" i="11"/>
  <c r="BH26" i="11"/>
  <c r="BH27" i="11"/>
  <c r="BH28" i="11"/>
  <c r="BH29" i="11"/>
  <c r="BH30" i="11"/>
  <c r="BH31" i="11"/>
  <c r="BH32" i="11"/>
  <c r="BH33" i="11"/>
  <c r="BH34" i="11"/>
  <c r="BH35" i="11"/>
  <c r="BH36" i="11"/>
  <c r="BH37" i="11"/>
  <c r="BH38" i="11"/>
  <c r="BH39" i="11"/>
  <c r="BH40" i="11"/>
  <c r="BH41" i="11"/>
  <c r="BH42" i="11"/>
  <c r="BH43" i="11"/>
  <c r="BH44" i="11"/>
  <c r="BH45" i="11"/>
  <c r="BH46" i="11"/>
  <c r="BH47" i="11"/>
  <c r="BH48" i="11"/>
  <c r="BH49" i="11"/>
  <c r="BH50" i="11"/>
  <c r="BH51" i="11"/>
  <c r="BH52" i="11"/>
  <c r="BH53" i="11"/>
  <c r="BH54" i="11"/>
  <c r="BH55" i="11"/>
  <c r="BH56" i="11"/>
  <c r="BH57" i="11"/>
  <c r="BH58" i="11"/>
  <c r="BH59" i="11"/>
  <c r="BH60" i="11"/>
  <c r="BH61" i="11"/>
  <c r="BH62" i="1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111" i="11"/>
  <c r="BH112" i="11"/>
  <c r="BH113" i="11"/>
  <c r="BH114" i="11"/>
  <c r="BH115" i="11"/>
  <c r="BH116" i="11"/>
  <c r="BH117" i="11"/>
  <c r="BH118" i="11"/>
  <c r="BH119" i="11"/>
  <c r="BH120" i="11"/>
  <c r="BH121" i="11"/>
  <c r="BH122" i="11"/>
  <c r="BH123" i="11"/>
  <c r="BH124" i="11"/>
  <c r="BH125" i="11"/>
  <c r="BH126" i="11"/>
  <c r="BH127" i="11"/>
  <c r="BH128" i="11"/>
  <c r="BH129" i="11"/>
  <c r="BH130" i="11"/>
  <c r="BH131" i="11"/>
  <c r="BH132" i="11"/>
  <c r="BH133" i="11"/>
  <c r="BH134" i="11"/>
  <c r="BH135" i="11"/>
  <c r="BH136" i="11"/>
  <c r="BH137" i="11"/>
  <c r="BH138" i="11"/>
  <c r="BH139" i="11"/>
  <c r="BH140" i="11"/>
  <c r="BH141" i="11"/>
  <c r="BH142" i="11"/>
  <c r="BH143" i="11"/>
  <c r="BH144" i="11"/>
  <c r="BH145" i="11"/>
  <c r="BH146" i="11"/>
  <c r="BH147" i="11"/>
  <c r="BH148" i="11"/>
  <c r="BH149" i="11"/>
  <c r="BH150" i="11"/>
  <c r="BH151" i="11"/>
  <c r="BH152" i="11"/>
  <c r="BH153" i="11"/>
  <c r="BH154" i="11"/>
  <c r="BH155" i="11"/>
  <c r="BH156" i="11"/>
  <c r="BH157" i="11"/>
  <c r="BH158" i="11"/>
  <c r="BH159" i="11"/>
  <c r="BH160" i="11"/>
  <c r="BH161" i="11"/>
  <c r="BH162" i="11"/>
  <c r="BH163" i="11"/>
  <c r="BH164" i="11"/>
  <c r="BH165" i="11"/>
  <c r="BH166" i="11"/>
  <c r="BH167" i="11"/>
  <c r="BH168" i="11"/>
  <c r="BH169" i="11"/>
  <c r="BH170" i="11"/>
  <c r="BH171" i="11"/>
  <c r="BH172" i="11"/>
  <c r="BH173" i="11"/>
  <c r="BH174" i="11"/>
  <c r="BH175" i="11"/>
  <c r="BH176" i="11"/>
  <c r="BH177" i="11"/>
  <c r="BH178" i="11"/>
  <c r="BH179" i="11"/>
  <c r="BH180" i="11"/>
  <c r="BH181" i="11"/>
  <c r="BH182" i="11"/>
  <c r="BH183" i="11"/>
  <c r="BH184" i="11"/>
  <c r="BH185" i="11"/>
  <c r="BH186" i="11"/>
  <c r="BH187" i="11"/>
  <c r="BH188" i="11"/>
  <c r="BH189" i="11"/>
  <c r="BH190" i="11"/>
  <c r="BH191" i="11"/>
  <c r="BH192" i="11"/>
  <c r="BH193" i="11"/>
  <c r="BH194" i="11"/>
  <c r="BH195" i="11"/>
  <c r="BH196" i="11"/>
  <c r="BH197" i="11"/>
  <c r="BH198" i="11"/>
  <c r="BH199" i="11"/>
  <c r="BH200" i="11"/>
  <c r="BH201" i="11"/>
  <c r="BH202" i="11"/>
  <c r="BH203" i="11"/>
  <c r="BH204" i="11"/>
  <c r="BH205" i="11"/>
  <c r="BH206" i="11"/>
  <c r="BH207" i="11"/>
  <c r="BH208" i="11"/>
  <c r="BH209" i="11"/>
  <c r="BH210" i="11"/>
  <c r="BH211" i="11"/>
  <c r="BH212" i="11"/>
  <c r="BH213" i="11"/>
  <c r="BH214" i="11"/>
  <c r="BH215" i="11"/>
  <c r="BH216" i="11"/>
  <c r="BH217" i="11"/>
  <c r="BH218" i="11"/>
  <c r="BH219" i="11"/>
  <c r="BH220" i="11"/>
  <c r="BH221" i="11"/>
  <c r="BH222" i="11"/>
  <c r="BH223" i="11"/>
  <c r="BH224" i="11"/>
  <c r="BH225" i="11"/>
  <c r="BH226" i="11"/>
  <c r="BH227" i="11"/>
  <c r="BH228" i="11"/>
  <c r="BH229" i="11"/>
  <c r="BH230" i="11"/>
  <c r="BH231" i="11"/>
  <c r="BH232" i="11"/>
  <c r="BH233" i="11"/>
  <c r="BH234" i="11"/>
  <c r="BH235" i="11"/>
  <c r="BH236" i="11"/>
  <c r="BH237" i="11"/>
  <c r="BH238" i="11"/>
  <c r="BH239" i="11"/>
  <c r="BH240" i="11"/>
  <c r="BH241" i="11"/>
  <c r="BH242" i="11"/>
  <c r="BH243" i="11"/>
  <c r="BH244" i="11"/>
  <c r="BH245" i="11"/>
  <c r="BH246" i="11"/>
  <c r="BH247" i="11"/>
  <c r="BH248" i="11"/>
  <c r="BH249" i="11"/>
  <c r="BH250" i="11"/>
  <c r="BH251" i="11"/>
  <c r="BH252" i="11"/>
  <c r="BH253" i="11"/>
  <c r="BH254" i="11"/>
  <c r="BH255" i="11"/>
  <c r="BH256" i="11"/>
  <c r="BH257" i="11"/>
  <c r="BH258" i="11"/>
  <c r="BH259" i="11"/>
  <c r="BH260" i="11"/>
  <c r="BH261" i="11"/>
  <c r="BH262" i="11"/>
  <c r="BH263" i="11"/>
  <c r="BH264" i="11"/>
  <c r="BH265" i="11"/>
  <c r="BH266" i="11"/>
  <c r="BH267" i="11"/>
  <c r="BH268" i="11"/>
  <c r="BH269" i="11"/>
  <c r="BH270" i="11"/>
  <c r="BH271" i="11"/>
  <c r="BH272" i="11"/>
  <c r="BH273" i="11"/>
  <c r="BH274" i="11"/>
  <c r="BH275" i="11"/>
  <c r="BH276" i="11"/>
  <c r="BH277" i="11"/>
  <c r="BH278" i="11"/>
  <c r="BH279" i="11"/>
  <c r="BH280" i="11"/>
  <c r="BH281" i="11"/>
  <c r="BH282" i="11"/>
  <c r="BH283" i="11"/>
  <c r="BH284" i="11"/>
  <c r="BH285" i="11"/>
  <c r="BH286" i="11"/>
  <c r="BH287" i="11"/>
  <c r="BH288" i="11"/>
  <c r="BH289" i="11"/>
  <c r="BH290" i="11"/>
  <c r="BH291" i="11"/>
  <c r="BH292" i="11"/>
  <c r="BH293" i="11"/>
  <c r="BH294" i="11"/>
  <c r="BH295" i="11"/>
  <c r="BH296" i="11"/>
  <c r="BH297" i="11"/>
  <c r="BH298" i="11"/>
  <c r="BH299" i="11"/>
  <c r="BH300" i="11"/>
  <c r="BH301" i="11"/>
  <c r="BH302" i="11"/>
  <c r="BH303" i="11"/>
  <c r="BH304" i="11"/>
  <c r="BH305" i="11"/>
  <c r="BH306" i="11"/>
  <c r="BH307" i="11"/>
  <c r="BH308" i="11"/>
  <c r="BH309" i="11"/>
  <c r="BH310" i="11"/>
  <c r="BH311" i="11"/>
  <c r="BH312" i="11"/>
  <c r="BH313" i="11"/>
  <c r="BH314" i="11"/>
  <c r="BH315" i="11"/>
  <c r="BH316" i="11"/>
  <c r="BH317" i="11"/>
  <c r="BH318" i="11"/>
  <c r="BH319" i="11"/>
  <c r="BH320" i="11"/>
  <c r="BH321" i="11"/>
  <c r="BH322" i="11"/>
  <c r="BH323" i="11"/>
  <c r="BH324" i="11"/>
  <c r="BH325" i="11"/>
  <c r="BH326" i="11"/>
  <c r="BH327" i="11"/>
  <c r="BH328" i="11"/>
  <c r="BH329" i="11"/>
  <c r="BH330" i="11"/>
  <c r="BH331" i="11"/>
  <c r="BH332" i="11"/>
  <c r="BH333" i="11"/>
  <c r="BH334" i="11"/>
  <c r="BH335" i="11"/>
  <c r="BH336" i="11"/>
  <c r="BH337" i="11"/>
  <c r="BH338" i="11"/>
  <c r="BH339" i="11"/>
  <c r="BH340" i="11"/>
  <c r="BH341" i="11"/>
  <c r="BH342" i="11"/>
  <c r="BH343" i="11"/>
  <c r="BH344" i="11"/>
  <c r="BH345" i="11"/>
  <c r="BH346" i="11"/>
  <c r="BH347" i="11"/>
  <c r="BH348" i="11"/>
  <c r="BH349" i="11"/>
  <c r="BH350" i="11"/>
  <c r="BH351" i="11"/>
  <c r="BH352" i="11"/>
  <c r="BH353" i="11"/>
  <c r="BH354" i="11"/>
  <c r="BH355" i="11"/>
  <c r="BH356" i="11"/>
  <c r="BH357" i="11"/>
  <c r="BH358" i="11"/>
  <c r="BH359" i="11"/>
  <c r="BH360" i="11"/>
  <c r="BH361" i="11"/>
  <c r="BH362" i="11"/>
  <c r="BH363" i="11"/>
  <c r="BH364" i="11"/>
  <c r="BH365" i="11"/>
  <c r="BH366" i="11"/>
  <c r="BH367" i="11"/>
  <c r="BH368" i="11"/>
  <c r="BH369" i="11"/>
  <c r="BH370" i="11"/>
  <c r="BH371" i="11"/>
  <c r="BH372" i="11"/>
  <c r="BH373" i="11"/>
  <c r="BH374" i="11"/>
  <c r="BH375" i="11"/>
  <c r="BH376" i="11"/>
  <c r="BH377" i="11"/>
  <c r="BH378" i="11"/>
  <c r="BH379" i="11"/>
  <c r="BH380" i="11"/>
  <c r="BH381" i="11"/>
  <c r="BH382" i="11"/>
  <c r="BH383" i="11"/>
  <c r="BH384" i="11"/>
  <c r="BH385" i="11"/>
  <c r="BH386" i="11"/>
  <c r="BH387" i="11"/>
  <c r="BH388" i="11"/>
  <c r="BH389" i="11"/>
  <c r="BH390" i="11"/>
  <c r="BH391" i="11"/>
  <c r="BH392" i="11"/>
  <c r="BH393" i="11"/>
  <c r="BH394" i="11"/>
  <c r="BH395" i="11"/>
  <c r="BH396" i="11"/>
  <c r="BH397" i="11"/>
  <c r="BH398" i="11"/>
  <c r="BH399" i="11"/>
  <c r="BH400" i="11"/>
  <c r="BH401" i="11"/>
  <c r="BH402" i="11"/>
  <c r="BH403" i="11"/>
  <c r="BH404" i="11"/>
  <c r="BH405" i="11"/>
  <c r="BH406" i="11"/>
  <c r="BH407" i="11"/>
  <c r="BH408" i="11"/>
  <c r="BH409" i="11"/>
  <c r="BH410" i="11"/>
  <c r="BH411" i="11"/>
  <c r="BH412" i="11"/>
  <c r="BH413" i="11"/>
  <c r="BH414" i="11"/>
  <c r="BH415" i="11"/>
  <c r="BH416" i="11"/>
  <c r="BH417" i="11"/>
  <c r="BH418" i="11"/>
  <c r="BH419" i="11"/>
  <c r="BH420" i="11"/>
  <c r="BH421" i="11"/>
  <c r="BH422" i="11"/>
  <c r="BH423" i="11"/>
  <c r="BH424" i="11"/>
  <c r="BH425" i="11"/>
  <c r="BH426" i="11"/>
  <c r="BH427" i="11"/>
  <c r="BH428" i="11"/>
  <c r="BH429" i="11"/>
  <c r="BH430" i="11"/>
  <c r="BH431" i="11"/>
  <c r="BH432" i="11"/>
  <c r="BH433" i="11"/>
  <c r="BH434" i="11"/>
  <c r="BH435" i="11"/>
  <c r="BH436" i="11"/>
  <c r="BH437" i="11"/>
  <c r="BH438" i="11"/>
  <c r="BH439" i="11"/>
  <c r="BH440" i="11"/>
  <c r="BH441" i="11"/>
  <c r="BH442" i="11"/>
  <c r="BH443" i="11"/>
  <c r="BH444" i="11"/>
  <c r="BH445" i="11"/>
  <c r="BH446" i="11"/>
  <c r="BH447" i="11"/>
  <c r="BH448" i="11"/>
  <c r="BH449" i="11"/>
  <c r="BH450" i="11"/>
  <c r="BH451" i="11"/>
  <c r="BH452" i="11"/>
  <c r="BH453" i="11"/>
  <c r="BH454" i="11"/>
  <c r="BH455" i="11"/>
  <c r="BH456" i="11"/>
  <c r="BH457" i="11"/>
  <c r="BH458" i="11"/>
  <c r="BH459" i="11"/>
  <c r="BH460" i="11"/>
  <c r="BH461" i="11"/>
  <c r="BH462" i="11"/>
  <c r="BH463" i="11"/>
  <c r="BH464" i="11"/>
  <c r="BH465" i="11"/>
  <c r="BH466" i="11"/>
  <c r="BH467" i="11"/>
  <c r="BH468" i="11"/>
  <c r="BH469" i="11"/>
  <c r="BH470" i="11"/>
  <c r="BH471" i="11"/>
  <c r="BH472" i="11"/>
  <c r="BH473" i="11"/>
  <c r="BH474" i="11"/>
  <c r="BH475" i="11"/>
  <c r="BH476" i="11"/>
  <c r="BH477" i="11"/>
  <c r="BH478" i="11"/>
  <c r="BH479" i="11"/>
  <c r="BH480" i="11"/>
  <c r="BH481" i="11"/>
  <c r="BH482" i="11"/>
  <c r="BH483" i="11"/>
  <c r="BH484" i="11"/>
  <c r="BH485" i="11"/>
  <c r="BH486" i="11"/>
  <c r="BH487" i="11"/>
  <c r="BH488" i="11"/>
  <c r="BH489" i="11"/>
  <c r="BH490" i="11"/>
  <c r="BH491" i="11"/>
  <c r="BH492" i="11"/>
  <c r="BH493" i="11"/>
  <c r="BH494" i="11"/>
  <c r="BH495" i="11"/>
  <c r="BH496" i="11"/>
  <c r="BH497" i="11"/>
  <c r="BH498" i="11"/>
  <c r="BH499" i="11"/>
  <c r="BH500" i="11"/>
  <c r="BH501" i="11"/>
  <c r="BH502" i="11"/>
  <c r="BH503" i="11"/>
  <c r="BH504" i="11"/>
  <c r="BH505" i="11"/>
  <c r="BH506" i="11"/>
  <c r="BH507" i="11"/>
  <c r="BH508" i="11"/>
  <c r="BH509" i="11"/>
  <c r="BH510" i="11"/>
  <c r="BH511" i="11"/>
  <c r="BH512" i="11"/>
  <c r="BH513" i="11"/>
  <c r="BH514" i="11"/>
  <c r="BH515" i="11"/>
  <c r="BH516" i="11"/>
  <c r="BH517" i="11"/>
  <c r="BH518" i="11"/>
  <c r="BH519" i="11"/>
  <c r="BH520" i="11"/>
  <c r="BH521" i="11"/>
  <c r="BH522" i="11"/>
  <c r="BH523" i="11"/>
  <c r="BH524" i="11"/>
  <c r="BH525" i="11"/>
  <c r="BH526" i="11"/>
  <c r="BH527" i="11"/>
  <c r="BH528" i="11"/>
  <c r="BH529" i="11"/>
  <c r="BH530" i="11"/>
  <c r="BH531" i="11"/>
  <c r="BH532" i="11"/>
  <c r="BH533" i="11"/>
  <c r="BH534" i="11"/>
  <c r="BH535" i="11"/>
  <c r="BH536" i="11"/>
  <c r="BH537" i="11"/>
  <c r="BH538" i="11"/>
  <c r="BH539" i="11"/>
  <c r="BH540" i="11"/>
  <c r="BH541" i="11"/>
  <c r="BH542" i="11"/>
  <c r="BH543" i="11"/>
  <c r="BH544" i="11"/>
  <c r="BH545" i="11"/>
  <c r="BH546" i="11"/>
  <c r="BH547" i="11"/>
  <c r="BH548" i="11"/>
  <c r="BH549" i="11"/>
  <c r="BH550" i="11"/>
  <c r="BH551" i="11"/>
  <c r="BH552" i="11"/>
  <c r="BH553" i="11"/>
  <c r="BH554" i="11"/>
  <c r="BH555" i="11"/>
  <c r="BH556" i="11"/>
  <c r="BH557" i="11"/>
  <c r="BH558" i="11"/>
  <c r="BH559" i="11"/>
  <c r="BH560" i="11"/>
  <c r="BH561" i="11"/>
  <c r="BH562" i="11"/>
  <c r="BH563" i="11"/>
  <c r="BH564" i="11"/>
  <c r="BH565" i="11"/>
  <c r="BH566" i="11"/>
  <c r="BH567" i="11"/>
  <c r="BH568" i="11"/>
  <c r="BH569" i="11"/>
  <c r="BH570" i="11"/>
  <c r="BH571" i="11"/>
  <c r="BH572" i="11"/>
  <c r="BH573" i="11"/>
  <c r="BH574" i="11"/>
  <c r="BH575" i="11"/>
  <c r="BH576" i="11"/>
  <c r="BH577" i="11"/>
  <c r="BH578" i="11"/>
  <c r="BH579" i="11"/>
  <c r="BH580" i="11"/>
  <c r="BH581" i="11"/>
  <c r="BH582" i="11"/>
  <c r="BH583" i="11"/>
  <c r="BH584" i="11"/>
  <c r="BH585" i="11"/>
  <c r="BH586" i="11"/>
  <c r="BH587" i="11"/>
  <c r="BH588" i="11"/>
  <c r="BH589" i="11"/>
  <c r="BH590" i="11"/>
  <c r="BH591" i="11"/>
  <c r="BH592" i="11"/>
  <c r="BH593" i="11"/>
  <c r="BH594" i="11"/>
  <c r="BH595" i="11"/>
  <c r="BH596" i="11"/>
  <c r="BH597" i="11"/>
  <c r="BH598" i="11"/>
  <c r="BH599" i="11"/>
  <c r="BH600" i="11"/>
  <c r="BH601" i="11"/>
  <c r="BH602" i="11"/>
  <c r="BH603" i="11"/>
  <c r="BH604" i="11"/>
  <c r="BH605" i="11"/>
  <c r="BH606" i="11"/>
  <c r="BH607" i="11"/>
  <c r="BH608" i="11"/>
  <c r="BH609" i="11"/>
  <c r="BH610" i="11"/>
  <c r="BH611" i="11"/>
  <c r="BH612" i="11"/>
  <c r="BH613" i="11"/>
  <c r="BH614" i="11"/>
  <c r="BH615" i="11"/>
  <c r="BH616" i="11"/>
  <c r="BH617" i="11"/>
  <c r="BH618" i="11"/>
  <c r="BH619" i="11"/>
  <c r="BH620" i="11"/>
  <c r="BH621" i="11"/>
  <c r="BH622" i="11"/>
  <c r="BH623" i="11"/>
  <c r="BH624" i="11"/>
  <c r="BH625" i="11"/>
  <c r="BH626" i="11"/>
  <c r="BH627" i="11"/>
  <c r="BH628" i="11"/>
  <c r="BH629" i="11"/>
  <c r="BH630" i="11"/>
  <c r="BH631" i="11"/>
  <c r="BH632" i="11"/>
  <c r="BH633" i="11"/>
  <c r="BH634" i="11"/>
  <c r="BH635" i="11"/>
  <c r="BH636" i="11"/>
  <c r="BH637" i="11"/>
  <c r="BH638" i="11"/>
  <c r="BH639" i="11"/>
  <c r="BH640" i="11"/>
  <c r="BH641" i="11"/>
  <c r="BH642" i="11"/>
  <c r="BH643" i="11"/>
  <c r="BH644" i="11"/>
  <c r="BH645" i="11"/>
  <c r="BH646" i="11"/>
  <c r="BH647" i="11"/>
  <c r="BH648" i="11"/>
  <c r="BH649" i="11"/>
  <c r="BH650" i="11"/>
  <c r="BH651" i="11"/>
  <c r="BH652" i="11"/>
  <c r="BH653" i="11"/>
  <c r="BH654" i="11"/>
  <c r="BH655" i="11"/>
  <c r="BH656" i="11"/>
  <c r="BH657" i="11"/>
  <c r="BH658" i="11"/>
  <c r="BH659" i="11"/>
  <c r="BH660" i="11"/>
  <c r="BH661" i="11"/>
  <c r="BH662" i="11"/>
  <c r="BH663" i="11"/>
  <c r="BH664" i="11"/>
  <c r="BH665" i="11"/>
  <c r="BH666" i="11"/>
  <c r="BH667" i="11"/>
  <c r="BH668" i="11"/>
  <c r="BH669" i="11"/>
  <c r="BH670" i="11"/>
  <c r="BH671" i="11"/>
  <c r="BH672" i="11"/>
  <c r="BH673" i="11"/>
  <c r="BH674" i="11"/>
  <c r="BH675" i="11"/>
  <c r="BH676" i="11"/>
  <c r="BH677" i="11"/>
  <c r="BH678" i="11"/>
  <c r="BH679" i="11"/>
  <c r="BH680" i="11"/>
  <c r="BH681" i="11"/>
  <c r="BH682" i="11"/>
  <c r="BH683" i="11"/>
  <c r="BH684" i="11"/>
  <c r="BH685" i="11"/>
  <c r="BH686" i="11"/>
  <c r="BH687" i="11"/>
  <c r="BH688" i="11"/>
  <c r="BH689" i="11"/>
  <c r="BH690" i="11"/>
  <c r="BH691" i="11"/>
  <c r="BH692" i="11"/>
  <c r="BH693" i="11"/>
  <c r="BH694" i="11"/>
  <c r="BH695" i="11"/>
  <c r="BH696" i="11"/>
  <c r="BH697" i="11"/>
  <c r="BH698" i="11"/>
  <c r="BH699" i="11"/>
  <c r="BH700" i="11"/>
  <c r="BH701" i="11"/>
  <c r="BH702" i="11"/>
  <c r="BH703" i="11"/>
  <c r="BH704" i="11"/>
  <c r="BH705" i="11"/>
  <c r="BH706" i="11"/>
  <c r="BH707" i="11"/>
  <c r="BH708" i="11"/>
  <c r="BH709" i="11"/>
  <c r="BH710" i="11"/>
  <c r="BH711" i="11"/>
  <c r="BH712" i="11"/>
  <c r="BH713" i="11"/>
  <c r="BH714" i="11"/>
  <c r="BH715" i="11"/>
  <c r="BH716" i="11"/>
  <c r="BH717" i="11"/>
  <c r="BH718" i="11"/>
  <c r="BH719" i="11"/>
  <c r="BH720" i="11"/>
  <c r="BH721" i="11"/>
  <c r="BH722" i="11"/>
  <c r="BH723" i="11"/>
  <c r="BH724" i="11"/>
  <c r="BH725" i="11"/>
  <c r="BH726" i="11"/>
  <c r="BH727" i="11"/>
  <c r="BH728" i="11"/>
  <c r="BH729" i="11"/>
  <c r="BH730" i="11"/>
  <c r="BH731" i="11"/>
  <c r="BH732" i="11"/>
  <c r="BH733" i="11"/>
  <c r="BH734" i="11"/>
  <c r="BH735" i="11"/>
  <c r="BH736" i="11"/>
  <c r="BH737" i="11"/>
  <c r="BH738" i="11"/>
  <c r="BH739" i="11"/>
  <c r="BH740" i="11"/>
  <c r="BH741" i="11"/>
  <c r="BH742" i="11"/>
  <c r="BH743" i="11"/>
  <c r="BH744" i="11"/>
  <c r="BH745" i="11"/>
  <c r="BH746" i="11"/>
  <c r="BH747" i="11"/>
  <c r="BH748" i="11"/>
  <c r="BH749" i="11"/>
  <c r="BH750" i="11"/>
  <c r="BH751" i="11"/>
  <c r="BH752" i="11"/>
  <c r="BH753" i="11"/>
  <c r="BH754" i="11"/>
  <c r="BH755" i="11"/>
  <c r="BH756" i="11"/>
  <c r="BH757" i="11"/>
  <c r="BH758" i="11"/>
  <c r="BH759" i="11"/>
  <c r="BH760" i="11"/>
  <c r="BH761" i="11"/>
  <c r="BH762" i="11"/>
  <c r="BH763" i="11"/>
  <c r="BH764" i="11"/>
  <c r="BH765" i="11"/>
  <c r="BH766" i="11"/>
  <c r="BH767" i="11"/>
  <c r="BH768" i="11"/>
  <c r="BH769" i="11"/>
  <c r="BH770" i="11"/>
  <c r="BH771" i="11"/>
  <c r="BH772" i="11"/>
  <c r="BH773" i="11"/>
  <c r="BH774" i="11"/>
  <c r="BH775" i="11"/>
  <c r="BH776" i="11"/>
  <c r="BH777" i="11"/>
  <c r="BH778" i="11"/>
  <c r="BH779" i="11"/>
  <c r="BH780" i="11"/>
  <c r="BH781" i="11"/>
  <c r="BH782" i="11"/>
  <c r="BH783" i="11"/>
  <c r="BH784" i="11"/>
  <c r="BH785" i="11"/>
  <c r="BH786" i="11"/>
  <c r="BH787" i="11"/>
  <c r="BH788" i="11"/>
  <c r="BH789" i="11"/>
  <c r="BH790" i="11"/>
  <c r="BH791" i="11"/>
  <c r="BH792" i="11"/>
  <c r="BH793" i="11"/>
  <c r="BH794" i="11"/>
  <c r="BH795" i="11"/>
  <c r="BH796" i="11"/>
  <c r="BH797" i="11"/>
  <c r="BH798" i="11"/>
  <c r="BH799" i="11"/>
  <c r="BH800" i="11"/>
  <c r="BH801" i="11"/>
  <c r="BH802" i="11"/>
  <c r="BH803" i="11"/>
  <c r="BH804" i="11"/>
  <c r="BH805" i="11"/>
  <c r="BH806" i="11"/>
  <c r="BH807" i="11"/>
  <c r="BH808" i="11"/>
  <c r="BH809" i="11"/>
  <c r="BH810" i="11"/>
  <c r="BH811" i="11"/>
  <c r="BH812" i="11"/>
  <c r="BH813" i="11"/>
  <c r="BH814" i="11"/>
  <c r="BH815" i="11"/>
  <c r="BH816" i="11"/>
  <c r="BH817" i="11"/>
  <c r="BH818" i="11"/>
  <c r="BH819" i="11"/>
  <c r="BH820" i="11"/>
  <c r="BH821" i="11"/>
  <c r="BH822" i="11"/>
  <c r="BH823" i="11"/>
  <c r="BH824" i="11"/>
  <c r="BH825" i="11"/>
  <c r="BH826" i="11"/>
  <c r="BH827" i="11"/>
  <c r="BH828" i="11"/>
  <c r="BH829" i="11"/>
  <c r="BH830" i="11"/>
  <c r="BH831" i="11"/>
  <c r="BH832" i="11"/>
  <c r="BH833" i="11"/>
  <c r="BH834" i="11"/>
  <c r="BH835" i="11"/>
  <c r="BH836" i="11"/>
  <c r="BH837" i="11"/>
  <c r="BH838" i="11"/>
  <c r="BH839" i="11"/>
  <c r="BH840" i="11"/>
  <c r="BH841" i="11"/>
  <c r="BH842" i="11"/>
  <c r="BH843" i="11"/>
  <c r="BH844" i="11"/>
  <c r="BH845" i="11"/>
  <c r="BH846" i="11"/>
  <c r="BH847" i="11"/>
  <c r="BH848" i="11"/>
  <c r="BH849" i="11"/>
  <c r="BH850" i="11"/>
  <c r="BH851" i="11"/>
  <c r="BH852" i="11"/>
  <c r="BH853" i="11"/>
  <c r="BH854" i="11"/>
  <c r="BH855" i="11"/>
  <c r="BH856" i="11"/>
  <c r="BH857" i="11"/>
  <c r="BH858" i="11"/>
  <c r="BH859" i="11"/>
  <c r="BH860" i="11"/>
  <c r="BH861" i="11"/>
  <c r="BH862" i="11"/>
  <c r="BH863" i="11"/>
  <c r="BH864" i="11"/>
  <c r="BH865" i="11"/>
  <c r="BH866" i="11"/>
  <c r="BH867" i="11"/>
  <c r="BH868" i="11"/>
  <c r="BH869" i="11"/>
  <c r="BH870" i="11"/>
  <c r="BH871" i="11"/>
  <c r="BH872" i="11"/>
  <c r="BH873" i="11"/>
  <c r="BH874" i="11"/>
  <c r="BH875" i="11"/>
  <c r="BH876" i="11"/>
  <c r="BH877" i="11"/>
  <c r="BH878" i="11"/>
  <c r="BH879" i="11"/>
  <c r="BH880" i="11"/>
  <c r="BH881" i="11"/>
  <c r="BH882" i="11"/>
  <c r="BH883" i="11"/>
  <c r="BH884" i="11"/>
  <c r="BH885" i="11"/>
  <c r="BH886" i="11"/>
  <c r="BH887" i="11"/>
  <c r="BH888" i="11"/>
  <c r="BH889" i="11"/>
  <c r="BH890" i="11"/>
  <c r="BH891" i="11"/>
  <c r="BH892" i="11"/>
  <c r="BH893" i="11"/>
  <c r="BH894" i="11"/>
  <c r="BH895" i="11"/>
  <c r="BH896" i="11"/>
  <c r="BH897" i="11"/>
  <c r="BH898" i="11"/>
  <c r="BH899" i="11"/>
  <c r="BH900" i="11"/>
  <c r="BH901" i="11"/>
  <c r="BH902" i="11"/>
  <c r="BH903" i="11"/>
  <c r="BH904" i="11"/>
  <c r="BH905" i="11"/>
  <c r="BH906" i="11"/>
  <c r="BH907" i="11"/>
  <c r="BH908" i="11"/>
  <c r="BH909" i="11"/>
  <c r="BH910" i="11"/>
  <c r="BH911" i="11"/>
  <c r="BH912" i="11"/>
  <c r="BH913" i="11"/>
  <c r="BH914" i="11"/>
  <c r="BH915" i="11"/>
  <c r="BH916" i="11"/>
  <c r="BH917" i="11"/>
  <c r="BH918" i="11"/>
  <c r="BH919" i="11"/>
  <c r="BH920" i="11"/>
  <c r="BH921" i="11"/>
  <c r="BH922" i="11"/>
  <c r="BH923" i="11"/>
  <c r="BH924" i="11"/>
  <c r="BH925" i="11"/>
  <c r="BH926" i="11"/>
  <c r="BH927" i="11"/>
  <c r="BH928" i="11"/>
  <c r="BH929" i="11"/>
  <c r="BH930" i="11"/>
  <c r="BH931" i="11"/>
  <c r="BH932" i="11"/>
  <c r="BH933" i="11"/>
  <c r="BH934" i="11"/>
  <c r="BH935" i="11"/>
  <c r="BH936" i="11"/>
  <c r="BH937" i="11"/>
  <c r="BH938" i="11"/>
  <c r="BH939" i="11"/>
  <c r="BH940" i="11"/>
  <c r="BH941" i="11"/>
  <c r="BH942" i="11"/>
  <c r="BH943" i="11"/>
  <c r="BH944" i="11"/>
  <c r="BH945" i="11"/>
  <c r="BH946" i="11"/>
  <c r="BH947" i="11"/>
  <c r="BH948" i="11"/>
  <c r="BH949" i="11"/>
  <c r="BH950" i="11"/>
  <c r="BH951" i="11"/>
  <c r="BH952" i="11"/>
  <c r="BH953" i="11"/>
  <c r="BH954" i="11"/>
  <c r="BH955" i="11"/>
  <c r="BH956" i="11"/>
  <c r="BH957" i="11"/>
  <c r="BH958" i="11"/>
  <c r="BH959" i="11"/>
  <c r="BH960" i="11"/>
  <c r="BH961" i="11"/>
  <c r="BH962" i="11"/>
  <c r="BH963" i="11"/>
  <c r="BH964" i="11"/>
  <c r="BH965" i="11"/>
  <c r="BH966" i="11"/>
  <c r="BH967" i="11"/>
  <c r="BH968" i="11"/>
  <c r="BH969" i="11"/>
  <c r="BH970" i="11"/>
  <c r="BH971" i="11"/>
  <c r="BH972" i="11"/>
  <c r="BH973" i="11"/>
  <c r="BH974" i="11"/>
  <c r="BH975" i="11"/>
  <c r="BH976" i="11"/>
  <c r="BH977" i="11"/>
  <c r="BH978" i="11"/>
  <c r="BH979" i="11"/>
  <c r="BH980" i="11"/>
  <c r="BH981" i="11"/>
  <c r="BH982" i="11"/>
  <c r="BH983" i="11"/>
  <c r="BH984" i="11"/>
  <c r="BH985" i="11"/>
  <c r="BH986" i="11"/>
  <c r="BH987" i="11"/>
  <c r="BH988" i="11"/>
  <c r="BH989" i="11"/>
  <c r="BH990" i="11"/>
  <c r="BH991" i="11"/>
  <c r="BH992" i="11"/>
  <c r="BH993" i="11"/>
  <c r="BH994" i="11"/>
  <c r="BH995" i="11"/>
  <c r="BH996" i="11"/>
  <c r="BH997" i="11"/>
  <c r="BH998" i="11"/>
  <c r="BH999" i="11"/>
  <c r="BH1000" i="11"/>
  <c r="BH1001" i="11"/>
  <c r="BH1002" i="11"/>
  <c r="BH1003" i="11"/>
  <c r="BH1004" i="11"/>
  <c r="BH1005" i="11"/>
  <c r="BH1006" i="11"/>
  <c r="BH1007" i="11"/>
  <c r="BH1008" i="11"/>
  <c r="BH1009" i="11"/>
  <c r="BH1010" i="11"/>
  <c r="BH1011" i="11"/>
  <c r="BH1012" i="11"/>
  <c r="BH1013" i="11"/>
  <c r="BH1014" i="11"/>
  <c r="BH1015" i="11"/>
  <c r="BH1016" i="11"/>
  <c r="BH1017" i="11"/>
  <c r="BH1018" i="11"/>
  <c r="BH1019" i="11"/>
  <c r="BH1020" i="11"/>
  <c r="BH1021" i="11"/>
  <c r="BH1022" i="11"/>
  <c r="BH1023" i="11"/>
  <c r="BH1024" i="11"/>
  <c r="BH1025" i="11"/>
  <c r="BH1026" i="11"/>
  <c r="BH1027" i="11"/>
  <c r="BH1028" i="11"/>
  <c r="BH1029" i="11"/>
  <c r="BH1030" i="11"/>
  <c r="BH1031" i="11"/>
  <c r="BH1032" i="11"/>
  <c r="BH1033" i="11"/>
  <c r="BH1034" i="11"/>
  <c r="BH1035" i="11"/>
  <c r="BH1036" i="11"/>
  <c r="BH1037" i="11"/>
  <c r="BH1038" i="11"/>
  <c r="BH1039" i="11"/>
  <c r="BH1040" i="11"/>
  <c r="BH1041" i="11"/>
  <c r="BH1042" i="11"/>
  <c r="BH1043" i="11"/>
  <c r="BH1044" i="11"/>
  <c r="BH1045" i="11"/>
  <c r="BH1046" i="11"/>
  <c r="BH1047" i="11"/>
  <c r="BH1048" i="11"/>
  <c r="BH1049" i="11"/>
  <c r="BH1050" i="11"/>
  <c r="BH1051" i="11"/>
  <c r="BH1052" i="11"/>
  <c r="BH1053" i="11"/>
  <c r="BH1054" i="11"/>
  <c r="BH1055" i="11"/>
  <c r="BH1056" i="11"/>
  <c r="BH1057" i="11"/>
  <c r="BH1058" i="11"/>
  <c r="BH1059" i="11"/>
  <c r="BH1060" i="11"/>
  <c r="BH1061" i="11"/>
  <c r="BH1062" i="11"/>
  <c r="BH1063" i="11"/>
  <c r="BH1064" i="11"/>
  <c r="BH1065" i="11"/>
  <c r="BH1066" i="11"/>
  <c r="BH1067" i="11"/>
  <c r="BH1068" i="11"/>
  <c r="BH1069" i="11"/>
  <c r="BH1070" i="11"/>
  <c r="BH1071" i="11"/>
  <c r="BH1072" i="11"/>
  <c r="BH1073" i="11"/>
  <c r="BH1074" i="11"/>
  <c r="BH1075" i="11"/>
  <c r="BH1076" i="11"/>
  <c r="BH1077" i="11"/>
  <c r="BH1078" i="11"/>
  <c r="BH1079" i="11"/>
  <c r="BH1080" i="11"/>
  <c r="BH1081" i="11"/>
  <c r="BH1082" i="11"/>
  <c r="BH1083" i="11"/>
  <c r="BH1084" i="11"/>
  <c r="BH1085" i="11"/>
  <c r="BH1086" i="11"/>
  <c r="BH1087" i="11"/>
  <c r="BH1088" i="11"/>
  <c r="BH1089" i="11"/>
  <c r="BH1090" i="11"/>
  <c r="BH1091" i="11"/>
  <c r="BH1092" i="11"/>
  <c r="BH1093" i="11"/>
  <c r="BH1094" i="11"/>
  <c r="BH1095" i="11"/>
  <c r="BH1096" i="11"/>
  <c r="BH1097" i="11"/>
  <c r="BH1098" i="11"/>
  <c r="BH1099" i="11"/>
  <c r="BH1100" i="11"/>
  <c r="BH1101" i="11"/>
  <c r="BH1102" i="11"/>
  <c r="BH1103" i="11"/>
  <c r="BH1104" i="11"/>
  <c r="BH1105" i="11"/>
  <c r="BH1106" i="11"/>
  <c r="BH1107" i="11"/>
  <c r="BH1108" i="11"/>
  <c r="BH1109" i="11"/>
  <c r="BH1110" i="11"/>
  <c r="BH1111" i="11"/>
  <c r="BH1112" i="11"/>
  <c r="BH1113" i="11"/>
  <c r="BH1114" i="11"/>
  <c r="BH1115" i="11"/>
  <c r="BH1116" i="11"/>
  <c r="BH1117" i="11"/>
  <c r="BH1118" i="11"/>
  <c r="BH1119" i="11"/>
  <c r="BH1120" i="11"/>
  <c r="BH1121" i="11"/>
  <c r="BH1122" i="11"/>
  <c r="BH1123" i="11"/>
  <c r="BH1124" i="11"/>
  <c r="BH1125" i="11"/>
  <c r="BH1126" i="11"/>
  <c r="BH1127" i="11"/>
  <c r="BH1128" i="11"/>
  <c r="BH1129" i="11"/>
  <c r="BH1130" i="11"/>
  <c r="BH1131" i="11"/>
  <c r="BH1132" i="11"/>
  <c r="BH1133" i="11"/>
  <c r="BH1134" i="11"/>
  <c r="BH1135" i="11"/>
  <c r="BH1136" i="11"/>
  <c r="BH1137" i="11"/>
  <c r="BH1138" i="11"/>
  <c r="BH1139" i="11"/>
  <c r="BH1140" i="11"/>
  <c r="BH1141" i="11"/>
  <c r="BH1142" i="11"/>
  <c r="BH1143" i="11"/>
  <c r="BH1144" i="11"/>
  <c r="BH1145" i="11"/>
  <c r="BH1146" i="11"/>
  <c r="BH1147" i="11"/>
  <c r="BH1148" i="11"/>
  <c r="BH1149" i="11"/>
  <c r="BH1150" i="11"/>
  <c r="BH1151" i="11"/>
  <c r="BH1152" i="11"/>
  <c r="BH1153" i="11"/>
  <c r="BH1154" i="11"/>
  <c r="BH1155" i="11"/>
  <c r="BH1156" i="11"/>
  <c r="BH1157" i="11"/>
  <c r="BH1158" i="11"/>
  <c r="BH1159" i="11"/>
  <c r="BH1160" i="11"/>
  <c r="BH1161" i="11"/>
  <c r="BH1162" i="11"/>
  <c r="BH1163" i="11"/>
  <c r="BH1164" i="11"/>
  <c r="BH1165" i="11"/>
  <c r="BH1166" i="11"/>
  <c r="BH1167" i="11"/>
  <c r="BH1168" i="11"/>
  <c r="BH1169" i="11"/>
  <c r="BH1170" i="11"/>
  <c r="BH1171" i="11"/>
  <c r="BH1172" i="11"/>
  <c r="BH1173" i="11"/>
  <c r="BH1174" i="11"/>
  <c r="BH1175" i="11"/>
  <c r="BH1176" i="11"/>
  <c r="BH1177" i="11"/>
  <c r="BH1178" i="11"/>
  <c r="BH1179" i="11"/>
  <c r="BH1180" i="11"/>
  <c r="BH1181" i="11"/>
  <c r="BH1182" i="11"/>
  <c r="BH1183" i="11"/>
  <c r="BH1184" i="11"/>
  <c r="BH1185" i="11"/>
  <c r="BH1186" i="11"/>
  <c r="BH1187" i="11"/>
  <c r="BH1188" i="11"/>
  <c r="BH1189" i="11"/>
  <c r="BH1190" i="11"/>
  <c r="BH1191" i="11"/>
  <c r="BH1192" i="11"/>
  <c r="BH1193" i="11"/>
  <c r="BH1194" i="11"/>
  <c r="BH1195" i="11"/>
  <c r="BH1196" i="11"/>
  <c r="BH1197" i="11"/>
  <c r="BH1198" i="11"/>
  <c r="BH1199" i="11"/>
  <c r="BH1200" i="11"/>
  <c r="BH1201" i="11"/>
  <c r="BH1202" i="11"/>
  <c r="BH1203" i="11"/>
  <c r="BH1204" i="11"/>
  <c r="BH1205" i="11"/>
  <c r="BH1206" i="11"/>
  <c r="BH1207" i="11"/>
  <c r="BH1208" i="11"/>
  <c r="BH1209" i="11"/>
  <c r="BH1210" i="11"/>
  <c r="BH1211" i="11"/>
  <c r="BH1212" i="11"/>
  <c r="BH1213" i="11"/>
  <c r="BH1214" i="11"/>
  <c r="BH1215" i="11"/>
  <c r="BH1216" i="11"/>
  <c r="BH1217" i="11"/>
  <c r="BH1218" i="11"/>
  <c r="BH1219" i="11"/>
  <c r="BH1220" i="11"/>
  <c r="BH1221" i="11"/>
  <c r="BH1222" i="11"/>
  <c r="BH1223" i="11"/>
  <c r="BH1224" i="11"/>
  <c r="BH1225" i="11"/>
  <c r="BH1226" i="11"/>
  <c r="BH1227" i="11"/>
  <c r="BH1228" i="11"/>
  <c r="BH1229" i="11"/>
  <c r="BH1230" i="11"/>
  <c r="BH1231" i="11"/>
  <c r="BH1232" i="11"/>
  <c r="BH1233" i="11"/>
  <c r="BH1234" i="11"/>
  <c r="BH1235" i="11"/>
  <c r="BH1236" i="11"/>
  <c r="BH1237" i="11"/>
  <c r="BH1238" i="11"/>
  <c r="BH1239" i="11"/>
  <c r="BH1240" i="11"/>
  <c r="BH1241" i="11"/>
  <c r="BH1242" i="11"/>
  <c r="BH1243" i="11"/>
  <c r="BH1244" i="11"/>
  <c r="BH1245" i="11"/>
  <c r="BH1246" i="11"/>
  <c r="BH1247" i="11"/>
  <c r="BH1248" i="11"/>
  <c r="BH1249" i="11"/>
  <c r="BH1250" i="11"/>
  <c r="BH1251" i="11"/>
  <c r="BH1252" i="11"/>
  <c r="BH1253" i="11"/>
  <c r="BH1254" i="11"/>
  <c r="BH1255" i="11"/>
  <c r="BH1256" i="11"/>
  <c r="BH1257" i="11"/>
  <c r="BH1258" i="11"/>
  <c r="BH1259" i="11"/>
  <c r="BH1260" i="11"/>
  <c r="BH1261" i="11"/>
  <c r="BH1262" i="11"/>
  <c r="BH1263" i="11"/>
  <c r="BH1264" i="11"/>
  <c r="BH1265" i="11"/>
  <c r="BH1266" i="11"/>
  <c r="BH1267" i="11"/>
  <c r="BH1268" i="11"/>
  <c r="BH1269" i="11"/>
  <c r="BH1270" i="11"/>
  <c r="BH1271" i="11"/>
  <c r="BH1272" i="11"/>
  <c r="BH1273" i="11"/>
  <c r="BH1274" i="11"/>
  <c r="BH1275" i="11"/>
  <c r="BH1276" i="11"/>
  <c r="BH1277" i="11"/>
  <c r="BH1278" i="11"/>
  <c r="BH1279" i="11"/>
  <c r="BH1280" i="11"/>
  <c r="BH1281" i="11"/>
  <c r="BH1282" i="11"/>
  <c r="BH1283" i="11"/>
  <c r="BH1284" i="11"/>
  <c r="BH1285" i="11"/>
  <c r="BH1286" i="11"/>
  <c r="BH1287" i="11"/>
  <c r="BH1288" i="11"/>
  <c r="BH1289" i="11"/>
  <c r="BH1290" i="11"/>
  <c r="BH1291" i="11"/>
  <c r="BH1292" i="11"/>
  <c r="BH1293" i="11"/>
  <c r="BH1294" i="11"/>
  <c r="BH1295" i="11"/>
  <c r="BH1296" i="11"/>
  <c r="BH1297" i="11"/>
  <c r="BH1298" i="11"/>
  <c r="BH1299" i="11"/>
  <c r="BH1300" i="11"/>
  <c r="BH1301" i="11"/>
  <c r="BH1302" i="11"/>
  <c r="BH1303" i="11"/>
  <c r="BH1304" i="11"/>
  <c r="BH1305" i="11"/>
  <c r="BH1306" i="11"/>
  <c r="BH1307" i="11"/>
  <c r="BH1308" i="11"/>
  <c r="BH1309" i="11"/>
  <c r="BH1310" i="11"/>
  <c r="BH1311" i="11"/>
  <c r="BH1312" i="11"/>
  <c r="BH1313" i="11"/>
  <c r="BH1314" i="11"/>
  <c r="BH1315" i="11"/>
  <c r="BH1316" i="11"/>
  <c r="BH1317" i="11"/>
  <c r="BH1318" i="11"/>
  <c r="BH1319" i="11"/>
  <c r="BH1320" i="11"/>
  <c r="BH1321" i="11"/>
  <c r="BH1322" i="11"/>
  <c r="BH1323" i="11"/>
  <c r="BH1324" i="11"/>
  <c r="BH1325" i="11"/>
  <c r="BH1326" i="11"/>
  <c r="BH1327" i="11"/>
  <c r="BH1328" i="11"/>
  <c r="BH1329" i="11"/>
  <c r="BH1330" i="11"/>
  <c r="BH1331" i="11"/>
  <c r="BH1332" i="11"/>
  <c r="BH1333" i="11"/>
  <c r="BH1334" i="11"/>
  <c r="BH1335" i="11"/>
  <c r="BH1336" i="11"/>
  <c r="BH1337" i="11"/>
  <c r="BH1338" i="11"/>
  <c r="BH1339" i="11"/>
  <c r="BH1340" i="11"/>
  <c r="BH1341" i="11"/>
  <c r="BH1342" i="11"/>
  <c r="BH1343" i="11"/>
  <c r="BH1344" i="11"/>
  <c r="BH1345" i="11"/>
  <c r="BH1346" i="11"/>
  <c r="BH1347" i="11"/>
  <c r="BH1348" i="11"/>
  <c r="BH1349" i="11"/>
  <c r="BH1350" i="11"/>
  <c r="BH1351" i="11"/>
  <c r="BH1352" i="11"/>
  <c r="BH1353" i="11"/>
  <c r="BH1354" i="11"/>
  <c r="BH1355" i="11"/>
  <c r="BH1356" i="11"/>
  <c r="BH1357" i="11"/>
  <c r="BH1358" i="11"/>
  <c r="BH1359" i="11"/>
  <c r="BH1360" i="11"/>
  <c r="BH1361" i="11"/>
  <c r="BH1362" i="11"/>
  <c r="BH1363" i="11"/>
  <c r="BH1364" i="11"/>
  <c r="BH1365" i="11"/>
  <c r="BH1366" i="11"/>
  <c r="BH1367" i="11"/>
  <c r="BH1368" i="11"/>
  <c r="BH1369" i="11"/>
  <c r="BH1370" i="11"/>
  <c r="BH1371" i="11"/>
  <c r="BH1372" i="11"/>
  <c r="BH1373" i="11"/>
  <c r="BH1374" i="11"/>
  <c r="BH1375" i="11"/>
  <c r="BH1376" i="11"/>
  <c r="BH1377" i="11"/>
  <c r="BH1378" i="11"/>
  <c r="BH1379" i="11"/>
  <c r="BH1380" i="11"/>
  <c r="BH1381" i="11"/>
  <c r="BH1382" i="11"/>
  <c r="BH1383" i="11"/>
  <c r="BH1384" i="11"/>
  <c r="BH1385" i="11"/>
  <c r="BH1386" i="11"/>
  <c r="BH1387" i="11"/>
  <c r="BH1388" i="11"/>
  <c r="BH1389" i="11"/>
  <c r="BH1390" i="11"/>
  <c r="BH1391" i="11"/>
  <c r="BH1392" i="11"/>
  <c r="BH1393" i="11"/>
  <c r="BH1394" i="11"/>
  <c r="BH1395" i="11"/>
  <c r="BH1396" i="11"/>
  <c r="BH1397" i="11"/>
  <c r="BH1398" i="11"/>
  <c r="BH1399" i="11"/>
  <c r="BH1400" i="11"/>
  <c r="BH1401" i="11"/>
  <c r="BH1402" i="11"/>
  <c r="BH1403" i="11"/>
  <c r="BH1404" i="11"/>
  <c r="BH1405" i="11"/>
  <c r="BH1406" i="11"/>
  <c r="BH1407" i="11"/>
  <c r="BH1408" i="11"/>
  <c r="BH1409" i="11"/>
  <c r="BH1410" i="11"/>
  <c r="BH1411" i="11"/>
  <c r="BH1412" i="11"/>
  <c r="BH1413" i="11"/>
  <c r="BH1414" i="11"/>
  <c r="BH1415" i="11"/>
  <c r="BH1416" i="11"/>
  <c r="BH1417" i="11"/>
  <c r="BH1418" i="11"/>
  <c r="BH1419" i="11"/>
  <c r="BH1420" i="11"/>
  <c r="BH1421" i="11"/>
  <c r="BH1422" i="11"/>
  <c r="BH1423" i="11"/>
  <c r="BH1424" i="11"/>
  <c r="BH1425" i="11"/>
  <c r="BH1426" i="11"/>
  <c r="BH1427" i="11"/>
  <c r="BH1428" i="11"/>
  <c r="BH1429" i="11"/>
  <c r="BH1430" i="11"/>
  <c r="BH1431" i="11"/>
  <c r="BH1432" i="11"/>
  <c r="BH1433" i="11"/>
  <c r="BH1434" i="11"/>
  <c r="BH1435" i="11"/>
  <c r="BH1436" i="11"/>
  <c r="BH1437" i="11"/>
  <c r="BH1438" i="11"/>
  <c r="BH1439" i="11"/>
  <c r="BH1440" i="11"/>
  <c r="BH1441" i="11"/>
  <c r="BH1442" i="11"/>
  <c r="BH1443" i="11"/>
  <c r="BH1444" i="11"/>
  <c r="BH1445" i="11"/>
  <c r="BH1446" i="11"/>
  <c r="BH1447" i="11"/>
  <c r="BH1448" i="11"/>
  <c r="BH1449" i="11"/>
  <c r="BH1450" i="11"/>
  <c r="BH1451" i="11"/>
  <c r="BH1452" i="11"/>
  <c r="BH1453" i="11"/>
  <c r="BH1454" i="11"/>
  <c r="BH1455" i="11"/>
  <c r="BH1456" i="11"/>
  <c r="BH1457" i="11"/>
  <c r="BH1458" i="11"/>
  <c r="BH1459" i="11"/>
  <c r="BH1460" i="11"/>
  <c r="BH1461" i="11"/>
  <c r="BH1462" i="11"/>
  <c r="BH1463" i="11"/>
  <c r="BH1464" i="11"/>
  <c r="BH1465" i="11"/>
  <c r="BH1466" i="11"/>
  <c r="BH1467" i="11"/>
  <c r="BH1468" i="11"/>
  <c r="BH1469" i="11"/>
  <c r="BH1470" i="11"/>
  <c r="BH1471" i="11"/>
  <c r="BH1472" i="11"/>
  <c r="BH1473" i="11"/>
  <c r="BH1474" i="11"/>
  <c r="BH1475" i="11"/>
  <c r="BH1476" i="11"/>
  <c r="BH1477" i="11"/>
  <c r="BH1478" i="11"/>
  <c r="BH1479" i="11"/>
  <c r="BH1480" i="11"/>
  <c r="BH1481" i="11"/>
  <c r="BH1482" i="11"/>
  <c r="BH1483" i="11"/>
  <c r="BH1484" i="11"/>
  <c r="BH1485" i="11"/>
  <c r="BH1486" i="11"/>
  <c r="BH1487" i="11"/>
  <c r="BH1488" i="11"/>
  <c r="BH1489" i="11"/>
  <c r="BH1490" i="11"/>
  <c r="BH1491" i="11"/>
  <c r="BH1492" i="11"/>
  <c r="BH1493" i="11"/>
  <c r="BH1494" i="11"/>
  <c r="BH1495" i="11"/>
  <c r="BH1496" i="11"/>
  <c r="BH1497" i="11"/>
  <c r="BH1498" i="11"/>
  <c r="BH1499" i="11"/>
  <c r="BH1500" i="11"/>
  <c r="BH1501" i="11"/>
  <c r="BH1502" i="11"/>
  <c r="BH1503" i="11"/>
  <c r="BH1504" i="11"/>
  <c r="BH1505" i="11"/>
  <c r="BH1506" i="11"/>
  <c r="BH1507" i="11"/>
  <c r="BH1508" i="11"/>
  <c r="BH1509" i="11"/>
  <c r="BH1510" i="11"/>
  <c r="BH1511" i="11"/>
  <c r="BH1512" i="11"/>
  <c r="BH1513" i="11"/>
  <c r="BH1514" i="11"/>
  <c r="BH1515" i="11"/>
  <c r="BH1516" i="11"/>
  <c r="BH1517" i="11"/>
  <c r="BH1518" i="11"/>
  <c r="BH1519" i="11"/>
  <c r="BH1520" i="11"/>
  <c r="BH1521" i="11"/>
  <c r="BH1522" i="11"/>
  <c r="BH1523" i="11"/>
  <c r="BH1524" i="11"/>
  <c r="BH1525" i="11"/>
  <c r="BH1526" i="11"/>
  <c r="BH1527" i="11"/>
  <c r="BH1528" i="11"/>
  <c r="BH1529" i="11"/>
  <c r="BH1530" i="11"/>
  <c r="BH1531" i="11"/>
  <c r="BH1532" i="11"/>
  <c r="BH1533" i="11"/>
  <c r="BH1534" i="11"/>
  <c r="BH1535" i="11"/>
  <c r="BH1536" i="11"/>
  <c r="BH1537" i="11"/>
  <c r="BH1538" i="11"/>
  <c r="BH1539" i="11"/>
  <c r="BH1540" i="11"/>
  <c r="BH1541" i="11"/>
  <c r="BH1542" i="11"/>
  <c r="BH1543" i="11"/>
  <c r="BH1544" i="11"/>
  <c r="BH1545" i="11"/>
  <c r="BH1546" i="11"/>
  <c r="BH1547" i="11"/>
  <c r="BH1548" i="11"/>
  <c r="BH1549" i="11"/>
  <c r="BH1550" i="11"/>
  <c r="BH1551" i="11"/>
  <c r="BH1552" i="11"/>
  <c r="BH1553" i="11"/>
  <c r="BH1554" i="11"/>
  <c r="BH1555" i="11"/>
  <c r="BH1556" i="11"/>
  <c r="BH1557" i="11"/>
  <c r="BH1558" i="11"/>
  <c r="BH1559" i="11"/>
  <c r="BH1560" i="11"/>
  <c r="BH1561" i="11"/>
  <c r="BH1562" i="11"/>
  <c r="BH1563" i="11"/>
  <c r="BH1564" i="11"/>
  <c r="BH1565" i="11"/>
  <c r="BH1566" i="11"/>
  <c r="BH1567" i="11"/>
  <c r="BH1568" i="11"/>
  <c r="BH1569" i="11"/>
  <c r="BH1570" i="11"/>
  <c r="BH1571" i="11"/>
  <c r="BH1572" i="11"/>
  <c r="BH1573" i="11"/>
  <c r="BH1574" i="11"/>
  <c r="BH1575" i="11"/>
  <c r="BH1576" i="11"/>
  <c r="BH1577" i="11"/>
  <c r="BH1578" i="11"/>
  <c r="BH1579" i="11"/>
  <c r="BH1580" i="11"/>
  <c r="BH1581" i="11"/>
  <c r="BH1582" i="11"/>
  <c r="BH1583" i="11"/>
  <c r="BH1584" i="11"/>
  <c r="BH1585" i="11"/>
  <c r="BH1586" i="11"/>
  <c r="BH1587" i="11"/>
  <c r="BH1588" i="11"/>
  <c r="BH1589" i="11"/>
  <c r="BH1590" i="11"/>
  <c r="BH1591" i="11"/>
  <c r="BH1592" i="11"/>
  <c r="BH1593" i="11"/>
  <c r="BH1594" i="11"/>
  <c r="BH1595" i="11"/>
  <c r="BH1596" i="11"/>
  <c r="BH1597" i="11"/>
  <c r="BH1598" i="11"/>
  <c r="BH1599" i="11"/>
  <c r="BH1600" i="11"/>
  <c r="BH1601" i="11"/>
  <c r="BH1602" i="11"/>
  <c r="BH1603" i="11"/>
  <c r="BH1604" i="11"/>
  <c r="BH1605" i="11"/>
  <c r="BH1606" i="11"/>
  <c r="BH1607" i="11"/>
  <c r="BH1608" i="11"/>
  <c r="BH1609" i="11"/>
  <c r="BH1610" i="11"/>
  <c r="BH1611" i="11"/>
  <c r="BH1612" i="11"/>
  <c r="BH1613" i="11"/>
  <c r="BH1614" i="11"/>
  <c r="BH1615" i="11"/>
  <c r="BH1616" i="11"/>
  <c r="BH1617" i="11"/>
  <c r="BH1618" i="11"/>
  <c r="BH1619" i="11"/>
  <c r="BH1620" i="11"/>
  <c r="BH1621" i="11"/>
  <c r="BH1622" i="11"/>
  <c r="BH1623" i="11"/>
  <c r="BH1624" i="11"/>
  <c r="BH1625" i="11"/>
  <c r="BH1626" i="11"/>
  <c r="BH1627" i="11"/>
  <c r="BH1628" i="11"/>
  <c r="BH1629" i="11"/>
  <c r="BH1630" i="11"/>
  <c r="BH1631" i="11"/>
  <c r="BH1632" i="11"/>
  <c r="BH1633" i="11"/>
  <c r="BH1634" i="11"/>
  <c r="BH1635" i="11"/>
  <c r="BH1636" i="11"/>
  <c r="BH1637" i="11"/>
  <c r="BH1638" i="11"/>
  <c r="BH1639" i="11"/>
  <c r="BH1640" i="11"/>
  <c r="BH1641" i="11"/>
  <c r="BH1642" i="11"/>
  <c r="BH1643" i="11"/>
  <c r="BH1644" i="11"/>
  <c r="BH1645" i="11"/>
  <c r="BH1646" i="11"/>
  <c r="BH1647" i="11"/>
  <c r="BH1648" i="11"/>
  <c r="BH1649" i="11"/>
  <c r="BH1650" i="11"/>
  <c r="BH1651" i="11"/>
  <c r="BH1652" i="11"/>
  <c r="BH1653" i="11"/>
  <c r="BH1654" i="11"/>
  <c r="BH1655" i="11"/>
  <c r="BH1656" i="11"/>
  <c r="BH1657" i="11"/>
  <c r="BH1658" i="11"/>
  <c r="BH1659" i="11"/>
  <c r="BH1660" i="11"/>
  <c r="BH1661" i="11"/>
  <c r="BH1662" i="11"/>
  <c r="BH1663" i="11"/>
  <c r="BH1664" i="11"/>
  <c r="BH1665" i="11"/>
  <c r="BH1666" i="11"/>
  <c r="BH1667" i="11"/>
  <c r="BH1668" i="11"/>
  <c r="BH1669" i="11"/>
  <c r="BH1670" i="11"/>
  <c r="BH1671" i="11"/>
  <c r="BH1672" i="11"/>
  <c r="BH1673" i="11"/>
  <c r="BH1674" i="11"/>
  <c r="BH1675" i="11"/>
  <c r="BH1676" i="11"/>
  <c r="BH1677" i="11"/>
  <c r="BH1678" i="11"/>
  <c r="BH1679" i="11"/>
  <c r="BH1680" i="11"/>
  <c r="BH1681" i="11"/>
  <c r="BH1682" i="11"/>
  <c r="BH1683" i="11"/>
  <c r="BH1684" i="11"/>
  <c r="BH1685" i="11"/>
  <c r="BH1686" i="11"/>
  <c r="BH1687" i="11"/>
  <c r="BH1688" i="11"/>
  <c r="BH1689" i="11"/>
  <c r="BH1690" i="11"/>
  <c r="BH1691" i="11"/>
  <c r="BH1692" i="11"/>
  <c r="BH1693" i="11"/>
  <c r="BH1694" i="11"/>
  <c r="BH1695" i="11"/>
  <c r="BH1696" i="11"/>
  <c r="BH1697" i="11"/>
  <c r="BH1698" i="11"/>
  <c r="BH1699" i="11"/>
  <c r="BH1700" i="11"/>
  <c r="BH1701" i="11"/>
  <c r="BH1702" i="11"/>
  <c r="BH1703" i="11"/>
  <c r="BH1704" i="11"/>
  <c r="BH1705" i="11"/>
  <c r="BH1706" i="11"/>
  <c r="BH1707" i="11"/>
  <c r="BH1708" i="11"/>
  <c r="BH1709" i="11"/>
  <c r="BH1710" i="11"/>
  <c r="BH1711" i="11"/>
  <c r="BH1712" i="11"/>
  <c r="BH1713" i="11"/>
  <c r="BH1714" i="11"/>
  <c r="BH1715" i="11"/>
  <c r="BH1716" i="11"/>
  <c r="BH1717" i="11"/>
  <c r="BH1718" i="11"/>
  <c r="BH1719" i="11"/>
  <c r="BH1720" i="11"/>
  <c r="BH1721" i="11"/>
  <c r="BH1722" i="11"/>
  <c r="BH1723" i="11"/>
  <c r="BH1724" i="11"/>
  <c r="BH1725" i="11"/>
  <c r="BH1726" i="11"/>
  <c r="BH1727" i="11"/>
  <c r="BH1728" i="11"/>
  <c r="BH1729" i="11"/>
  <c r="BH1730" i="11"/>
  <c r="BH1731" i="11"/>
  <c r="BH1732" i="11"/>
  <c r="BH1733" i="11"/>
  <c r="BH1734" i="11"/>
  <c r="BH1735" i="11"/>
  <c r="BH1736" i="11"/>
  <c r="BH1737" i="11"/>
  <c r="BH1738" i="11"/>
  <c r="BH1739" i="11"/>
  <c r="BH1740" i="11"/>
  <c r="BH1741" i="11"/>
  <c r="BH1742" i="11"/>
  <c r="BH1743" i="11"/>
  <c r="BH1744" i="11"/>
  <c r="BH1745" i="11"/>
  <c r="BH1746" i="11"/>
  <c r="BH1747" i="11"/>
  <c r="BH1748" i="11"/>
  <c r="BH1749" i="11"/>
  <c r="BH1750" i="11"/>
  <c r="BH1751" i="11"/>
  <c r="BH1752" i="11"/>
  <c r="BH1753" i="11"/>
  <c r="BH1754" i="11"/>
  <c r="BH1755" i="11"/>
  <c r="BH1756" i="11"/>
  <c r="BH1757" i="11"/>
  <c r="BH1758" i="11"/>
  <c r="BH1759" i="11"/>
  <c r="BH1760" i="11"/>
  <c r="BH1761" i="11"/>
  <c r="BH1762" i="11"/>
  <c r="BH1763" i="11"/>
  <c r="BH1764" i="11"/>
  <c r="BH1765" i="11"/>
  <c r="BH1766" i="11"/>
  <c r="BH1767" i="11"/>
  <c r="BH1768" i="11"/>
  <c r="BH1769" i="11"/>
  <c r="BH1770" i="11"/>
  <c r="BH1771" i="11"/>
  <c r="BH1772" i="11"/>
  <c r="BH1773" i="11"/>
  <c r="BH1774" i="11"/>
  <c r="BH1775" i="11"/>
  <c r="BH1776" i="11"/>
  <c r="BH1777" i="11"/>
  <c r="BH1778" i="11"/>
  <c r="BH1779" i="11"/>
  <c r="BH1780" i="11"/>
  <c r="BH1781" i="11"/>
  <c r="BH1782" i="11"/>
  <c r="BH1783" i="11"/>
  <c r="BH1784" i="11"/>
  <c r="BH1785" i="11"/>
  <c r="BH1786" i="11"/>
  <c r="BH1787" i="11"/>
  <c r="BH1788" i="11"/>
  <c r="BH1789" i="11"/>
  <c r="BH1790" i="11"/>
  <c r="BH1791" i="11"/>
  <c r="BH1792" i="11"/>
  <c r="BH1793" i="11"/>
  <c r="BH1794" i="11"/>
  <c r="BH1795" i="11"/>
  <c r="BH1796" i="11"/>
  <c r="BH1797" i="11"/>
  <c r="BH1798" i="11"/>
  <c r="BH1799" i="11"/>
  <c r="BH1800" i="11"/>
  <c r="BH1801" i="11"/>
  <c r="BH1802" i="11"/>
  <c r="BH1803" i="11"/>
  <c r="BH1804" i="11"/>
  <c r="BH1805" i="11"/>
  <c r="BH1806" i="11"/>
  <c r="BH1807" i="11"/>
  <c r="BH1808" i="11"/>
  <c r="BH1809" i="11"/>
  <c r="BH1810" i="11"/>
  <c r="BH1811" i="11"/>
  <c r="BH1812" i="11"/>
  <c r="BH1813" i="11"/>
  <c r="BH1814" i="11"/>
  <c r="BH1815" i="11"/>
  <c r="BH1816" i="11"/>
  <c r="BH1817" i="11"/>
  <c r="BH1818" i="11"/>
  <c r="BH1819" i="11"/>
  <c r="BH1820" i="11"/>
  <c r="BH1821" i="11"/>
  <c r="BH1822" i="11"/>
  <c r="BH1823" i="11"/>
  <c r="BH1824" i="11"/>
  <c r="BH1825" i="11"/>
  <c r="BH1826" i="11"/>
  <c r="BH1827" i="11"/>
  <c r="BH1828" i="11"/>
  <c r="BH1829" i="11"/>
  <c r="BH1830" i="11"/>
  <c r="BH1831" i="11"/>
  <c r="BH1832" i="11"/>
  <c r="BH1833" i="11"/>
  <c r="BH1834" i="11"/>
  <c r="BH1835" i="11"/>
  <c r="BH1836" i="11"/>
  <c r="BH1837" i="11"/>
  <c r="BH1838" i="11"/>
  <c r="BH1839" i="11"/>
  <c r="BH1840" i="11"/>
  <c r="BH1841" i="11"/>
  <c r="BH1842" i="11"/>
  <c r="BH1843" i="11"/>
  <c r="BH1844" i="11"/>
  <c r="BH1845" i="11"/>
  <c r="BH1846" i="11"/>
  <c r="BH1847" i="11"/>
  <c r="BH1848" i="11"/>
  <c r="BH1849" i="11"/>
  <c r="BH1850" i="11"/>
  <c r="BH1851" i="11"/>
  <c r="BH1852" i="11"/>
  <c r="BH1853" i="11"/>
  <c r="BH1854" i="11"/>
  <c r="BH1855" i="11"/>
  <c r="BH1856" i="11"/>
  <c r="BH1857" i="11"/>
  <c r="BH1858" i="11"/>
  <c r="BH1859" i="11"/>
  <c r="BH1860" i="11"/>
  <c r="BH1861" i="11"/>
  <c r="BH1862" i="11"/>
  <c r="BH1863" i="11"/>
  <c r="BH1864" i="11"/>
  <c r="BH1865" i="11"/>
  <c r="BH1866" i="11"/>
  <c r="BH1867" i="11"/>
  <c r="BH1868" i="11"/>
  <c r="BH1869" i="11"/>
  <c r="BH1870" i="11"/>
  <c r="BH1871" i="11"/>
  <c r="BH1872" i="11"/>
  <c r="BH1873" i="11"/>
  <c r="BH1874" i="11"/>
  <c r="BH1875" i="11"/>
  <c r="BH1876" i="11"/>
  <c r="BH1877" i="11"/>
  <c r="BH1878" i="11"/>
  <c r="BH1879" i="11"/>
  <c r="BH1880" i="11"/>
  <c r="BH1881" i="11"/>
  <c r="BH1882" i="11"/>
  <c r="BH1883" i="11"/>
  <c r="BH1884" i="11"/>
  <c r="BH1885" i="11"/>
  <c r="BH1886" i="11"/>
  <c r="BH1887" i="11"/>
  <c r="BH1888" i="11"/>
  <c r="BH1889" i="11"/>
  <c r="BH1890" i="11"/>
  <c r="BH1891" i="11"/>
  <c r="BH1892" i="11"/>
  <c r="BH1893" i="11"/>
  <c r="BH1894" i="11"/>
  <c r="BH1895" i="11"/>
  <c r="BH1896" i="11"/>
  <c r="BH1897" i="11"/>
  <c r="BH1898" i="11"/>
  <c r="BH1899" i="11"/>
  <c r="BH1900" i="11"/>
  <c r="BH1901" i="11"/>
  <c r="BH1902" i="11"/>
  <c r="BH1903" i="11"/>
  <c r="BH1904" i="11"/>
  <c r="BH1905" i="11"/>
  <c r="BH1906" i="11"/>
  <c r="BH1907" i="11"/>
  <c r="BH1908" i="11"/>
  <c r="BH1909" i="11"/>
  <c r="BH1910" i="11"/>
  <c r="BH1911" i="11"/>
  <c r="BH1912" i="11"/>
  <c r="BH1913" i="11"/>
  <c r="BH1914" i="11"/>
  <c r="BH1915" i="11"/>
  <c r="BH1916" i="11"/>
  <c r="BH1917" i="11"/>
  <c r="BH1918" i="11"/>
  <c r="BH1919" i="11"/>
  <c r="BH1920" i="11"/>
  <c r="BH1921" i="11"/>
  <c r="BH1922" i="11"/>
  <c r="BH1923" i="11"/>
  <c r="BH1924" i="11"/>
  <c r="BH1925" i="11"/>
  <c r="BH1926" i="11"/>
  <c r="BH1927" i="11"/>
  <c r="BH1928" i="11"/>
  <c r="BH1929" i="11"/>
  <c r="BH1930" i="11"/>
  <c r="BH1931" i="11"/>
  <c r="BH1932" i="11"/>
  <c r="BH1933" i="11"/>
  <c r="BH1934" i="11"/>
  <c r="BH1935" i="11"/>
  <c r="BH1936" i="11"/>
  <c r="BH1937" i="11"/>
  <c r="BH1938" i="11"/>
  <c r="BH1939" i="11"/>
  <c r="BH1940" i="11"/>
  <c r="BH1941" i="11"/>
  <c r="BH1942" i="11"/>
  <c r="BH1943" i="11"/>
  <c r="BH1944" i="11"/>
  <c r="BH1945" i="11"/>
  <c r="BH1946" i="11"/>
  <c r="BH1947" i="11"/>
  <c r="BH1948" i="11"/>
  <c r="BH1949" i="11"/>
  <c r="BH1950" i="11"/>
  <c r="BH1951" i="11"/>
  <c r="BH1952" i="11"/>
  <c r="BH1953" i="11"/>
  <c r="BH1954" i="11"/>
  <c r="BH1955" i="11"/>
  <c r="BH1956" i="11"/>
  <c r="BH1957" i="11"/>
  <c r="BH1958" i="11"/>
  <c r="BH1959" i="11"/>
  <c r="BH1960" i="11"/>
  <c r="BH1961" i="11"/>
  <c r="BH1962" i="11"/>
  <c r="BH1963" i="11"/>
  <c r="BH1964" i="11"/>
  <c r="BH1965" i="11"/>
  <c r="BH1966" i="11"/>
  <c r="BH1967" i="11"/>
  <c r="BH1968" i="11"/>
  <c r="BH1969" i="11"/>
  <c r="BH1970" i="11"/>
  <c r="BH1971" i="11"/>
  <c r="BH1972" i="11"/>
  <c r="BH1973" i="11"/>
  <c r="BH1974" i="11"/>
  <c r="BH1975" i="11"/>
  <c r="BH1976" i="11"/>
  <c r="BH1977" i="11"/>
  <c r="BH1978" i="11"/>
  <c r="BH1979" i="11"/>
  <c r="BH1980" i="11"/>
  <c r="BH1981" i="11"/>
  <c r="BH1982" i="11"/>
  <c r="BH1983" i="11"/>
  <c r="BH1984" i="11"/>
  <c r="BH1985" i="11"/>
  <c r="BH1986" i="11"/>
  <c r="BH1987" i="11"/>
  <c r="BH1988" i="11"/>
  <c r="BH1989" i="11"/>
  <c r="BH1990" i="11"/>
  <c r="BH1991" i="11"/>
  <c r="BH1992" i="11"/>
  <c r="BH1993" i="11"/>
  <c r="BH1994" i="11"/>
  <c r="BH1995" i="11"/>
  <c r="BH1996" i="11"/>
  <c r="BH1997" i="11"/>
  <c r="BH1998" i="11"/>
  <c r="BH1999" i="11"/>
  <c r="BH2000" i="11"/>
  <c r="BH2001" i="11"/>
  <c r="BH2002" i="11"/>
  <c r="BH2003" i="11"/>
  <c r="BH2004" i="11"/>
  <c r="BH2005" i="11"/>
  <c r="BH2006" i="11"/>
  <c r="BH2007" i="11"/>
  <c r="BH2008" i="11"/>
  <c r="BH2009" i="11"/>
  <c r="BH2010" i="11"/>
  <c r="BH2011" i="11"/>
  <c r="BH2012" i="11"/>
  <c r="BH2013" i="11"/>
  <c r="BH2014" i="11"/>
  <c r="BH2015" i="11"/>
  <c r="BH2016" i="11"/>
  <c r="BH2017" i="11"/>
  <c r="BH2018" i="11"/>
  <c r="BH2019" i="11"/>
  <c r="BH2020" i="11"/>
  <c r="BH2021" i="11"/>
  <c r="BH2022" i="11"/>
  <c r="BH2023" i="11"/>
  <c r="BH2024" i="11"/>
  <c r="BH2025" i="11"/>
  <c r="BH2026" i="11"/>
  <c r="BH2027" i="11"/>
  <c r="BH2028" i="11"/>
  <c r="BH2029" i="11"/>
  <c r="BH2030" i="11"/>
  <c r="BH2031" i="11"/>
  <c r="BH2032" i="11"/>
  <c r="BH2033" i="11"/>
  <c r="BH2034" i="11"/>
  <c r="BH2035" i="11"/>
  <c r="BH2036" i="11"/>
  <c r="BH2037" i="11"/>
  <c r="BH2038" i="11"/>
  <c r="BH2039" i="11"/>
  <c r="BH2040" i="11"/>
  <c r="BH2041" i="11"/>
  <c r="BH2042" i="11"/>
  <c r="BH2043" i="11"/>
  <c r="BH2044" i="11"/>
  <c r="BH2045" i="11"/>
  <c r="BH2046" i="11"/>
  <c r="BH2047" i="11"/>
  <c r="BH2048" i="11"/>
  <c r="BH2049" i="11"/>
  <c r="BH2050" i="11"/>
  <c r="BH2051" i="11"/>
  <c r="BH2052" i="11"/>
  <c r="BH2053" i="11"/>
  <c r="BH2054" i="11"/>
  <c r="BH2055" i="11"/>
  <c r="BH2056" i="11"/>
  <c r="BH2057" i="11"/>
  <c r="BH2058" i="11"/>
  <c r="BH2059" i="11"/>
  <c r="BH2060" i="11"/>
  <c r="BH2061" i="11"/>
  <c r="BH2062" i="11"/>
  <c r="BH2063" i="11"/>
  <c r="BH2064" i="11"/>
  <c r="BH2065" i="11"/>
  <c r="BH2066" i="11"/>
  <c r="BH2067" i="11"/>
  <c r="BH2068" i="11"/>
  <c r="BH2069" i="11"/>
  <c r="BH2070" i="11"/>
  <c r="BH2071" i="11"/>
  <c r="BH2072" i="11"/>
  <c r="BH2073" i="11"/>
  <c r="BH2074" i="11"/>
  <c r="BH2075" i="11"/>
  <c r="BH2076" i="11"/>
  <c r="BH2077" i="11"/>
  <c r="BH2078" i="11"/>
  <c r="BH2079" i="11"/>
  <c r="BH2080" i="11"/>
  <c r="BH2081" i="11"/>
  <c r="BH2082" i="11"/>
  <c r="BH2083" i="11"/>
  <c r="BH2084" i="11"/>
  <c r="BH2085" i="11"/>
  <c r="BH2086" i="11"/>
  <c r="BH2087" i="11"/>
  <c r="BH2088" i="11"/>
  <c r="BH2089" i="11"/>
  <c r="BH2090" i="11"/>
  <c r="BH2091" i="11"/>
  <c r="BH2092" i="11"/>
  <c r="BH2093" i="11"/>
  <c r="BH2094" i="11"/>
  <c r="BH2095" i="11"/>
  <c r="BH2096" i="11"/>
  <c r="BH2097" i="11"/>
  <c r="BH2098" i="11"/>
  <c r="BH2099" i="11"/>
  <c r="BH2100" i="11"/>
  <c r="BH2101" i="11"/>
  <c r="BH2102" i="11"/>
  <c r="BH2103" i="11"/>
  <c r="BH2104" i="11"/>
  <c r="BH2105" i="11"/>
  <c r="BH2106" i="11"/>
  <c r="BH2107" i="11"/>
  <c r="BH2108" i="11"/>
  <c r="BH2109" i="11"/>
  <c r="BH2110" i="11"/>
  <c r="BH2111" i="11"/>
  <c r="BH2112" i="11"/>
  <c r="BH2113" i="11"/>
  <c r="BH2114" i="11"/>
  <c r="BH2115" i="11"/>
  <c r="BH2116" i="11"/>
  <c r="BH2117" i="11"/>
  <c r="BH2118" i="11"/>
  <c r="BH2119" i="11"/>
  <c r="BH2120" i="11"/>
  <c r="BH2121" i="11"/>
  <c r="BH2122" i="11"/>
  <c r="BH2123" i="11"/>
  <c r="BH2124" i="11"/>
  <c r="BH2125" i="11"/>
  <c r="BH2126" i="11"/>
  <c r="BH2127" i="11"/>
  <c r="BH2128" i="11"/>
  <c r="BH2129" i="11"/>
  <c r="BH2130" i="11"/>
  <c r="BH2131" i="11"/>
  <c r="BH2132" i="11"/>
  <c r="BH2133" i="11"/>
  <c r="BH2134" i="11"/>
  <c r="BH2135" i="11"/>
  <c r="BH2136" i="11"/>
  <c r="BH2137" i="11"/>
  <c r="BH2138" i="11"/>
  <c r="BH2139" i="11"/>
  <c r="BH2140" i="11"/>
  <c r="BH2141" i="11"/>
  <c r="BH2142" i="11"/>
  <c r="BH2143" i="11"/>
  <c r="BH2144" i="11"/>
  <c r="BH2145" i="11"/>
  <c r="BH2146" i="11"/>
  <c r="BH2147" i="11"/>
  <c r="BH2148" i="11"/>
  <c r="BH2149" i="11"/>
  <c r="BH2150" i="11"/>
  <c r="BH2151" i="11"/>
  <c r="BH2152" i="11"/>
  <c r="BH2153" i="11"/>
  <c r="BH2154" i="11"/>
  <c r="BH2155" i="11"/>
  <c r="BH2156" i="11"/>
  <c r="BH2157" i="11"/>
  <c r="BH2158" i="11"/>
  <c r="BH2159" i="11"/>
  <c r="BH2160" i="11"/>
  <c r="BH2161" i="11"/>
  <c r="BH2162" i="11"/>
  <c r="BH2163" i="11"/>
  <c r="BH2164" i="11"/>
  <c r="BH2165" i="11"/>
  <c r="BH2166" i="11"/>
  <c r="BH2167" i="11"/>
  <c r="BH2168" i="11"/>
  <c r="BH2169" i="11"/>
  <c r="BH2170" i="11"/>
  <c r="BH2171" i="11"/>
  <c r="BH2172" i="11"/>
  <c r="BH2173" i="11"/>
  <c r="BH2174" i="11"/>
  <c r="BH2175" i="11"/>
  <c r="BH2176" i="11"/>
  <c r="BH2177" i="11"/>
  <c r="BH2178" i="11"/>
  <c r="BH2179" i="11"/>
  <c r="BH2180" i="11"/>
  <c r="BH2181" i="11"/>
  <c r="BH2182" i="11"/>
  <c r="BH2183" i="11"/>
  <c r="BH2184" i="11"/>
  <c r="BH2185" i="11"/>
  <c r="BH2186" i="11"/>
  <c r="BH2187" i="11"/>
  <c r="BH2188" i="11"/>
  <c r="BH2189" i="11"/>
  <c r="BH2190" i="11"/>
  <c r="BH2191" i="11"/>
  <c r="BH2192" i="11"/>
  <c r="BH2193" i="11"/>
  <c r="BH2194" i="11"/>
  <c r="BH2195" i="11"/>
  <c r="BH2196" i="11"/>
  <c r="BH2197" i="11"/>
  <c r="BH2198" i="11"/>
  <c r="BH2199" i="11"/>
  <c r="BH2200" i="11"/>
  <c r="BH2201" i="11"/>
  <c r="BH2202" i="11"/>
  <c r="BH2203" i="11"/>
  <c r="BH2204" i="11"/>
  <c r="BH2205" i="11"/>
  <c r="BH2206" i="11"/>
  <c r="BH2207" i="11"/>
  <c r="BH2208" i="11"/>
  <c r="BH2209" i="11"/>
  <c r="BH2210" i="11"/>
  <c r="BH2211" i="11"/>
  <c r="BH2212" i="11"/>
  <c r="BH2213" i="11"/>
  <c r="BH2214" i="11"/>
  <c r="BH2215" i="11"/>
  <c r="BH2216" i="11"/>
  <c r="BH2217" i="11"/>
  <c r="BH2218" i="11"/>
  <c r="BH2219" i="11"/>
  <c r="BH2220" i="11"/>
  <c r="BH2221" i="11"/>
  <c r="BH2222" i="11"/>
  <c r="BH2223" i="11"/>
  <c r="BH2224" i="11"/>
  <c r="BH2225" i="11"/>
  <c r="BH2226" i="11"/>
  <c r="BH2227" i="11"/>
  <c r="BH2228" i="11"/>
  <c r="BH2229" i="11"/>
  <c r="BH2230" i="11"/>
  <c r="BH2231" i="11"/>
  <c r="BH2232" i="11"/>
  <c r="BH2233" i="11"/>
  <c r="BH2234" i="11"/>
  <c r="BH2235" i="11"/>
  <c r="BH2236" i="11"/>
  <c r="BH2237" i="11"/>
  <c r="BH2238" i="11"/>
  <c r="BH2239" i="11"/>
  <c r="BH2240" i="11"/>
  <c r="BH2241" i="11"/>
  <c r="BH2242" i="11"/>
  <c r="BH2243" i="11"/>
  <c r="BH2244" i="11"/>
  <c r="BH2245" i="11"/>
  <c r="BH2246" i="11"/>
  <c r="BH2247" i="11"/>
  <c r="BH2248" i="11"/>
  <c r="BH2249" i="11"/>
  <c r="BH2250" i="11"/>
  <c r="BH2251" i="11"/>
  <c r="BH2252" i="11"/>
  <c r="BH2253" i="11"/>
  <c r="BH2254" i="11"/>
  <c r="BH2255" i="11"/>
  <c r="BH2256" i="11"/>
  <c r="BH2257" i="11"/>
  <c r="BH2258" i="11"/>
  <c r="BH2259" i="11"/>
  <c r="BH2260" i="11"/>
  <c r="BH2261" i="11"/>
  <c r="BH2262" i="11"/>
  <c r="BH2263" i="11"/>
  <c r="BH2264" i="11"/>
  <c r="BH2265" i="11"/>
  <c r="BH2266" i="11"/>
  <c r="BH2267" i="11"/>
  <c r="BH2268" i="11"/>
  <c r="BH2269" i="11"/>
  <c r="BH2270" i="11"/>
  <c r="BH2271" i="11"/>
  <c r="BH2272" i="11"/>
  <c r="BH2273" i="11"/>
  <c r="BH2274" i="11"/>
  <c r="BH2275" i="11"/>
  <c r="BH2276" i="11"/>
  <c r="BH2277" i="11"/>
  <c r="BH2278" i="11"/>
  <c r="BH2279" i="11"/>
  <c r="BH2280" i="11"/>
  <c r="BH2281" i="11"/>
  <c r="BH2282" i="11"/>
  <c r="BH2283" i="11"/>
  <c r="BH2284" i="11"/>
  <c r="BH2285" i="11"/>
  <c r="BH2286" i="11"/>
  <c r="BH2287" i="11"/>
  <c r="BH2288" i="11"/>
  <c r="BH2289" i="11"/>
  <c r="BH2290" i="11"/>
  <c r="BH2291" i="11"/>
  <c r="BH2292" i="11"/>
  <c r="BH2293" i="11"/>
  <c r="BH2294" i="11"/>
  <c r="BH2295" i="11"/>
  <c r="BH2296" i="11"/>
  <c r="BH2297" i="11"/>
  <c r="BH2298" i="11"/>
  <c r="BH2299" i="11"/>
  <c r="BH2300" i="11"/>
  <c r="BH2301" i="11"/>
  <c r="BH2302" i="11"/>
  <c r="BH2303" i="11"/>
  <c r="BH2304" i="11"/>
  <c r="BH2305" i="11"/>
  <c r="BH2306" i="11"/>
  <c r="BH2307" i="11"/>
  <c r="BH2308" i="11"/>
  <c r="BH2309" i="11"/>
  <c r="BH2310" i="11"/>
  <c r="BH2311" i="11"/>
  <c r="BH2312" i="11"/>
  <c r="BH2313" i="11"/>
  <c r="BH2314" i="11"/>
  <c r="BH2315" i="11"/>
  <c r="BH2316" i="11"/>
  <c r="BH2317" i="11"/>
  <c r="BH2318" i="11"/>
  <c r="BH2319" i="11"/>
  <c r="BH2320" i="11"/>
  <c r="BH2321" i="11"/>
  <c r="BH2322" i="11"/>
  <c r="BH2323" i="11"/>
  <c r="BH2324" i="11"/>
  <c r="BH2325" i="11"/>
  <c r="BH2326" i="11"/>
  <c r="BH2327" i="11"/>
  <c r="BH2328" i="11"/>
  <c r="BH2329" i="11"/>
  <c r="BH2330" i="11"/>
  <c r="BH2331" i="11"/>
  <c r="BH2332" i="11"/>
  <c r="BH2333" i="11"/>
  <c r="BH2334" i="11"/>
  <c r="BH2335" i="11"/>
  <c r="BH2336" i="11"/>
  <c r="BH2337" i="11"/>
  <c r="BH2338" i="11"/>
  <c r="BH2339" i="11"/>
  <c r="BH2340" i="11"/>
  <c r="BH2341" i="11"/>
  <c r="BH2342" i="11"/>
  <c r="BH2343" i="11"/>
  <c r="BH2344" i="11"/>
  <c r="BH2345" i="11"/>
  <c r="BH2346" i="11"/>
  <c r="BH2347" i="11"/>
  <c r="BH2348" i="11"/>
  <c r="BH2349" i="11"/>
  <c r="BH2350" i="11"/>
  <c r="BH2351" i="11"/>
  <c r="BH2352" i="11"/>
  <c r="BH2353" i="11"/>
  <c r="BH2354" i="11"/>
  <c r="BH2355" i="11"/>
  <c r="BH2356" i="11"/>
  <c r="BH2357" i="11"/>
  <c r="BH2358" i="11"/>
  <c r="BH2359" i="11"/>
  <c r="BH2360" i="11"/>
  <c r="BH2361" i="11"/>
  <c r="BH2362" i="11"/>
  <c r="BH2363" i="11"/>
  <c r="BH2364" i="11"/>
  <c r="BH2365" i="11"/>
  <c r="BH2366" i="11"/>
  <c r="BH2367" i="11"/>
  <c r="BH2368" i="11"/>
  <c r="BH2369" i="11"/>
  <c r="BH2370" i="11"/>
  <c r="BH2371" i="11"/>
  <c r="BH2372" i="11"/>
  <c r="BH2373" i="11"/>
  <c r="BH2374" i="11"/>
  <c r="BH2375" i="11"/>
  <c r="BH2376" i="11"/>
  <c r="BH2377" i="11"/>
  <c r="BH2378" i="11"/>
  <c r="BH2379" i="11"/>
  <c r="BH2380" i="11"/>
  <c r="BH2381" i="11"/>
  <c r="BH2382" i="11"/>
  <c r="BH2383" i="11"/>
  <c r="BH2384" i="11"/>
  <c r="BH2385" i="11"/>
  <c r="BH2386" i="11"/>
  <c r="BH2387" i="11"/>
  <c r="BH2388" i="11"/>
  <c r="BH2389" i="11"/>
  <c r="BH2390" i="11"/>
  <c r="BH2391" i="11"/>
  <c r="BH2392" i="11"/>
  <c r="BH2393" i="11"/>
  <c r="BH2394" i="11"/>
  <c r="BH2395" i="11"/>
  <c r="BH2396" i="11"/>
  <c r="BH2397" i="11"/>
  <c r="BH2398" i="11"/>
  <c r="BH2399" i="11"/>
  <c r="BH2400" i="11"/>
  <c r="BH2401" i="11"/>
  <c r="BH2402" i="11"/>
  <c r="BH2403" i="11"/>
  <c r="BH2404" i="11"/>
  <c r="BH2405" i="11"/>
  <c r="BH2406" i="11"/>
  <c r="BH2407" i="11"/>
  <c r="BH2408" i="11"/>
  <c r="BH2409" i="11"/>
  <c r="BH2410" i="11"/>
  <c r="BH2411" i="11"/>
  <c r="BH2412" i="11"/>
  <c r="BH2413" i="11"/>
  <c r="BH2414" i="11"/>
  <c r="BH2415" i="11"/>
  <c r="BH2416" i="11"/>
  <c r="BH2417" i="11"/>
  <c r="BH2418" i="11"/>
  <c r="BH2419" i="11"/>
  <c r="BH2420" i="11"/>
  <c r="BH2421" i="11"/>
  <c r="BH2422" i="11"/>
  <c r="BH2423" i="11"/>
  <c r="BH2424" i="11"/>
  <c r="BH2425" i="11"/>
  <c r="BH2426" i="11"/>
  <c r="BH2427" i="11"/>
  <c r="BH2428" i="11"/>
  <c r="BH2429" i="11"/>
  <c r="BH2430" i="11"/>
  <c r="BH2431" i="11"/>
  <c r="BH2432" i="11"/>
  <c r="BH2433" i="11"/>
  <c r="BH2434" i="11"/>
  <c r="BH2435" i="11"/>
  <c r="BH2436" i="11"/>
  <c r="BH2437" i="11"/>
  <c r="BH2438" i="11"/>
  <c r="BH2439" i="11"/>
  <c r="BH2440" i="11"/>
  <c r="BH2441" i="11"/>
  <c r="BH2442" i="11"/>
  <c r="BH2443" i="11"/>
  <c r="BH2444" i="11"/>
  <c r="BH2445" i="11"/>
  <c r="BH2446" i="11"/>
  <c r="BH2447" i="11"/>
  <c r="BH2448" i="11"/>
  <c r="BH2449" i="11"/>
  <c r="BH2450" i="11"/>
  <c r="BH2451" i="11"/>
  <c r="BH2452" i="11"/>
  <c r="BH2453" i="11"/>
  <c r="BH2454" i="11"/>
  <c r="BH2455" i="11"/>
  <c r="BH2456" i="11"/>
  <c r="BH2457" i="11"/>
  <c r="BH2458" i="11"/>
  <c r="BH2459" i="11"/>
  <c r="BH2460" i="11"/>
  <c r="BH2461" i="11"/>
  <c r="BH2462" i="11"/>
  <c r="BH2463" i="11"/>
  <c r="BH2464" i="11"/>
  <c r="BH2465" i="11"/>
  <c r="BH2466" i="11"/>
  <c r="BH2467" i="11"/>
  <c r="BH2468" i="11"/>
  <c r="BH2469" i="11"/>
  <c r="BH2470" i="11"/>
  <c r="BH2471" i="11"/>
  <c r="BH2472" i="11"/>
  <c r="BH2473" i="11"/>
  <c r="BH2474" i="11"/>
  <c r="BH2475" i="11"/>
  <c r="BH2476" i="11"/>
  <c r="BH2477" i="11"/>
  <c r="BH2478" i="11"/>
  <c r="BH2479" i="11"/>
  <c r="BH2480" i="11"/>
  <c r="BH2481" i="11"/>
  <c r="BH2482" i="11"/>
  <c r="BH2483" i="11"/>
  <c r="BH2484" i="11"/>
  <c r="BH2485" i="11"/>
  <c r="BH2486" i="11"/>
  <c r="BH2487" i="11"/>
  <c r="BH2488" i="11"/>
  <c r="BH2489" i="11"/>
  <c r="BH2490" i="11"/>
  <c r="BH2491" i="11"/>
  <c r="BH2492" i="11"/>
  <c r="BH2493" i="11"/>
  <c r="BH2494" i="11"/>
  <c r="BH2495" i="11"/>
  <c r="BH2496" i="11"/>
  <c r="BH2497" i="11"/>
  <c r="BH2498" i="11"/>
  <c r="BH2499" i="11"/>
  <c r="BH2500" i="11"/>
  <c r="BH2501" i="11"/>
  <c r="BH2502" i="11"/>
  <c r="BH2503" i="11"/>
  <c r="BH2504" i="11"/>
  <c r="BH2505" i="11"/>
  <c r="BH2506" i="11"/>
  <c r="BH2507" i="11"/>
  <c r="BH2508" i="11"/>
  <c r="BH2509" i="11"/>
  <c r="BH2510" i="11"/>
  <c r="BH2511" i="11"/>
  <c r="BH2512" i="11"/>
  <c r="BH2513" i="11"/>
  <c r="BH2514" i="11"/>
  <c r="BH2515" i="11"/>
  <c r="BH2516" i="11"/>
  <c r="BH2517" i="11"/>
  <c r="BH2518" i="11"/>
  <c r="BH2519" i="11"/>
  <c r="BH2520" i="11"/>
  <c r="BH2521" i="11"/>
  <c r="BH2522" i="11"/>
  <c r="BH2523" i="11"/>
  <c r="BH2524" i="11"/>
  <c r="BH2525" i="11"/>
  <c r="BH2526" i="11"/>
  <c r="BH2527" i="11"/>
  <c r="BH2528" i="11"/>
  <c r="BH2529" i="11"/>
  <c r="BH2530" i="11"/>
  <c r="BH2531" i="11"/>
  <c r="BH2532" i="11"/>
  <c r="BH2533" i="11"/>
  <c r="BH2534" i="11"/>
  <c r="BH2535" i="11"/>
  <c r="BH2536" i="11"/>
  <c r="BH2537" i="11"/>
  <c r="BH2538" i="11"/>
  <c r="BH2539" i="11"/>
  <c r="BH2540" i="11"/>
  <c r="BH2541" i="11"/>
  <c r="BH2542" i="11"/>
  <c r="BH2543" i="11"/>
  <c r="BH2544" i="11"/>
  <c r="BH2545" i="11"/>
  <c r="BH2546" i="11"/>
  <c r="BH2547" i="11"/>
  <c r="BH2548" i="11"/>
  <c r="BH2549" i="11"/>
  <c r="BH2550" i="11"/>
  <c r="BH2551" i="11"/>
  <c r="BH2552" i="11"/>
  <c r="BH2553" i="11"/>
  <c r="BH2554" i="11"/>
  <c r="BH2555" i="11"/>
  <c r="BH2556" i="11"/>
  <c r="BH2557" i="11"/>
  <c r="BH2558" i="11"/>
  <c r="BH2559" i="11"/>
  <c r="BH2560" i="11"/>
  <c r="BH2561" i="11"/>
  <c r="BH2562" i="11"/>
  <c r="BH2563" i="11"/>
  <c r="BH2564" i="11"/>
  <c r="BH2565" i="11"/>
  <c r="BH2566" i="11"/>
  <c r="BH2567" i="11"/>
  <c r="BH2568" i="11"/>
  <c r="BH2569" i="11"/>
  <c r="BH2570" i="11"/>
  <c r="BH2571" i="11"/>
  <c r="BH2572" i="11"/>
  <c r="BH2573" i="11"/>
  <c r="BH2574" i="11"/>
  <c r="BH2575" i="11"/>
  <c r="BH2576" i="11"/>
  <c r="BH2577" i="11"/>
  <c r="BH2578" i="11"/>
  <c r="BH2579" i="11"/>
  <c r="BH2580" i="11"/>
  <c r="BH2581" i="11"/>
  <c r="BH2582" i="11"/>
  <c r="BH2583" i="11"/>
  <c r="BH2584" i="11"/>
  <c r="BH2585" i="11"/>
  <c r="BH2586" i="11"/>
  <c r="BH2587" i="11"/>
  <c r="BH2588" i="11"/>
  <c r="BH2589" i="11"/>
  <c r="BH2590" i="11"/>
  <c r="BH2591" i="11"/>
  <c r="BH2592" i="11"/>
  <c r="BH2593" i="11"/>
  <c r="BH2594" i="11"/>
  <c r="BH2595" i="11"/>
  <c r="BH2596" i="11"/>
  <c r="BH2597" i="11"/>
  <c r="BH2598" i="11"/>
  <c r="BH2599" i="11"/>
  <c r="BH2600" i="11"/>
  <c r="BH2601" i="11"/>
  <c r="BH2602" i="11"/>
  <c r="BH2603" i="11"/>
  <c r="BH2604" i="11"/>
  <c r="BH2605" i="11"/>
  <c r="BH2606" i="11"/>
  <c r="BH2607" i="11"/>
  <c r="BH2608" i="11"/>
  <c r="BH2609" i="11"/>
  <c r="BH2610" i="11"/>
  <c r="BH2611" i="11"/>
  <c r="BH2612" i="11"/>
  <c r="BH2613" i="11"/>
  <c r="BH2614" i="11"/>
  <c r="BH2615" i="11"/>
  <c r="BH2616" i="11"/>
  <c r="BH2617" i="11"/>
  <c r="BH2618" i="11"/>
  <c r="BH2619" i="11"/>
  <c r="BH2620" i="11"/>
  <c r="BH2621" i="11"/>
  <c r="BH2622" i="11"/>
  <c r="BH2623" i="11"/>
  <c r="BH2624" i="11"/>
  <c r="BH2625" i="11"/>
  <c r="BH2626" i="11"/>
  <c r="BH2627" i="11"/>
  <c r="BH2628" i="11"/>
  <c r="BH2629" i="11"/>
  <c r="BH2630" i="11"/>
  <c r="BH2631" i="11"/>
  <c r="BH2632" i="11"/>
  <c r="BH2633" i="11"/>
  <c r="BH2634" i="11"/>
  <c r="BH2635" i="11"/>
  <c r="BH2636" i="11"/>
  <c r="BH2637" i="11"/>
  <c r="BH2638" i="11"/>
  <c r="BH2639" i="11"/>
  <c r="BH2640" i="11"/>
  <c r="BH2641" i="11"/>
  <c r="BH2642" i="11"/>
  <c r="BH2643" i="11"/>
  <c r="BH2644" i="11"/>
  <c r="BH2645" i="11"/>
  <c r="BH2646" i="11"/>
  <c r="BH2647" i="11"/>
  <c r="BH2648" i="11"/>
  <c r="BH2649" i="11"/>
  <c r="BH2650" i="11"/>
  <c r="BH2651" i="11"/>
  <c r="BH2652" i="11"/>
  <c r="BH2653" i="11"/>
  <c r="BH2654" i="11"/>
  <c r="BH2655" i="11"/>
  <c r="BH2656" i="11"/>
  <c r="BH2657" i="11"/>
  <c r="BH2658" i="11"/>
  <c r="BH2659" i="11"/>
  <c r="BH2660" i="11"/>
  <c r="BH2661" i="11"/>
  <c r="BH2662" i="11"/>
  <c r="BH2663" i="11"/>
  <c r="BH2664" i="11"/>
  <c r="BH2665" i="11"/>
  <c r="BH2666" i="11"/>
  <c r="BH2667" i="11"/>
  <c r="BH2668" i="11"/>
  <c r="BH2669" i="11"/>
  <c r="BH2670" i="11"/>
  <c r="BH2671" i="11"/>
  <c r="BH2672" i="11"/>
  <c r="BH2673" i="11"/>
  <c r="BH2674" i="11"/>
  <c r="BH2675" i="11"/>
  <c r="BH2676" i="11"/>
  <c r="BH2677" i="11"/>
  <c r="BH2678" i="11"/>
  <c r="BH2679" i="11"/>
  <c r="BH2680" i="11"/>
  <c r="BH2681" i="11"/>
  <c r="BH2682" i="11"/>
  <c r="BH2683" i="11"/>
  <c r="BH2684" i="11"/>
  <c r="BH2685" i="11"/>
  <c r="BH2686" i="11"/>
  <c r="BH2687" i="11"/>
  <c r="BH2688" i="11"/>
  <c r="BH2689" i="11"/>
  <c r="BH2690" i="11"/>
  <c r="BH2691" i="11"/>
  <c r="BH2692" i="11"/>
  <c r="BH2693" i="11"/>
  <c r="BH2694" i="11"/>
  <c r="BH2695" i="11"/>
  <c r="BH2696" i="11"/>
  <c r="BH2697" i="11"/>
  <c r="BH2698" i="11"/>
  <c r="BH2699" i="11"/>
  <c r="BH2700" i="11"/>
  <c r="BH2701" i="11"/>
  <c r="BH2702" i="11"/>
  <c r="BH2703" i="11"/>
  <c r="BH2704" i="11"/>
  <c r="BH2705" i="11"/>
  <c r="BH2706" i="11"/>
  <c r="BH2707" i="11"/>
  <c r="BH2708" i="11"/>
  <c r="BH2709" i="11"/>
  <c r="BH2710" i="11"/>
  <c r="BH2711" i="11"/>
  <c r="BH2712" i="11"/>
  <c r="BH2713" i="11"/>
  <c r="BH2714" i="11"/>
  <c r="BH2715" i="11"/>
  <c r="BH2716" i="11"/>
  <c r="BH2717" i="11"/>
  <c r="BH2718" i="11"/>
  <c r="BH2719" i="11"/>
  <c r="BH2720" i="11"/>
  <c r="BH2721" i="11"/>
  <c r="BH2722" i="11"/>
  <c r="BH2723" i="11"/>
  <c r="BH2724" i="11"/>
  <c r="BH2725" i="11"/>
  <c r="BH2726" i="11"/>
  <c r="BH2727" i="11"/>
  <c r="BH2728" i="11"/>
  <c r="BH2729" i="11"/>
  <c r="BH2730" i="11"/>
  <c r="BH2731" i="11"/>
  <c r="BH2732" i="11"/>
  <c r="BH2733" i="11"/>
  <c r="BH2734" i="11"/>
  <c r="BH2735" i="11"/>
  <c r="BH2736" i="11"/>
  <c r="BH2737" i="11"/>
  <c r="BH2738" i="11"/>
  <c r="BH2739" i="11"/>
  <c r="BH2740" i="11"/>
  <c r="BH2741" i="11"/>
  <c r="BH2742" i="11"/>
  <c r="BH2743" i="11"/>
  <c r="BH2744" i="11"/>
  <c r="BH2745" i="11"/>
  <c r="BH2746" i="11"/>
  <c r="BH2747" i="11"/>
  <c r="BH2748" i="11"/>
  <c r="BH2749" i="11"/>
  <c r="BH2750" i="11"/>
  <c r="BH2751" i="11"/>
  <c r="BH2752" i="11"/>
  <c r="BH2753" i="11"/>
  <c r="BH2754" i="11"/>
  <c r="BH2755" i="11"/>
  <c r="BH2756" i="11"/>
  <c r="BH2757" i="11"/>
  <c r="BH2758" i="11"/>
  <c r="BH2759" i="11"/>
  <c r="BH2760" i="11"/>
  <c r="BH2761" i="11"/>
  <c r="BH2762" i="11"/>
  <c r="BH2763" i="11"/>
  <c r="BH2764" i="11"/>
  <c r="BH2765" i="11"/>
  <c r="BH2766" i="11"/>
  <c r="BH2767" i="11"/>
  <c r="BH2768" i="11"/>
  <c r="BH2769" i="11"/>
  <c r="BH2770" i="11"/>
  <c r="BH2771" i="11"/>
  <c r="BH2772" i="11"/>
  <c r="BH2773" i="11"/>
  <c r="BH2774" i="11"/>
  <c r="BH2775" i="11"/>
  <c r="BH2776" i="11"/>
  <c r="BH2777" i="11"/>
  <c r="BH2778" i="11"/>
  <c r="BH2779" i="11"/>
  <c r="BH2780" i="11"/>
  <c r="BH2781" i="11"/>
  <c r="BH2782" i="11"/>
  <c r="BH2783" i="11"/>
  <c r="BH2784" i="11"/>
  <c r="BH2785" i="11"/>
  <c r="BH2786" i="11"/>
  <c r="BH2787" i="11"/>
  <c r="BH2788" i="11"/>
  <c r="BH2789" i="11"/>
  <c r="BH2790" i="11"/>
  <c r="BH2791" i="11"/>
  <c r="BH2792" i="11"/>
  <c r="BH2793" i="11"/>
  <c r="BH2794" i="11"/>
  <c r="BH2795" i="11"/>
  <c r="BH2796" i="11"/>
  <c r="BH2797" i="11"/>
  <c r="BH2798" i="11"/>
  <c r="BH2799" i="11"/>
  <c r="BH2800" i="11"/>
  <c r="BH2801" i="11"/>
  <c r="BH2802" i="11"/>
  <c r="BH2803" i="11"/>
  <c r="BH2804" i="11"/>
  <c r="BH2805" i="11"/>
  <c r="BH2806" i="11"/>
  <c r="BH2807" i="11"/>
  <c r="BH2808" i="11"/>
  <c r="BH2809" i="11"/>
  <c r="BH2810" i="11"/>
  <c r="BH2811" i="11"/>
  <c r="BH2812" i="11"/>
  <c r="BH2813" i="11"/>
  <c r="BH2814" i="11"/>
  <c r="BH2815" i="11"/>
  <c r="BH2816" i="11"/>
  <c r="BH2817" i="11"/>
  <c r="BH2818" i="11"/>
  <c r="BH2819" i="11"/>
  <c r="BH2820" i="11"/>
  <c r="BH2821" i="11"/>
  <c r="BH2822" i="11"/>
  <c r="BH2823" i="11"/>
  <c r="BH2824" i="11"/>
  <c r="BH2825" i="11"/>
  <c r="BH2826" i="11"/>
  <c r="BH2827" i="11"/>
  <c r="BH2828" i="11"/>
  <c r="BH2829" i="11"/>
  <c r="BH2830" i="11"/>
  <c r="BH2831" i="11"/>
  <c r="BH2832" i="11"/>
  <c r="BH2833" i="11"/>
  <c r="BH2834" i="11"/>
  <c r="BH2835" i="11"/>
  <c r="BH2836" i="11"/>
  <c r="BH2837" i="11"/>
  <c r="BH2838" i="11"/>
  <c r="BH2839" i="11"/>
  <c r="BH2840" i="11"/>
  <c r="BH2841" i="11"/>
  <c r="BH2842" i="11"/>
  <c r="BH2843" i="11"/>
  <c r="BH2844" i="11"/>
  <c r="BH2845" i="11"/>
  <c r="BH2846" i="11"/>
  <c r="BH2847" i="11"/>
  <c r="BH2848" i="11"/>
  <c r="BH2849" i="11"/>
  <c r="BH2850" i="11"/>
  <c r="BH2851" i="11"/>
  <c r="BH2852" i="11"/>
  <c r="BH2853" i="11"/>
  <c r="BH2854" i="11"/>
  <c r="BH2855" i="11"/>
  <c r="BH2856" i="11"/>
  <c r="BH2857" i="11"/>
  <c r="BH2858" i="11"/>
  <c r="BH2859" i="11"/>
  <c r="BH2860" i="11"/>
  <c r="BH2861" i="11"/>
  <c r="BH2862" i="11"/>
  <c r="BH2863" i="11"/>
  <c r="BH2864" i="11"/>
  <c r="BH2865" i="11"/>
  <c r="BH2866" i="11"/>
  <c r="BH2867" i="11"/>
  <c r="BH2868" i="11"/>
  <c r="BH2869" i="11"/>
  <c r="BH2870" i="11"/>
  <c r="BH2871" i="11"/>
  <c r="BH2872" i="11"/>
  <c r="BH2873" i="11"/>
  <c r="BH2874" i="11"/>
  <c r="BH2875" i="11"/>
  <c r="BH2876" i="11"/>
  <c r="BH2877" i="11"/>
  <c r="BH2878" i="11"/>
  <c r="BH2879" i="11"/>
  <c r="BH2880" i="11"/>
  <c r="BH2881" i="11"/>
  <c r="BH2882" i="11"/>
  <c r="BH2883" i="11"/>
  <c r="BH2884" i="11"/>
  <c r="BH2885" i="11"/>
  <c r="BH2886" i="11"/>
  <c r="BH2887" i="11"/>
  <c r="BH2888" i="11"/>
  <c r="BH2889" i="11"/>
  <c r="BH2890" i="11"/>
  <c r="BH2891" i="11"/>
  <c r="BH2892" i="11"/>
  <c r="BH2893" i="11"/>
  <c r="BH2894" i="11"/>
  <c r="BH2895" i="11"/>
  <c r="BH2896" i="11"/>
  <c r="BH2897" i="11"/>
  <c r="BH2898" i="11"/>
  <c r="BH2899" i="11"/>
  <c r="BH2900" i="11"/>
  <c r="BH2901" i="11"/>
  <c r="BH2902" i="11"/>
  <c r="BH2903" i="11"/>
  <c r="BH2904" i="11"/>
  <c r="BH2905" i="11"/>
  <c r="BH2906" i="11"/>
  <c r="BH2907" i="11"/>
  <c r="BH2908" i="11"/>
  <c r="BH2909" i="11"/>
  <c r="BH2910" i="11"/>
  <c r="BH2911" i="11"/>
  <c r="BH2912" i="11"/>
  <c r="BH2913" i="11"/>
  <c r="BH2914" i="11"/>
  <c r="BH2915" i="11"/>
  <c r="BH2916" i="11"/>
  <c r="BH2917" i="11"/>
  <c r="BH2918" i="11"/>
  <c r="BH2919" i="11"/>
  <c r="BH2920" i="11"/>
  <c r="BH2921" i="11"/>
  <c r="BH2922" i="11"/>
  <c r="BH2923" i="11"/>
  <c r="BH2924" i="11"/>
  <c r="BH2925" i="11"/>
  <c r="BH2926" i="11"/>
  <c r="BH2927" i="11"/>
  <c r="BH2928" i="11"/>
  <c r="BH2929" i="11"/>
  <c r="BH2930" i="11"/>
  <c r="BH2931" i="11"/>
  <c r="BH2932" i="11"/>
  <c r="BH2933" i="11"/>
  <c r="BH2934" i="11"/>
  <c r="BH2935" i="11"/>
  <c r="BH2936" i="11"/>
  <c r="BH2937" i="11"/>
  <c r="BH2938" i="11"/>
  <c r="BH2939" i="11"/>
  <c r="BH2940" i="11"/>
  <c r="BH2941" i="11"/>
  <c r="BH2942" i="11"/>
  <c r="BH2943" i="11"/>
  <c r="BH2944" i="11"/>
  <c r="BH2945" i="11"/>
  <c r="BH2946" i="11"/>
  <c r="BH2947" i="11"/>
  <c r="BH2948" i="11"/>
  <c r="BH2949" i="11"/>
  <c r="BH2950" i="11"/>
  <c r="BH2951" i="11"/>
  <c r="BH2952" i="11"/>
  <c r="BH2953" i="11"/>
  <c r="BH2954" i="11"/>
  <c r="BH2955" i="11"/>
  <c r="BH2956" i="11"/>
  <c r="BH2957" i="11"/>
  <c r="BH2958" i="11"/>
  <c r="BH2959" i="11"/>
  <c r="BH2960" i="11"/>
  <c r="BH2961" i="11"/>
  <c r="BH2962" i="11"/>
  <c r="BH2963" i="11"/>
  <c r="BH2964" i="11"/>
  <c r="BH2965" i="11"/>
  <c r="BH2966" i="11"/>
  <c r="BH2967" i="11"/>
  <c r="BH2968" i="11"/>
  <c r="BH2969" i="11"/>
  <c r="BH2970" i="11"/>
  <c r="BH2971" i="11"/>
  <c r="BH2972" i="11"/>
  <c r="BH2973" i="11"/>
  <c r="BH2974" i="11"/>
  <c r="BH2975" i="11"/>
  <c r="BH2976" i="11"/>
  <c r="BH2977" i="11"/>
  <c r="BH2978" i="11"/>
  <c r="BH2979" i="11"/>
  <c r="BH2980" i="11"/>
  <c r="BH2981" i="11"/>
  <c r="BH2982" i="11"/>
  <c r="BH2983" i="11"/>
  <c r="BH2984" i="11"/>
  <c r="BH2985" i="11"/>
  <c r="BH2986" i="11"/>
  <c r="BH2987" i="11"/>
  <c r="BH2988" i="11"/>
  <c r="BH2989" i="11"/>
  <c r="BH2990" i="11"/>
  <c r="BH2991" i="11"/>
  <c r="BH2992" i="11"/>
  <c r="BH2993" i="11"/>
  <c r="BH2994" i="11"/>
  <c r="BH2995" i="11"/>
  <c r="BH2996" i="11"/>
  <c r="BH2997" i="11"/>
  <c r="BH2998" i="11"/>
  <c r="BH2999" i="11"/>
  <c r="BH3" i="11"/>
  <c r="BA7" i="11" l="1"/>
  <c r="BA8" i="11"/>
  <c r="BJ7" i="11"/>
  <c r="BJ8" i="11"/>
  <c r="BJ9" i="11"/>
  <c r="BJ10" i="11"/>
  <c r="BJ11" i="11"/>
  <c r="BJ12" i="11"/>
  <c r="BJ13" i="11"/>
  <c r="BJ14" i="11"/>
  <c r="BJ15" i="1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6" i="11"/>
  <c r="BJ4" i="11"/>
  <c r="BJ5" i="11"/>
  <c r="BJ3" i="11"/>
  <c r="BI3" i="11"/>
  <c r="BI4" i="11" s="1"/>
  <c r="BI5" i="11" s="1"/>
  <c r="BI6" i="11" s="1"/>
  <c r="BI7" i="11" s="1"/>
  <c r="BI8" i="11" s="1"/>
  <c r="BI9" i="11" s="1"/>
  <c r="BI10" i="11" s="1"/>
  <c r="BI11" i="11" s="1"/>
  <c r="BI12" i="11" s="1"/>
  <c r="BI13" i="11" s="1"/>
  <c r="BI14" i="11" s="1"/>
  <c r="BI15" i="11" s="1"/>
  <c r="BI16" i="11" s="1"/>
  <c r="BI17" i="11" s="1"/>
  <c r="BI18" i="11" s="1"/>
  <c r="BI19" i="11" s="1"/>
  <c r="BI20" i="11" s="1"/>
  <c r="BI21" i="11" s="1"/>
  <c r="BI22" i="11" s="1"/>
  <c r="BI23" i="11" s="1"/>
  <c r="BI24" i="11" s="1"/>
  <c r="BI25" i="11" s="1"/>
  <c r="BI26" i="11" s="1"/>
  <c r="BI27" i="11" s="1"/>
  <c r="BI28" i="11" s="1"/>
  <c r="BI29" i="11" s="1"/>
  <c r="BI30" i="11" s="1"/>
  <c r="BI31" i="11" s="1"/>
  <c r="BI32" i="11" s="1"/>
  <c r="BI33" i="11" s="1"/>
  <c r="BI34" i="11" s="1"/>
  <c r="BI35" i="11" s="1"/>
  <c r="BI36" i="11" s="1"/>
  <c r="BI37" i="11" s="1"/>
  <c r="BI38" i="11" s="1"/>
  <c r="BI39" i="11" s="1"/>
  <c r="BI40" i="11" s="1"/>
  <c r="BI41" i="11" s="1"/>
  <c r="BI42" i="11" s="1"/>
  <c r="BI43" i="11" s="1"/>
  <c r="BI44" i="11" s="1"/>
  <c r="BI45" i="11" s="1"/>
  <c r="BI46" i="11" s="1"/>
  <c r="BI47" i="11" s="1"/>
  <c r="BI48" i="11" s="1"/>
  <c r="BI49" i="11" s="1"/>
  <c r="BI50" i="11" s="1"/>
  <c r="BI51" i="11" s="1"/>
  <c r="BI52" i="11" s="1"/>
  <c r="BI53" i="11" s="1"/>
  <c r="BI54" i="11" s="1"/>
  <c r="BI55" i="11" s="1"/>
  <c r="BI56" i="11" s="1"/>
  <c r="BI57" i="11" s="1"/>
  <c r="BI58" i="11" s="1"/>
  <c r="BI59" i="11" s="1"/>
  <c r="BI60" i="11" s="1"/>
  <c r="BI61" i="11" s="1"/>
  <c r="BI62" i="11" s="1"/>
  <c r="BI63" i="11" s="1"/>
  <c r="BI64" i="11" s="1"/>
  <c r="BI65" i="11" s="1"/>
  <c r="BI66" i="11" s="1"/>
  <c r="BI67" i="11" s="1"/>
  <c r="BI68" i="11" s="1"/>
  <c r="BI69" i="11" s="1"/>
  <c r="BI70" i="11" s="1"/>
  <c r="BI71" i="11" s="1"/>
  <c r="BI72" i="11" s="1"/>
  <c r="BI73" i="11" s="1"/>
  <c r="BI74" i="11" s="1"/>
  <c r="BI75" i="11" s="1"/>
  <c r="BI76" i="11" s="1"/>
  <c r="BI77" i="11" s="1"/>
  <c r="BI78" i="11" s="1"/>
  <c r="BI79" i="11" s="1"/>
  <c r="BI80" i="11" s="1"/>
  <c r="BI81" i="11" s="1"/>
  <c r="BI82" i="11" s="1"/>
  <c r="BI83" i="11" s="1"/>
  <c r="BI84" i="11" s="1"/>
  <c r="BI85" i="11" s="1"/>
  <c r="BI86" i="11" s="1"/>
  <c r="BI87" i="11" s="1"/>
  <c r="BI88" i="11" s="1"/>
  <c r="BI89" i="11" s="1"/>
  <c r="BI90" i="11" s="1"/>
  <c r="BI91" i="11" s="1"/>
  <c r="BI92" i="11" s="1"/>
  <c r="BI93" i="11" s="1"/>
  <c r="BI94" i="11" s="1"/>
  <c r="BI95" i="11" s="1"/>
  <c r="BI96" i="11" s="1"/>
  <c r="BI97" i="11" s="1"/>
  <c r="BI98" i="11" s="1"/>
  <c r="BI99" i="11" s="1"/>
  <c r="BI100" i="11" s="1"/>
  <c r="BI101" i="11" s="1"/>
  <c r="BI102" i="11" s="1"/>
  <c r="BI103" i="11" s="1"/>
  <c r="BI104" i="11" s="1"/>
  <c r="BI105" i="11" s="1"/>
  <c r="BI106" i="11" s="1"/>
  <c r="BI107" i="11" s="1"/>
  <c r="BI108" i="11" s="1"/>
  <c r="BI109" i="11" s="1"/>
  <c r="BI110" i="11" s="1"/>
  <c r="BI111" i="11" s="1"/>
  <c r="BI112" i="11" s="1"/>
  <c r="BI113" i="11" s="1"/>
  <c r="BI114" i="11" s="1"/>
  <c r="BI115" i="11" s="1"/>
  <c r="BI116" i="11" s="1"/>
  <c r="BI117" i="11" s="1"/>
  <c r="BI118" i="11" s="1"/>
  <c r="BI119" i="11" s="1"/>
  <c r="BI120" i="11" s="1"/>
  <c r="BI121" i="11" s="1"/>
  <c r="BI122" i="11" s="1"/>
  <c r="BI123" i="11" s="1"/>
  <c r="BI124" i="11" s="1"/>
  <c r="BI125" i="11" s="1"/>
  <c r="BI126" i="11" s="1"/>
  <c r="BI127" i="11" s="1"/>
  <c r="BI128" i="11" s="1"/>
  <c r="BI129" i="11" s="1"/>
  <c r="BI130" i="11" s="1"/>
  <c r="BI131" i="11" s="1"/>
  <c r="BI132" i="11" s="1"/>
  <c r="BI133" i="11" s="1"/>
  <c r="BI134" i="11" s="1"/>
  <c r="BI135" i="11" s="1"/>
  <c r="BI136" i="11" s="1"/>
  <c r="BI137" i="11" s="1"/>
  <c r="BI138" i="11" s="1"/>
  <c r="BI139" i="11" s="1"/>
  <c r="BI140" i="11" s="1"/>
  <c r="BI141" i="11" s="1"/>
  <c r="BI142" i="11" s="1"/>
  <c r="BI143" i="11" s="1"/>
  <c r="BI144" i="11" s="1"/>
  <c r="BI145" i="11" s="1"/>
  <c r="BI146" i="11" s="1"/>
  <c r="BI147" i="11" s="1"/>
  <c r="BI148" i="11" s="1"/>
  <c r="BI149" i="11" s="1"/>
  <c r="BI150" i="11" s="1"/>
  <c r="BI151" i="11" s="1"/>
  <c r="BI152" i="11" s="1"/>
  <c r="BI153" i="11" s="1"/>
  <c r="BI154" i="11" s="1"/>
  <c r="BI155" i="11" s="1"/>
  <c r="BI156" i="11" s="1"/>
  <c r="BI157" i="11" s="1"/>
  <c r="BI158" i="11" s="1"/>
  <c r="BI159" i="11" s="1"/>
  <c r="BI160" i="11" s="1"/>
  <c r="BI161" i="11" s="1"/>
  <c r="BI162" i="11" s="1"/>
  <c r="BI163" i="11" s="1"/>
  <c r="BI164" i="11" s="1"/>
  <c r="BI165" i="11" s="1"/>
  <c r="BI166" i="11" s="1"/>
  <c r="BI167" i="11" s="1"/>
  <c r="BI168" i="11" s="1"/>
  <c r="BI169" i="11" s="1"/>
  <c r="BI170" i="11" s="1"/>
  <c r="BI171" i="11" s="1"/>
  <c r="BI172" i="11" s="1"/>
  <c r="BI173" i="11" s="1"/>
  <c r="BI174" i="11" s="1"/>
  <c r="BI175" i="11" s="1"/>
  <c r="BI176" i="11" s="1"/>
  <c r="BI177" i="11" s="1"/>
  <c r="BI178" i="11" s="1"/>
  <c r="BI179" i="11" s="1"/>
  <c r="BI180" i="11" s="1"/>
  <c r="BI181" i="11" s="1"/>
  <c r="BI182" i="11" s="1"/>
  <c r="BI183" i="11" s="1"/>
  <c r="BI184" i="11" s="1"/>
  <c r="BI185" i="11" s="1"/>
  <c r="BI186" i="11" s="1"/>
  <c r="BI187" i="11" s="1"/>
  <c r="BI188" i="11" s="1"/>
  <c r="BI189" i="11" s="1"/>
  <c r="BI190" i="11" s="1"/>
  <c r="BI191" i="11" s="1"/>
  <c r="BI192" i="11" s="1"/>
  <c r="BI193" i="11" s="1"/>
  <c r="BI194" i="11" s="1"/>
  <c r="BI195" i="11" s="1"/>
  <c r="BI196" i="11" s="1"/>
  <c r="BI197" i="11" s="1"/>
  <c r="BI198" i="11" s="1"/>
  <c r="BI199" i="11" s="1"/>
  <c r="BI200" i="11" s="1"/>
  <c r="BI201" i="11" s="1"/>
  <c r="BI202" i="11" s="1"/>
  <c r="BI203" i="11" s="1"/>
  <c r="BI204" i="11" s="1"/>
  <c r="BI205" i="11" s="1"/>
  <c r="BI206" i="11" s="1"/>
  <c r="BI207" i="11" s="1"/>
  <c r="BI208" i="11" s="1"/>
  <c r="BI209" i="11" s="1"/>
  <c r="BI210" i="11" s="1"/>
  <c r="BI211" i="11" s="1"/>
  <c r="BI212" i="11" s="1"/>
  <c r="BI213" i="11" s="1"/>
  <c r="BI214" i="11" s="1"/>
  <c r="BI215" i="11" s="1"/>
  <c r="BI216" i="11" s="1"/>
  <c r="BI217" i="11" s="1"/>
  <c r="BI218" i="11" s="1"/>
  <c r="BI219" i="11" s="1"/>
  <c r="BI220" i="11" s="1"/>
  <c r="BI221" i="11" s="1"/>
  <c r="BI222" i="11" s="1"/>
  <c r="BI223" i="11" s="1"/>
  <c r="BI224" i="11" s="1"/>
  <c r="BI225" i="11" s="1"/>
  <c r="BI226" i="11" s="1"/>
  <c r="BI227" i="11" s="1"/>
  <c r="BI228" i="11" s="1"/>
  <c r="BI229" i="11" s="1"/>
  <c r="BI230" i="11" s="1"/>
  <c r="BI231" i="11" s="1"/>
  <c r="BI232" i="11" s="1"/>
  <c r="BI233" i="11" s="1"/>
  <c r="BI234" i="11" s="1"/>
  <c r="BI235" i="11" s="1"/>
  <c r="BI236" i="11" s="1"/>
  <c r="BI237" i="11" s="1"/>
  <c r="BI238" i="11" s="1"/>
  <c r="BI239" i="11" s="1"/>
  <c r="BI240" i="11" s="1"/>
  <c r="BI241" i="11" s="1"/>
  <c r="BI242" i="11" s="1"/>
  <c r="BI243" i="11" s="1"/>
  <c r="BI244" i="11" s="1"/>
  <c r="BI245" i="11" s="1"/>
  <c r="BI246" i="11" s="1"/>
  <c r="BI247" i="11" s="1"/>
  <c r="BI248" i="11" s="1"/>
  <c r="BI249" i="11" s="1"/>
  <c r="BI250" i="11" s="1"/>
  <c r="BI251" i="11" s="1"/>
  <c r="BI252" i="11" s="1"/>
  <c r="BI253" i="11" s="1"/>
  <c r="BI254" i="11" s="1"/>
  <c r="BI255" i="11" s="1"/>
  <c r="BI256" i="11" s="1"/>
  <c r="BI257" i="11" s="1"/>
  <c r="BI258" i="11" s="1"/>
  <c r="BI259" i="11" s="1"/>
  <c r="BI260" i="11" s="1"/>
  <c r="BI261" i="11" s="1"/>
  <c r="BI262" i="11" s="1"/>
  <c r="BI263" i="11" s="1"/>
  <c r="BI264" i="11" s="1"/>
  <c r="BI265" i="11" s="1"/>
  <c r="BI266" i="11" s="1"/>
  <c r="BI267" i="11" s="1"/>
  <c r="BI268" i="11" s="1"/>
  <c r="BI269" i="11" s="1"/>
  <c r="BI270" i="11" s="1"/>
  <c r="BI271" i="11" s="1"/>
  <c r="BI272" i="11" s="1"/>
  <c r="BI273" i="11" s="1"/>
  <c r="BI274" i="11" s="1"/>
  <c r="BI275" i="11" s="1"/>
  <c r="BI276" i="11" s="1"/>
  <c r="BI277" i="11" s="1"/>
  <c r="BI278" i="11" s="1"/>
  <c r="BI279" i="11" s="1"/>
  <c r="BI280" i="11" s="1"/>
  <c r="BI281" i="11" s="1"/>
  <c r="BI282" i="11" s="1"/>
  <c r="BI283" i="11" s="1"/>
  <c r="BI284" i="11" s="1"/>
  <c r="BI285" i="11" s="1"/>
  <c r="BI286" i="11" s="1"/>
  <c r="BI287" i="11" s="1"/>
  <c r="BI288" i="11" s="1"/>
  <c r="BI289" i="11" s="1"/>
  <c r="BI290" i="11" s="1"/>
  <c r="BI291" i="11" s="1"/>
  <c r="BI292" i="11" s="1"/>
  <c r="BI293" i="11" s="1"/>
  <c r="BI294" i="11" s="1"/>
  <c r="BI295" i="11" s="1"/>
  <c r="BI296" i="11" s="1"/>
  <c r="BI297" i="11" s="1"/>
  <c r="BI298" i="11" s="1"/>
  <c r="BI299" i="11" s="1"/>
  <c r="B48" i="16" l="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B4" i="16"/>
  <c r="B3" i="16"/>
  <c r="B2" i="16"/>
  <c r="A3" i="16"/>
  <c r="B1" i="8"/>
  <c r="B34" i="9"/>
  <c r="A2" i="16" l="1"/>
  <c r="BK3" i="11"/>
  <c r="A4" i="16"/>
  <c r="BL3" i="11"/>
  <c r="D2" i="16" s="1"/>
  <c r="B27" i="9"/>
  <c r="B28" i="9"/>
  <c r="B29" i="9"/>
  <c r="B30" i="9"/>
  <c r="B31" i="9"/>
  <c r="B32" i="9"/>
  <c r="B33" i="9"/>
  <c r="B8" i="8"/>
  <c r="B16" i="9" s="1"/>
  <c r="BK4" i="11" l="1"/>
  <c r="C3" i="16" s="1"/>
  <c r="C2" i="16"/>
  <c r="BL4" i="11"/>
  <c r="A5" i="16"/>
  <c r="B24" i="9"/>
  <c r="B25" i="9"/>
  <c r="B26" i="9"/>
  <c r="B22" i="9"/>
  <c r="B23" i="9"/>
  <c r="B13" i="9"/>
  <c r="B21" i="9"/>
  <c r="BL5" i="11" l="1"/>
  <c r="D4" i="16" s="1"/>
  <c r="D3" i="16"/>
  <c r="BK5" i="11"/>
  <c r="C4" i="16" s="1"/>
  <c r="A6" i="16"/>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BK6" i="11" l="1"/>
  <c r="C5" i="16" s="1"/>
  <c r="BL6" i="11"/>
  <c r="D5" i="16" s="1"/>
  <c r="A7" i="16"/>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BL7" i="11" l="1"/>
  <c r="D6" i="16" s="1"/>
  <c r="BK7" i="11"/>
  <c r="C6" i="16" s="1"/>
  <c r="A8" i="16"/>
  <c r="M998" i="1"/>
  <c r="M999" i="1"/>
  <c r="M1000" i="1"/>
  <c r="M1001" i="1"/>
  <c r="M1002" i="1"/>
  <c r="M1003" i="1"/>
  <c r="M1004" i="1"/>
  <c r="I998" i="1"/>
  <c r="I999" i="1"/>
  <c r="I1000" i="1"/>
  <c r="I1001" i="1"/>
  <c r="I1002" i="1"/>
  <c r="I1003" i="1"/>
  <c r="I1004" i="1"/>
  <c r="BL8" i="11" l="1"/>
  <c r="D7" i="16" s="1"/>
  <c r="BK8" i="11"/>
  <c r="C7" i="16" s="1"/>
  <c r="BL9" i="11"/>
  <c r="D8" i="16" s="1"/>
  <c r="A9" i="16"/>
  <c r="BK9" i="11"/>
  <c r="C8" i="16" s="1"/>
  <c r="A10" i="16" l="1"/>
  <c r="BL10" i="11"/>
  <c r="D9" i="16" s="1"/>
  <c r="BK10" i="11"/>
  <c r="C9" i="16" s="1"/>
  <c r="BL11" i="11" l="1"/>
  <c r="D10" i="16" s="1"/>
  <c r="BK11" i="11"/>
  <c r="C10" i="16" s="1"/>
  <c r="A11" i="16"/>
  <c r="A12" i="16" l="1"/>
  <c r="BL12" i="11"/>
  <c r="D11" i="16" s="1"/>
  <c r="BK12" i="11"/>
  <c r="C11" i="16" s="1"/>
  <c r="BL13" i="11" l="1"/>
  <c r="D12" i="16" s="1"/>
  <c r="BK13" i="11"/>
  <c r="C12" i="16" s="1"/>
  <c r="A13" i="16"/>
  <c r="E260" i="4"/>
  <c r="G60" i="4"/>
  <c r="F60" i="4"/>
  <c r="G50" i="4"/>
  <c r="F50" i="4"/>
  <c r="G40" i="4"/>
  <c r="F40" i="4"/>
  <c r="G30" i="4"/>
  <c r="F30" i="4"/>
  <c r="G20" i="4"/>
  <c r="F20" i="4"/>
  <c r="G10" i="4"/>
  <c r="F10" i="4"/>
  <c r="BL14" i="11" l="1"/>
  <c r="D13" i="16" s="1"/>
  <c r="A14" i="16"/>
  <c r="BK14" i="11"/>
  <c r="C13" i="16" s="1"/>
  <c r="I1" i="4"/>
  <c r="BK15" i="11" l="1"/>
  <c r="C14" i="16" s="1"/>
  <c r="A15" i="16"/>
  <c r="BL15" i="11"/>
  <c r="D14" i="16" s="1"/>
  <c r="A16" i="16" l="1"/>
  <c r="BL16" i="11"/>
  <c r="D15" i="16" s="1"/>
  <c r="BK16" i="11"/>
  <c r="C15" i="16" s="1"/>
  <c r="BL17" i="11" l="1"/>
  <c r="D16" i="16" s="1"/>
  <c r="A17" i="16"/>
  <c r="BK17" i="11"/>
  <c r="C16" i="16" s="1"/>
  <c r="P4" i="1"/>
  <c r="O4" i="1"/>
  <c r="AD2" i="11" l="1"/>
  <c r="K2" i="11"/>
  <c r="AC2" i="11"/>
  <c r="J2" i="11"/>
  <c r="A18" i="16"/>
  <c r="BL18" i="11"/>
  <c r="D17" i="16" s="1"/>
  <c r="BK18" i="11"/>
  <c r="C17" i="16" s="1"/>
  <c r="Q4" i="1"/>
  <c r="J21" i="11" l="1"/>
  <c r="J106" i="11"/>
  <c r="K106" i="11"/>
  <c r="K21" i="11"/>
  <c r="L2" i="11"/>
  <c r="AE2" i="11"/>
  <c r="BL19" i="11"/>
  <c r="D18" i="16" s="1"/>
  <c r="BK19" i="11"/>
  <c r="C18" i="16" s="1"/>
  <c r="A19" i="16"/>
  <c r="R4" i="1"/>
  <c r="L106" i="11" l="1"/>
  <c r="L21" i="11"/>
  <c r="M2" i="11"/>
  <c r="AF2" i="11"/>
  <c r="A20" i="16"/>
  <c r="BL20" i="11"/>
  <c r="D19" i="16" s="1"/>
  <c r="BK20" i="11"/>
  <c r="C19" i="16" s="1"/>
  <c r="D120" i="3"/>
  <c r="D73" i="3"/>
  <c r="S4" i="1"/>
  <c r="M106" i="11" l="1"/>
  <c r="M21" i="11"/>
  <c r="N2" i="11"/>
  <c r="AG2" i="11"/>
  <c r="BL21" i="11"/>
  <c r="D20" i="16" s="1"/>
  <c r="BK21" i="11"/>
  <c r="C20" i="16" s="1"/>
  <c r="A21" i="16"/>
  <c r="T4" i="1"/>
  <c r="N21" i="11" l="1"/>
  <c r="N106" i="11"/>
  <c r="AH2" i="11"/>
  <c r="O2" i="11"/>
  <c r="BL22" i="11"/>
  <c r="D21" i="16" s="1"/>
  <c r="A22" i="16"/>
  <c r="BK22" i="11"/>
  <c r="C21" i="16" s="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O21" i="11" l="1"/>
  <c r="O106" i="11"/>
  <c r="AI2" i="11"/>
  <c r="P2" i="11"/>
  <c r="BK23" i="11"/>
  <c r="C22" i="16" s="1"/>
  <c r="A23" i="16"/>
  <c r="BL23" i="11"/>
  <c r="D22" i="16" s="1"/>
  <c r="V4" i="1"/>
  <c r="P21" i="11" l="1"/>
  <c r="P106" i="11"/>
  <c r="AJ2" i="11"/>
  <c r="Q2" i="11"/>
  <c r="A24" i="16"/>
  <c r="BL24" i="11"/>
  <c r="D23" i="16" s="1"/>
  <c r="BK24" i="11"/>
  <c r="C23" i="16" s="1"/>
  <c r="W4" i="1"/>
  <c r="Q21" i="11" l="1"/>
  <c r="Q106" i="11"/>
  <c r="R2" i="11"/>
  <c r="AK2" i="11"/>
  <c r="BL25" i="11"/>
  <c r="D24" i="16" s="1"/>
  <c r="A25" i="16"/>
  <c r="BK25" i="11"/>
  <c r="C24" i="16" s="1"/>
  <c r="X4" i="1"/>
  <c r="R21" i="11" l="1"/>
  <c r="R106" i="11"/>
  <c r="S2" i="11"/>
  <c r="AL2" i="11"/>
  <c r="A26" i="16"/>
  <c r="BL26" i="11"/>
  <c r="D25" i="16" s="1"/>
  <c r="BK26" i="11"/>
  <c r="C25" i="16" s="1"/>
  <c r="A28" i="8"/>
  <c r="B1" i="1"/>
  <c r="Y4" i="1"/>
  <c r="S21" i="11" l="1"/>
  <c r="S106" i="11"/>
  <c r="T2" i="11"/>
  <c r="AM2" i="11"/>
  <c r="BL27" i="11"/>
  <c r="D26" i="16" s="1"/>
  <c r="BK27" i="11"/>
  <c r="C26" i="16" s="1"/>
  <c r="A27" i="16"/>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21" i="11" l="1"/>
  <c r="T106" i="11"/>
  <c r="U2" i="11"/>
  <c r="AN2" i="11"/>
  <c r="BN3" i="11"/>
  <c r="F2" i="16" s="1"/>
  <c r="BN11" i="11"/>
  <c r="F10" i="16" s="1"/>
  <c r="BN12" i="11"/>
  <c r="F11" i="16" s="1"/>
  <c r="BN13" i="11"/>
  <c r="F12" i="16" s="1"/>
  <c r="A28" i="16"/>
  <c r="BL28" i="11"/>
  <c r="D27" i="16" s="1"/>
  <c r="BK28" i="11"/>
  <c r="C27" i="16" s="1"/>
  <c r="L118" i="1"/>
  <c r="I116" i="11" s="1"/>
  <c r="L50" i="1"/>
  <c r="I48" i="11" s="1"/>
  <c r="L956" i="1"/>
  <c r="I954" i="11" s="1"/>
  <c r="L141" i="1"/>
  <c r="I139" i="11" s="1"/>
  <c r="L187" i="1"/>
  <c r="I185" i="11" s="1"/>
  <c r="L550" i="1"/>
  <c r="I548" i="11" s="1"/>
  <c r="L801" i="1"/>
  <c r="I799" i="11" s="1"/>
  <c r="L247" i="1"/>
  <c r="I245" i="11" s="1"/>
  <c r="L132" i="1"/>
  <c r="I130" i="11" s="1"/>
  <c r="L506" i="1"/>
  <c r="I504" i="11" s="1"/>
  <c r="L990" i="1"/>
  <c r="I988" i="11" s="1"/>
  <c r="L593" i="1"/>
  <c r="I591" i="11" s="1"/>
  <c r="L541" i="1"/>
  <c r="I539" i="11" s="1"/>
  <c r="L613" i="1"/>
  <c r="I611" i="11" s="1"/>
  <c r="L232" i="1"/>
  <c r="I230" i="11" s="1"/>
  <c r="L210" i="1"/>
  <c r="I208" i="11" s="1"/>
  <c r="L369" i="1"/>
  <c r="I367" i="11" s="1"/>
  <c r="L181" i="1"/>
  <c r="I179" i="11" s="1"/>
  <c r="L324" i="1"/>
  <c r="I322" i="11" s="1"/>
  <c r="L383" i="1"/>
  <c r="I381" i="11" s="1"/>
  <c r="L24" i="1"/>
  <c r="I22" i="11" s="1"/>
  <c r="L753" i="1"/>
  <c r="I751" i="11" s="1"/>
  <c r="L100" i="1"/>
  <c r="I98" i="11" s="1"/>
  <c r="L382" i="1"/>
  <c r="I380" i="11" s="1"/>
  <c r="L807" i="1"/>
  <c r="I805" i="11" s="1"/>
  <c r="L388" i="1"/>
  <c r="I386" i="11" s="1"/>
  <c r="L176" i="1"/>
  <c r="I174" i="11" s="1"/>
  <c r="L514" i="1"/>
  <c r="I512" i="11" s="1"/>
  <c r="L143" i="1"/>
  <c r="I141" i="11" s="1"/>
  <c r="L470" i="1"/>
  <c r="I468" i="11" s="1"/>
  <c r="L219" i="1"/>
  <c r="I217" i="11" s="1"/>
  <c r="L818" i="1"/>
  <c r="I816" i="11" s="1"/>
  <c r="L660" i="1"/>
  <c r="I658" i="11" s="1"/>
  <c r="L619" i="1"/>
  <c r="I617" i="11" s="1"/>
  <c r="L677" i="1"/>
  <c r="I675" i="11" s="1"/>
  <c r="L223" i="1"/>
  <c r="I221" i="11" s="1"/>
  <c r="L607" i="1"/>
  <c r="I605" i="11" s="1"/>
  <c r="L403" i="1"/>
  <c r="I401" i="11" s="1"/>
  <c r="L493" i="1"/>
  <c r="I491" i="11" s="1"/>
  <c r="L214" i="1"/>
  <c r="I212" i="11" s="1"/>
  <c r="L569" i="1"/>
  <c r="I567" i="11" s="1"/>
  <c r="L406" i="1"/>
  <c r="I404" i="11" s="1"/>
  <c r="L83" i="1"/>
  <c r="I81" i="11" s="1"/>
  <c r="L375" i="1"/>
  <c r="I373" i="11" s="1"/>
  <c r="L941" i="1"/>
  <c r="I939" i="11" s="1"/>
  <c r="L499" i="1"/>
  <c r="I497" i="11" s="1"/>
  <c r="L297" i="1"/>
  <c r="I295" i="11" s="1"/>
  <c r="L556" i="1"/>
  <c r="I554" i="11" s="1"/>
  <c r="L865" i="1"/>
  <c r="I863" i="11" s="1"/>
  <c r="L698" i="1"/>
  <c r="I696" i="11" s="1"/>
  <c r="L637" i="1"/>
  <c r="I635" i="11" s="1"/>
  <c r="L586" i="1"/>
  <c r="I584" i="11" s="1"/>
  <c r="L165" i="1"/>
  <c r="I163" i="11" s="1"/>
  <c r="L150" i="1"/>
  <c r="I148" i="11" s="1"/>
  <c r="L528" i="1"/>
  <c r="I526" i="11" s="1"/>
  <c r="L304" i="1"/>
  <c r="I302" i="11" s="1"/>
  <c r="L265" i="1"/>
  <c r="I263" i="11" s="1"/>
  <c r="L855" i="1"/>
  <c r="I853" i="11" s="1"/>
  <c r="L414" i="1"/>
  <c r="I412" i="11" s="1"/>
  <c r="L76" i="1"/>
  <c r="I74" i="11" s="1"/>
  <c r="L887" i="1"/>
  <c r="I885" i="11" s="1"/>
  <c r="L525" i="1"/>
  <c r="I523" i="11" s="1"/>
  <c r="L313" i="1"/>
  <c r="I311" i="11" s="1"/>
  <c r="L440" i="1"/>
  <c r="I438" i="11" s="1"/>
  <c r="L124" i="1"/>
  <c r="I122" i="11" s="1"/>
  <c r="L495" i="1"/>
  <c r="I493" i="11" s="1"/>
  <c r="L200" i="1"/>
  <c r="I198" i="11" s="1"/>
  <c r="L423" i="1"/>
  <c r="I421" i="11" s="1"/>
  <c r="L513" i="1"/>
  <c r="I511" i="11" s="1"/>
  <c r="L892" i="1"/>
  <c r="I890" i="11" s="1"/>
  <c r="L958" i="1"/>
  <c r="I956" i="11" s="1"/>
  <c r="L394" i="1"/>
  <c r="I392" i="11" s="1"/>
  <c r="L877" i="1"/>
  <c r="I875" i="11" s="1"/>
  <c r="L627" i="1"/>
  <c r="I625" i="11" s="1"/>
  <c r="L199" i="1"/>
  <c r="I197" i="11" s="1"/>
  <c r="L703" i="1"/>
  <c r="I701" i="11" s="1"/>
  <c r="L167" i="1"/>
  <c r="I165" i="11" s="1"/>
  <c r="L113" i="1"/>
  <c r="I111" i="11" s="1"/>
  <c r="L301" i="1"/>
  <c r="I299" i="11" s="1"/>
  <c r="L983" i="1"/>
  <c r="I981" i="11" s="1"/>
  <c r="L707" i="1"/>
  <c r="I705" i="11" s="1"/>
  <c r="L279" i="1"/>
  <c r="I277" i="11" s="1"/>
  <c r="L97" i="1"/>
  <c r="I95" i="11" s="1"/>
  <c r="L314" i="1"/>
  <c r="I312" i="11" s="1"/>
  <c r="L873" i="1"/>
  <c r="I871" i="11" s="1"/>
  <c r="L55" i="1"/>
  <c r="I53" i="11" s="1"/>
  <c r="L605" i="1"/>
  <c r="I603" i="11" s="1"/>
  <c r="L842" i="1"/>
  <c r="I840" i="11" s="1"/>
  <c r="L631" i="1"/>
  <c r="I629" i="11" s="1"/>
  <c r="L650" i="1"/>
  <c r="I648" i="11" s="1"/>
  <c r="L371" i="1"/>
  <c r="I369" i="11" s="1"/>
  <c r="L213" i="1"/>
  <c r="I211" i="11" s="1"/>
  <c r="L140" i="1"/>
  <c r="I138" i="11" s="1"/>
  <c r="L951" i="1"/>
  <c r="I949" i="11" s="1"/>
  <c r="L397" i="1"/>
  <c r="I395" i="11" s="1"/>
  <c r="L431" i="1"/>
  <c r="I429" i="11" s="1"/>
  <c r="L817" i="1"/>
  <c r="I815" i="11" s="1"/>
  <c r="L815" i="1"/>
  <c r="I813" i="11" s="1"/>
  <c r="L679" i="1"/>
  <c r="I677" i="11" s="1"/>
  <c r="L731" i="1"/>
  <c r="I729" i="11" s="1"/>
  <c r="L182" i="1"/>
  <c r="I180" i="11" s="1"/>
  <c r="L897" i="1"/>
  <c r="I895" i="11" s="1"/>
  <c r="L170" i="1"/>
  <c r="I168" i="11" s="1"/>
  <c r="L665" i="1"/>
  <c r="I663" i="11" s="1"/>
  <c r="L805" i="1"/>
  <c r="I803" i="11" s="1"/>
  <c r="L538" i="1"/>
  <c r="I536" i="11" s="1"/>
  <c r="L174" i="1"/>
  <c r="I172" i="11" s="1"/>
  <c r="L409" i="1"/>
  <c r="I407" i="11" s="1"/>
  <c r="L913" i="1"/>
  <c r="I911" i="11" s="1"/>
  <c r="L448" i="1"/>
  <c r="I446" i="11" s="1"/>
  <c r="L80" i="1"/>
  <c r="I78" i="11" s="1"/>
  <c r="L524" i="1"/>
  <c r="I522" i="11" s="1"/>
  <c r="L267" i="1"/>
  <c r="I265" i="11" s="1"/>
  <c r="L900" i="1"/>
  <c r="I898" i="11" s="1"/>
  <c r="L126" i="1"/>
  <c r="I124" i="11" s="1"/>
  <c r="L419" i="1"/>
  <c r="I417" i="11" s="1"/>
  <c r="L99" i="1"/>
  <c r="I97" i="11" s="1"/>
  <c r="L316" i="1"/>
  <c r="I314" i="11" s="1"/>
  <c r="L732" i="1"/>
  <c r="I730" i="11" s="1"/>
  <c r="L924" i="1"/>
  <c r="I922" i="11" s="1"/>
  <c r="L568" i="1"/>
  <c r="I566" i="11" s="1"/>
  <c r="L468" i="1"/>
  <c r="I466" i="11" s="1"/>
  <c r="L323" i="1"/>
  <c r="I321" i="11" s="1"/>
  <c r="L795" i="1"/>
  <c r="I793" i="11" s="1"/>
  <c r="L553" i="1"/>
  <c r="I551" i="11" s="1"/>
  <c r="L362" i="1"/>
  <c r="I360" i="11" s="1"/>
  <c r="L844" i="1"/>
  <c r="I842" i="11" s="1"/>
  <c r="L439" i="1"/>
  <c r="I437" i="11" s="1"/>
  <c r="L52" i="1"/>
  <c r="I50" i="11" s="1"/>
  <c r="L585" i="1"/>
  <c r="I583" i="11" s="1"/>
  <c r="L328" i="1"/>
  <c r="I326" i="11" s="1"/>
  <c r="L770" i="1"/>
  <c r="I768" i="11" s="1"/>
  <c r="L47" i="1"/>
  <c r="I45" i="11" s="1"/>
  <c r="L257" i="1"/>
  <c r="I255" i="11" s="1"/>
  <c r="L570" i="1"/>
  <c r="I568" i="11" s="1"/>
  <c r="L91" i="1"/>
  <c r="I89" i="11" s="1"/>
  <c r="L10" i="1"/>
  <c r="I8" i="11" s="1"/>
  <c r="L971" i="1"/>
  <c r="I969" i="11" s="1"/>
  <c r="L772" i="1"/>
  <c r="I770" i="11" s="1"/>
  <c r="L341" i="1"/>
  <c r="I339" i="11" s="1"/>
  <c r="L318" i="1"/>
  <c r="I316" i="11" s="1"/>
  <c r="L599" i="1"/>
  <c r="I597" i="11" s="1"/>
  <c r="L164" i="1"/>
  <c r="I162" i="11" s="1"/>
  <c r="L609" i="1"/>
  <c r="I607" i="11" s="1"/>
  <c r="L12" i="1"/>
  <c r="I10" i="11" s="1"/>
  <c r="L987" i="1"/>
  <c r="I985" i="11" s="1"/>
  <c r="L7" i="1"/>
  <c r="I5" i="11" s="1"/>
  <c r="L256" i="1"/>
  <c r="I254" i="11" s="1"/>
  <c r="L87" i="1"/>
  <c r="I85" i="11" s="1"/>
  <c r="L122" i="1"/>
  <c r="I120" i="11" s="1"/>
  <c r="L705" i="1"/>
  <c r="I703" i="11" s="1"/>
  <c r="L202" i="1"/>
  <c r="I200" i="11" s="1"/>
  <c r="L476" i="1"/>
  <c r="I474" i="11" s="1"/>
  <c r="L634" i="1"/>
  <c r="I632" i="11" s="1"/>
  <c r="L175" i="1"/>
  <c r="I173" i="11" s="1"/>
  <c r="L147" i="1"/>
  <c r="I145" i="11" s="1"/>
  <c r="L862" i="1"/>
  <c r="I860" i="11" s="1"/>
  <c r="L502" i="1"/>
  <c r="I500" i="11" s="1"/>
  <c r="L955" i="1"/>
  <c r="I953" i="11" s="1"/>
  <c r="L71" i="1"/>
  <c r="I69" i="11" s="1"/>
  <c r="L284" i="1"/>
  <c r="I282" i="11" s="1"/>
  <c r="L486" i="1"/>
  <c r="I484" i="11" s="1"/>
  <c r="L930" i="1"/>
  <c r="I928" i="11" s="1"/>
  <c r="L561" i="1"/>
  <c r="I559" i="11" s="1"/>
  <c r="L222" i="1"/>
  <c r="I220" i="11" s="1"/>
  <c r="L917" i="1"/>
  <c r="I915" i="11" s="1"/>
  <c r="L904" i="1"/>
  <c r="I902" i="11" s="1"/>
  <c r="L302" i="1"/>
  <c r="I300" i="11" s="1"/>
  <c r="L576" i="1"/>
  <c r="I574" i="11" s="1"/>
  <c r="L690" i="1"/>
  <c r="I688" i="11" s="1"/>
  <c r="L826" i="1"/>
  <c r="I824" i="11" s="1"/>
  <c r="L114" i="1"/>
  <c r="I112" i="11" s="1"/>
  <c r="L389" i="1"/>
  <c r="I387" i="11" s="1"/>
  <c r="L621" i="1"/>
  <c r="I619" i="11" s="1"/>
  <c r="L480" i="1"/>
  <c r="I478" i="11" s="1"/>
  <c r="L978" i="1"/>
  <c r="I976" i="11" s="1"/>
  <c r="L680" i="1"/>
  <c r="I678" i="11" s="1"/>
  <c r="L563" i="1"/>
  <c r="I561" i="11" s="1"/>
  <c r="L716" i="1"/>
  <c r="I714" i="11" s="1"/>
  <c r="L766" i="1"/>
  <c r="I764" i="11" s="1"/>
  <c r="L884" i="1"/>
  <c r="I882" i="11" s="1"/>
  <c r="L299" i="1"/>
  <c r="I297" i="11" s="1"/>
  <c r="L516" i="1"/>
  <c r="I514" i="11" s="1"/>
  <c r="L721" i="1"/>
  <c r="I719" i="11" s="1"/>
  <c r="L155" i="1"/>
  <c r="I153" i="11" s="1"/>
  <c r="L376" i="1"/>
  <c r="I374" i="11" s="1"/>
  <c r="L734" i="1"/>
  <c r="I732" i="11" s="1"/>
  <c r="L54" i="1"/>
  <c r="I52" i="11" s="1"/>
  <c r="L598" i="1"/>
  <c r="I596" i="11" s="1"/>
  <c r="L564" i="1"/>
  <c r="I562" i="11" s="1"/>
  <c r="L26" i="1"/>
  <c r="I24" i="11" s="1"/>
  <c r="L535" i="1"/>
  <c r="I533" i="11" s="1"/>
  <c r="L866" i="1"/>
  <c r="I864" i="11" s="1"/>
  <c r="L104" i="1"/>
  <c r="I102" i="11" s="1"/>
  <c r="L539" i="1"/>
  <c r="I537" i="11" s="1"/>
  <c r="L497" i="1"/>
  <c r="I495" i="11" s="1"/>
  <c r="L342" i="1"/>
  <c r="I340" i="11" s="1"/>
  <c r="L88" i="1"/>
  <c r="I86" i="11" s="1"/>
  <c r="L238" i="1"/>
  <c r="I236" i="11" s="1"/>
  <c r="L849" i="1"/>
  <c r="I847" i="11" s="1"/>
  <c r="L503" i="1"/>
  <c r="I501" i="11" s="1"/>
  <c r="L592" i="1"/>
  <c r="I590" i="11" s="1"/>
  <c r="L178" i="1"/>
  <c r="I176" i="11" s="1"/>
  <c r="L137" i="1"/>
  <c r="I135" i="11" s="1"/>
  <c r="L289" i="1"/>
  <c r="I287" i="11" s="1"/>
  <c r="L860" i="1"/>
  <c r="I858" i="11" s="1"/>
  <c r="L217" i="1"/>
  <c r="I215" i="11" s="1"/>
  <c r="L329" i="1"/>
  <c r="I327" i="11" s="1"/>
  <c r="L240" i="1"/>
  <c r="I238" i="11" s="1"/>
  <c r="L891" i="1"/>
  <c r="I889" i="11" s="1"/>
  <c r="L157" i="1"/>
  <c r="I155" i="11" s="1"/>
  <c r="L780" i="1"/>
  <c r="I778" i="11" s="1"/>
  <c r="L567" i="1"/>
  <c r="I565" i="11" s="1"/>
  <c r="L116" i="1"/>
  <c r="I114" i="11" s="1"/>
  <c r="L652" i="1"/>
  <c r="I650" i="11" s="1"/>
  <c r="L411" i="1"/>
  <c r="I409" i="11" s="1"/>
  <c r="L551" i="1"/>
  <c r="I549" i="11" s="1"/>
  <c r="L709" i="1"/>
  <c r="I707" i="11" s="1"/>
  <c r="L248" i="1"/>
  <c r="I246" i="11" s="1"/>
  <c r="L820" i="1"/>
  <c r="I818" i="11" s="1"/>
  <c r="L656" i="1"/>
  <c r="I654" i="11" s="1"/>
  <c r="L196" i="1"/>
  <c r="I194" i="11" s="1"/>
  <c r="L663" i="1"/>
  <c r="I661" i="11" s="1"/>
  <c r="L235" i="1"/>
  <c r="I233" i="11" s="1"/>
  <c r="L802" i="1"/>
  <c r="I800" i="11" s="1"/>
  <c r="L311" i="1"/>
  <c r="I309" i="11" s="1"/>
  <c r="L739" i="1"/>
  <c r="I737" i="11" s="1"/>
  <c r="L989" i="1"/>
  <c r="I987" i="11" s="1"/>
  <c r="L189" i="1"/>
  <c r="I187" i="11" s="1"/>
  <c r="L338" i="1"/>
  <c r="I336" i="11" s="1"/>
  <c r="L368" i="1"/>
  <c r="I366" i="11" s="1"/>
  <c r="L421" i="1"/>
  <c r="I419" i="11" s="1"/>
  <c r="L57" i="1"/>
  <c r="I55" i="11" s="1"/>
  <c r="L131" i="1"/>
  <c r="I129" i="11" s="1"/>
  <c r="L580" i="1"/>
  <c r="I578" i="11" s="1"/>
  <c r="L70" i="1"/>
  <c r="I68" i="11" s="1"/>
  <c r="L756" i="1"/>
  <c r="I754" i="11" s="1"/>
  <c r="L722" i="1"/>
  <c r="I720" i="11" s="1"/>
  <c r="L429" i="1"/>
  <c r="I427" i="11" s="1"/>
  <c r="L287" i="1"/>
  <c r="I285" i="11" s="1"/>
  <c r="L823" i="1"/>
  <c r="I821" i="11" s="1"/>
  <c r="L350" i="1"/>
  <c r="I348" i="11" s="1"/>
  <c r="L81" i="1"/>
  <c r="I79" i="11" s="1"/>
  <c r="L923" i="1"/>
  <c r="I921" i="11" s="1"/>
  <c r="L390" i="1"/>
  <c r="I388" i="11" s="1"/>
  <c r="L488" i="1"/>
  <c r="I486" i="11" s="1"/>
  <c r="L276" i="1"/>
  <c r="I274" i="11" s="1"/>
  <c r="L74" i="1"/>
  <c r="I72" i="11" s="1"/>
  <c r="L879" i="1"/>
  <c r="I877" i="11" s="1"/>
  <c r="L530" i="1"/>
  <c r="I528" i="11" s="1"/>
  <c r="L348" i="1"/>
  <c r="I346" i="11" s="1"/>
  <c r="L633" i="1"/>
  <c r="I631" i="11" s="1"/>
  <c r="L197" i="1"/>
  <c r="I195" i="11" s="1"/>
  <c r="L974" i="1"/>
  <c r="I972" i="11" s="1"/>
  <c r="L764" i="1"/>
  <c r="I762" i="11" s="1"/>
  <c r="L821" i="1"/>
  <c r="I819" i="11" s="1"/>
  <c r="L428" i="1"/>
  <c r="I426" i="11" s="1"/>
  <c r="L676" i="1"/>
  <c r="I674" i="11" s="1"/>
  <c r="L216" i="1"/>
  <c r="I214" i="11" s="1"/>
  <c r="L101" i="1"/>
  <c r="I99" i="11" s="1"/>
  <c r="L292" i="1"/>
  <c r="I290" i="11" s="1"/>
  <c r="L109" i="1"/>
  <c r="I107" i="11" s="1"/>
  <c r="L347" i="1"/>
  <c r="I345" i="11" s="1"/>
  <c r="L92" i="1"/>
  <c r="I90" i="11" s="1"/>
  <c r="L517" i="1"/>
  <c r="I515" i="11" s="1"/>
  <c r="L296" i="1"/>
  <c r="I294" i="11" s="1"/>
  <c r="L177" i="1"/>
  <c r="I175" i="11" s="1"/>
  <c r="L335" i="1"/>
  <c r="I333" i="11" s="1"/>
  <c r="L719" i="1"/>
  <c r="I717" i="11" s="1"/>
  <c r="L72" i="1"/>
  <c r="I70" i="11" s="1"/>
  <c r="L657" i="1"/>
  <c r="I655" i="11" s="1"/>
  <c r="L578" i="1"/>
  <c r="I576" i="11" s="1"/>
  <c r="L799" i="1"/>
  <c r="I797" i="11" s="1"/>
  <c r="L830" i="1"/>
  <c r="I828" i="11" s="1"/>
  <c r="L416" i="1"/>
  <c r="I414" i="11" s="1"/>
  <c r="L908" i="1"/>
  <c r="I906" i="11" s="1"/>
  <c r="L518" i="1"/>
  <c r="I516" i="11" s="1"/>
  <c r="L405" i="1"/>
  <c r="I403" i="11" s="1"/>
  <c r="L861" i="1"/>
  <c r="I859" i="11" s="1"/>
  <c r="L697" i="1"/>
  <c r="I695" i="11" s="1"/>
  <c r="L490" i="1"/>
  <c r="I488" i="11" s="1"/>
  <c r="L993" i="1"/>
  <c r="I991" i="11" s="1"/>
  <c r="L809" i="1"/>
  <c r="I807" i="11" s="1"/>
  <c r="L927" i="1"/>
  <c r="I925" i="11" s="1"/>
  <c r="L285" i="1"/>
  <c r="I283" i="11" s="1"/>
  <c r="L643" i="1"/>
  <c r="I641" i="11" s="1"/>
  <c r="L664" i="1"/>
  <c r="I662" i="11" s="1"/>
  <c r="L111" i="1"/>
  <c r="I109" i="11" s="1"/>
  <c r="L573" i="1"/>
  <c r="I571" i="11" s="1"/>
  <c r="L151" i="1"/>
  <c r="I149" i="11" s="1"/>
  <c r="L465" i="1"/>
  <c r="I463" i="11" s="1"/>
  <c r="L186" i="1"/>
  <c r="I184" i="11" s="1"/>
  <c r="L759" i="1"/>
  <c r="I757" i="11" s="1"/>
  <c r="L262" i="1"/>
  <c r="I260" i="11" s="1"/>
  <c r="L78" i="1"/>
  <c r="I76" i="11" s="1"/>
  <c r="L547" i="1"/>
  <c r="I545" i="11" s="1"/>
  <c r="L574" i="1"/>
  <c r="I572" i="11" s="1"/>
  <c r="L689" i="1"/>
  <c r="I687" i="11" s="1"/>
  <c r="L293" i="1"/>
  <c r="I291" i="11" s="1"/>
  <c r="L749" i="1"/>
  <c r="I747" i="11" s="1"/>
  <c r="L540" i="1"/>
  <c r="I538" i="11" s="1"/>
  <c r="L42" i="1"/>
  <c r="I40" i="11" s="1"/>
  <c r="L911" i="1"/>
  <c r="I909" i="11" s="1"/>
  <c r="L811" i="1"/>
  <c r="I809" i="11" s="1"/>
  <c r="L489" i="1"/>
  <c r="I487" i="11" s="1"/>
  <c r="L275" i="1"/>
  <c r="I273" i="11" s="1"/>
  <c r="L46" i="1"/>
  <c r="I44" i="11" s="1"/>
  <c r="L93" i="1"/>
  <c r="I91" i="11" s="1"/>
  <c r="L474" i="1"/>
  <c r="I472" i="11" s="1"/>
  <c r="L249" i="1"/>
  <c r="I247" i="11" s="1"/>
  <c r="L504" i="1"/>
  <c r="I502" i="11" s="1"/>
  <c r="L396" i="1"/>
  <c r="I394" i="11" s="1"/>
  <c r="L334" i="1"/>
  <c r="I332" i="11" s="1"/>
  <c r="L450" i="1"/>
  <c r="I448" i="11" s="1"/>
  <c r="L410" i="1"/>
  <c r="I408" i="11" s="1"/>
  <c r="L291" i="1"/>
  <c r="I289" i="11" s="1"/>
  <c r="L65" i="1"/>
  <c r="I63" i="11" s="1"/>
  <c r="L575" i="1"/>
  <c r="I573" i="11" s="1"/>
  <c r="L791" i="1"/>
  <c r="I789" i="11" s="1"/>
  <c r="L831" i="1"/>
  <c r="I829" i="11" s="1"/>
  <c r="L708" i="1"/>
  <c r="I706" i="11" s="1"/>
  <c r="L714" i="1"/>
  <c r="I712" i="11" s="1"/>
  <c r="L761" i="1"/>
  <c r="I759" i="11" s="1"/>
  <c r="L19" i="1"/>
  <c r="I17" i="11" s="1"/>
  <c r="L346" i="1"/>
  <c r="I344" i="11" s="1"/>
  <c r="L193" i="1"/>
  <c r="I191" i="11" s="1"/>
  <c r="L505" i="1"/>
  <c r="I503" i="11" s="1"/>
  <c r="L20" i="1"/>
  <c r="I18" i="11" s="1"/>
  <c r="L237" i="1"/>
  <c r="I235" i="11" s="1"/>
  <c r="L471" i="1"/>
  <c r="I469" i="11" s="1"/>
  <c r="L107" i="1"/>
  <c r="I105" i="11" s="1"/>
  <c r="L970" i="1"/>
  <c r="I968" i="11" s="1"/>
  <c r="L850" i="1"/>
  <c r="I848" i="11" s="1"/>
  <c r="L298" i="1"/>
  <c r="I296" i="11" s="1"/>
  <c r="L533" i="1"/>
  <c r="I531" i="11" s="1"/>
  <c r="L952" i="1"/>
  <c r="I950" i="11" s="1"/>
  <c r="L221" i="1"/>
  <c r="I219" i="11" s="1"/>
  <c r="L90" i="1"/>
  <c r="I88" i="11" s="1"/>
  <c r="L327" i="1"/>
  <c r="I325" i="11" s="1"/>
  <c r="L156" i="1"/>
  <c r="I154" i="11" s="1"/>
  <c r="L98" i="1"/>
  <c r="I96" i="11" s="1"/>
  <c r="L268" i="1"/>
  <c r="I266" i="11" s="1"/>
  <c r="L783" i="1"/>
  <c r="I781" i="11" s="1"/>
  <c r="L35" i="1"/>
  <c r="I33" i="11" s="1"/>
  <c r="L640" i="1"/>
  <c r="I638" i="11" s="1"/>
  <c r="L940" i="1"/>
  <c r="I938" i="11" s="1"/>
  <c r="L577" i="1"/>
  <c r="I575" i="11" s="1"/>
  <c r="L260" i="1"/>
  <c r="I258" i="11" s="1"/>
  <c r="L662" i="1"/>
  <c r="I660" i="11" s="1"/>
  <c r="L682" i="1"/>
  <c r="I680" i="11" s="1"/>
  <c r="L40" i="1"/>
  <c r="I38" i="11" s="1"/>
  <c r="L337" i="1"/>
  <c r="I335" i="11" s="1"/>
  <c r="L121" i="1"/>
  <c r="I119" i="11" s="1"/>
  <c r="L415" i="1"/>
  <c r="I413" i="11" s="1"/>
  <c r="L959" i="1"/>
  <c r="I957" i="11" s="1"/>
  <c r="L555" i="1"/>
  <c r="I553" i="11" s="1"/>
  <c r="L82" i="1"/>
  <c r="I80" i="11" s="1"/>
  <c r="L171" i="1"/>
  <c r="I169" i="11" s="1"/>
  <c r="L110" i="1"/>
  <c r="I108" i="11" s="1"/>
  <c r="L986" i="1"/>
  <c r="I984" i="11" s="1"/>
  <c r="L672" i="1"/>
  <c r="I670" i="11" s="1"/>
  <c r="L9" i="1"/>
  <c r="I7" i="11" s="1"/>
  <c r="L511" i="1"/>
  <c r="I509" i="11" s="1"/>
  <c r="L417" i="1"/>
  <c r="I415" i="11" s="1"/>
  <c r="L226" i="1"/>
  <c r="I224" i="11" s="1"/>
  <c r="L687" i="1"/>
  <c r="I685" i="11" s="1"/>
  <c r="L330" i="1"/>
  <c r="I328" i="11" s="1"/>
  <c r="L825" i="1"/>
  <c r="I823" i="11" s="1"/>
  <c r="L30" i="1"/>
  <c r="I28" i="11" s="1"/>
  <c r="L29" i="1"/>
  <c r="I27" i="11" s="1"/>
  <c r="L106" i="1"/>
  <c r="I104" i="11" s="1"/>
  <c r="L847" i="1"/>
  <c r="I845" i="11" s="1"/>
  <c r="L939" i="1"/>
  <c r="I937" i="11" s="1"/>
  <c r="L572" i="1"/>
  <c r="I570" i="11" s="1"/>
  <c r="L192" i="1"/>
  <c r="I190" i="11" s="1"/>
  <c r="L345" i="1"/>
  <c r="I343" i="11" s="1"/>
  <c r="L591" i="1"/>
  <c r="I589" i="11" s="1"/>
  <c r="L384" i="1"/>
  <c r="I382" i="11" s="1"/>
  <c r="L336" i="1"/>
  <c r="I334" i="11" s="1"/>
  <c r="L460" i="1"/>
  <c r="I458" i="11" s="1"/>
  <c r="L184" i="1"/>
  <c r="I182" i="11" s="1"/>
  <c r="L836" i="1"/>
  <c r="I834" i="11" s="1"/>
  <c r="L254" i="1"/>
  <c r="I252" i="11" s="1"/>
  <c r="L673" i="1"/>
  <c r="I671" i="11" s="1"/>
  <c r="L464" i="1"/>
  <c r="I462" i="11" s="1"/>
  <c r="L16" i="1"/>
  <c r="I14" i="11" s="1"/>
  <c r="L252" i="1"/>
  <c r="I250" i="11" s="1"/>
  <c r="L668" i="1"/>
  <c r="I666" i="11" s="1"/>
  <c r="L988" i="1"/>
  <c r="I986" i="11" s="1"/>
  <c r="L485" i="1"/>
  <c r="I483" i="11" s="1"/>
  <c r="L596" i="1"/>
  <c r="I594" i="11" s="1"/>
  <c r="L67" i="1"/>
  <c r="I65" i="11" s="1"/>
  <c r="L427" i="1"/>
  <c r="I425" i="11" s="1"/>
  <c r="L623" i="1"/>
  <c r="I621" i="11" s="1"/>
  <c r="L487" i="1"/>
  <c r="I485" i="11" s="1"/>
  <c r="L344" i="1"/>
  <c r="I342" i="11" s="1"/>
  <c r="L31" i="1"/>
  <c r="I29" i="11" s="1"/>
  <c r="L395" i="1"/>
  <c r="I393" i="11" s="1"/>
  <c r="L723" i="1"/>
  <c r="I721" i="11" s="1"/>
  <c r="L69" i="1"/>
  <c r="I67" i="11" s="1"/>
  <c r="L858" i="1"/>
  <c r="I856" i="11" s="1"/>
  <c r="L608" i="1"/>
  <c r="I606" i="11" s="1"/>
  <c r="L746" i="1"/>
  <c r="I744" i="11" s="1"/>
  <c r="L161" i="1"/>
  <c r="I159" i="11" s="1"/>
  <c r="L320" i="1"/>
  <c r="I318" i="11" s="1"/>
  <c r="L444" i="1"/>
  <c r="I442" i="11" s="1"/>
  <c r="L424" i="1"/>
  <c r="I422" i="11" s="1"/>
  <c r="L566" i="1"/>
  <c r="I564" i="11" s="1"/>
  <c r="L399" i="1"/>
  <c r="I397" i="11" s="1"/>
  <c r="L872" i="1"/>
  <c r="I870" i="11" s="1"/>
  <c r="L945" i="1"/>
  <c r="I943" i="11" s="1"/>
  <c r="L95" i="1"/>
  <c r="I93" i="11" s="1"/>
  <c r="L374" i="1"/>
  <c r="I372" i="11" s="1"/>
  <c r="L824" i="1"/>
  <c r="I822" i="11" s="1"/>
  <c r="L365" i="1"/>
  <c r="I363" i="11" s="1"/>
  <c r="L86" i="1"/>
  <c r="I84" i="11" s="1"/>
  <c r="L441" i="1"/>
  <c r="I439" i="11" s="1"/>
  <c r="L700" i="1"/>
  <c r="I698" i="11" s="1"/>
  <c r="L925" i="1"/>
  <c r="I923" i="11" s="1"/>
  <c r="L736" i="1"/>
  <c r="I734" i="11" s="1"/>
  <c r="L954" i="1"/>
  <c r="I952" i="11" s="1"/>
  <c r="L166" i="1"/>
  <c r="I164" i="11" s="1"/>
  <c r="L484" i="1"/>
  <c r="I482" i="11" s="1"/>
  <c r="L649" i="1"/>
  <c r="I647" i="11" s="1"/>
  <c r="L957" i="1"/>
  <c r="I955" i="11" s="1"/>
  <c r="L306" i="1"/>
  <c r="I304" i="11" s="1"/>
  <c r="L44" i="1"/>
  <c r="I42" i="11" s="1"/>
  <c r="L49" i="1"/>
  <c r="I47" i="11" s="1"/>
  <c r="L856" i="1"/>
  <c r="I854" i="11" s="1"/>
  <c r="L295" i="1"/>
  <c r="I293" i="11" s="1"/>
  <c r="L729" i="1"/>
  <c r="I727" i="11" s="1"/>
  <c r="L610" i="1"/>
  <c r="I608" i="11" s="1"/>
  <c r="L768" i="1"/>
  <c r="I766" i="11" s="1"/>
  <c r="L308" i="1"/>
  <c r="I306" i="11" s="1"/>
  <c r="L426" i="1"/>
  <c r="I424" i="11" s="1"/>
  <c r="L812" i="1"/>
  <c r="I810" i="11" s="1"/>
  <c r="L863" i="1"/>
  <c r="I861" i="11" s="1"/>
  <c r="L846" i="1"/>
  <c r="I844" i="11" s="1"/>
  <c r="L154" i="1"/>
  <c r="I152" i="11" s="1"/>
  <c r="L475" i="1"/>
  <c r="I473" i="11" s="1"/>
  <c r="L616" i="1"/>
  <c r="I614" i="11" s="1"/>
  <c r="L463" i="1"/>
  <c r="I461" i="11" s="1"/>
  <c r="L620" i="1"/>
  <c r="I618" i="11" s="1"/>
  <c r="L808" i="1"/>
  <c r="I806" i="11" s="1"/>
  <c r="L792" i="1"/>
  <c r="I790" i="11" s="1"/>
  <c r="L412" i="1"/>
  <c r="I410" i="11" s="1"/>
  <c r="L446" i="1"/>
  <c r="I444" i="11" s="1"/>
  <c r="L715" i="1"/>
  <c r="I713" i="11" s="1"/>
  <c r="L239" i="1"/>
  <c r="I237" i="11" s="1"/>
  <c r="L360" i="1"/>
  <c r="I358" i="11" s="1"/>
  <c r="L94" i="1"/>
  <c r="I92" i="11" s="1"/>
  <c r="L332" i="1"/>
  <c r="I330" i="11" s="1"/>
  <c r="L606" i="1"/>
  <c r="I604" i="11" s="1"/>
  <c r="L352" i="1"/>
  <c r="I350" i="11" s="1"/>
  <c r="L168" i="1"/>
  <c r="I166" i="11" s="1"/>
  <c r="L632" i="1"/>
  <c r="I630" i="11" s="1"/>
  <c r="L207" i="1"/>
  <c r="I205" i="11" s="1"/>
  <c r="L589" i="1"/>
  <c r="I587" i="11" s="1"/>
  <c r="L283" i="1"/>
  <c r="I281" i="11" s="1"/>
  <c r="L726" i="1"/>
  <c r="I724" i="11" s="1"/>
  <c r="L479" i="1"/>
  <c r="I477" i="11" s="1"/>
  <c r="L483" i="1"/>
  <c r="I481" i="11" s="1"/>
  <c r="L451" i="1"/>
  <c r="I449" i="11" s="1"/>
  <c r="L671" i="1"/>
  <c r="I669" i="11" s="1"/>
  <c r="L845" i="1"/>
  <c r="I843" i="11" s="1"/>
  <c r="L557" i="1"/>
  <c r="I555" i="11" s="1"/>
  <c r="L278" i="1"/>
  <c r="I276" i="11" s="1"/>
  <c r="L209" i="1"/>
  <c r="I207" i="11" s="1"/>
  <c r="L425" i="1"/>
  <c r="I423" i="11" s="1"/>
  <c r="L339" i="1"/>
  <c r="I337" i="11" s="1"/>
  <c r="L659" i="1"/>
  <c r="I657" i="11" s="1"/>
  <c r="L618" i="1"/>
  <c r="I616" i="11" s="1"/>
  <c r="L241" i="1"/>
  <c r="I239" i="11" s="1"/>
  <c r="L23" i="1"/>
  <c r="I21" i="11" s="1"/>
  <c r="L317" i="1"/>
  <c r="I315" i="11" s="1"/>
  <c r="L58" i="1"/>
  <c r="I56" i="11" s="1"/>
  <c r="L895" i="1"/>
  <c r="I893" i="11" s="1"/>
  <c r="L134" i="1"/>
  <c r="I132" i="11" s="1"/>
  <c r="L225" i="1"/>
  <c r="I223" i="11" s="1"/>
  <c r="L208" i="1"/>
  <c r="I206" i="11" s="1"/>
  <c r="L354" i="1"/>
  <c r="I352" i="11" s="1"/>
  <c r="L519" i="1"/>
  <c r="I517" i="11" s="1"/>
  <c r="L15" i="1"/>
  <c r="I13" i="11" s="1"/>
  <c r="L201" i="1"/>
  <c r="I199" i="11" s="1"/>
  <c r="L788" i="1"/>
  <c r="I786" i="11" s="1"/>
  <c r="L312" i="1"/>
  <c r="I310" i="11" s="1"/>
  <c r="L61" i="1"/>
  <c r="I59" i="11" s="1"/>
  <c r="L797" i="1"/>
  <c r="I795" i="11" s="1"/>
  <c r="L433" i="1"/>
  <c r="I431" i="11" s="1"/>
  <c r="L353" i="1"/>
  <c r="I351" i="11" s="1"/>
  <c r="L973" i="1"/>
  <c r="I971" i="11" s="1"/>
  <c r="L636" i="1"/>
  <c r="I634" i="11" s="1"/>
  <c r="L871" i="1"/>
  <c r="I869" i="11" s="1"/>
  <c r="L169" i="1"/>
  <c r="I167" i="11" s="1"/>
  <c r="L953" i="1"/>
  <c r="I951" i="11" s="1"/>
  <c r="L735" i="1"/>
  <c r="I733" i="11" s="1"/>
  <c r="L21" i="1"/>
  <c r="I19" i="11" s="1"/>
  <c r="L438" i="1"/>
  <c r="I436" i="11" s="1"/>
  <c r="L508" i="1"/>
  <c r="I506" i="11" s="1"/>
  <c r="L478" i="1"/>
  <c r="I476" i="11" s="1"/>
  <c r="L401" i="1"/>
  <c r="I399" i="11" s="1"/>
  <c r="L198" i="1"/>
  <c r="I196" i="11" s="1"/>
  <c r="L206" i="1"/>
  <c r="I204" i="11" s="1"/>
  <c r="L549" i="1"/>
  <c r="I547" i="11" s="1"/>
  <c r="L685" i="1"/>
  <c r="I683" i="11" s="1"/>
  <c r="L975" i="1"/>
  <c r="I973" i="11" s="1"/>
  <c r="L534" i="1"/>
  <c r="I532" i="11" s="1"/>
  <c r="L481" i="1"/>
  <c r="I479" i="11" s="1"/>
  <c r="L294" i="1"/>
  <c r="I292" i="11" s="1"/>
  <c r="L162" i="1"/>
  <c r="I160" i="11" s="1"/>
  <c r="L936" i="1"/>
  <c r="I934" i="11" s="1"/>
  <c r="L340" i="1"/>
  <c r="I338" i="11" s="1"/>
  <c r="L472" i="1"/>
  <c r="I470" i="11" s="1"/>
  <c r="L68" i="1"/>
  <c r="I66" i="11" s="1"/>
  <c r="L183" i="1"/>
  <c r="I181" i="11" s="1"/>
  <c r="L688" i="1"/>
  <c r="I686" i="11" s="1"/>
  <c r="L828" i="1"/>
  <c r="I826" i="11" s="1"/>
  <c r="L457" i="1"/>
  <c r="I455" i="11" s="1"/>
  <c r="L231" i="1"/>
  <c r="I229" i="11" s="1"/>
  <c r="L537" i="1"/>
  <c r="I535" i="11" s="1"/>
  <c r="L242" i="1"/>
  <c r="I240" i="11" s="1"/>
  <c r="L653" i="1"/>
  <c r="I651" i="11" s="1"/>
  <c r="L445" i="1"/>
  <c r="I443" i="11" s="1"/>
  <c r="L933" i="1"/>
  <c r="I931" i="11" s="1"/>
  <c r="L233" i="1"/>
  <c r="I231" i="11" s="1"/>
  <c r="L37" i="1"/>
  <c r="I35" i="11" s="1"/>
  <c r="L601" i="1"/>
  <c r="I599" i="11" s="1"/>
  <c r="L180" i="1"/>
  <c r="I178" i="11" s="1"/>
  <c r="L331" i="1"/>
  <c r="I329" i="11" s="1"/>
  <c r="L727" i="1"/>
  <c r="I725" i="11" s="1"/>
  <c r="L36" i="1"/>
  <c r="I34" i="11" s="1"/>
  <c r="L611" i="1"/>
  <c r="I609" i="11" s="1"/>
  <c r="L259" i="1"/>
  <c r="I257" i="11" s="1"/>
  <c r="L79" i="1"/>
  <c r="I77" i="11" s="1"/>
  <c r="L882" i="1"/>
  <c r="I880" i="11" s="1"/>
  <c r="L482" i="1"/>
  <c r="I480" i="11" s="1"/>
  <c r="L946" i="1"/>
  <c r="I944" i="11" s="1"/>
  <c r="L597" i="1"/>
  <c r="I595" i="11" s="1"/>
  <c r="L245" i="1"/>
  <c r="I243" i="11" s="1"/>
  <c r="L728" i="1"/>
  <c r="I726" i="11" s="1"/>
  <c r="L8" i="1"/>
  <c r="I6" i="11" s="1"/>
  <c r="L922" i="1"/>
  <c r="I920" i="11" s="1"/>
  <c r="L510" i="1"/>
  <c r="I508" i="11" s="1"/>
  <c r="L491" i="1"/>
  <c r="I489" i="11" s="1"/>
  <c r="L724" i="1"/>
  <c r="I722" i="11" s="1"/>
  <c r="L34" i="1"/>
  <c r="I32" i="11" s="1"/>
  <c r="L546" i="1"/>
  <c r="I544" i="11" s="1"/>
  <c r="L658" i="1"/>
  <c r="I656" i="11" s="1"/>
  <c r="L305" i="1"/>
  <c r="I303" i="11" s="1"/>
  <c r="L782" i="1"/>
  <c r="I780" i="11" s="1"/>
  <c r="L615" i="1"/>
  <c r="I613" i="11" s="1"/>
  <c r="L778" i="1"/>
  <c r="I776" i="11" s="1"/>
  <c r="L159" i="1"/>
  <c r="I157" i="11" s="1"/>
  <c r="L898" i="1"/>
  <c r="I896" i="11" s="1"/>
  <c r="L142" i="1"/>
  <c r="I140" i="11" s="1"/>
  <c r="L363" i="1"/>
  <c r="I361" i="11" s="1"/>
  <c r="L467" i="1"/>
  <c r="I465" i="11" s="1"/>
  <c r="L560" i="1"/>
  <c r="I558" i="11" s="1"/>
  <c r="L322" i="1"/>
  <c r="I320" i="11" s="1"/>
  <c r="L963" i="1"/>
  <c r="I961" i="11" s="1"/>
  <c r="L902" i="1"/>
  <c r="I900" i="11" s="1"/>
  <c r="L704" i="1"/>
  <c r="I702" i="11" s="1"/>
  <c r="L531" i="1"/>
  <c r="I529" i="11" s="1"/>
  <c r="L532" i="1"/>
  <c r="I530" i="11" s="1"/>
  <c r="L515" i="1"/>
  <c r="I513" i="11" s="1"/>
  <c r="L835" i="1"/>
  <c r="I833" i="11" s="1"/>
  <c r="L931" i="1"/>
  <c r="I929" i="11" s="1"/>
  <c r="L741" i="1"/>
  <c r="I739" i="11" s="1"/>
  <c r="L737" i="1"/>
  <c r="I735" i="11" s="1"/>
  <c r="L229" i="1"/>
  <c r="I227" i="11" s="1"/>
  <c r="L733" i="1"/>
  <c r="I731" i="11" s="1"/>
  <c r="L172" i="1"/>
  <c r="I170" i="11" s="1"/>
  <c r="L228" i="1"/>
  <c r="I226" i="11" s="1"/>
  <c r="L612" i="1"/>
  <c r="I610" i="11" s="1"/>
  <c r="L422" i="1"/>
  <c r="I420" i="11" s="1"/>
  <c r="L22" i="1"/>
  <c r="I20" i="11" s="1"/>
  <c r="L39" i="1"/>
  <c r="I37" i="11" s="1"/>
  <c r="L496" i="1"/>
  <c r="I494" i="11" s="1"/>
  <c r="L27" i="1"/>
  <c r="I25" i="11" s="1"/>
  <c r="L786" i="1"/>
  <c r="I784" i="11" s="1"/>
  <c r="L980" i="1"/>
  <c r="I978" i="11" s="1"/>
  <c r="L628" i="1"/>
  <c r="I626" i="11" s="1"/>
  <c r="L559" i="1"/>
  <c r="I557" i="11" s="1"/>
  <c r="L220" i="1"/>
  <c r="I218" i="11" s="1"/>
  <c r="L234" i="1"/>
  <c r="I232" i="11" s="1"/>
  <c r="L914" i="1"/>
  <c r="I912" i="11" s="1"/>
  <c r="L894" i="1"/>
  <c r="I892" i="11" s="1"/>
  <c r="L136" i="1"/>
  <c r="I134" i="11" s="1"/>
  <c r="L943" i="1"/>
  <c r="I941" i="11" s="1"/>
  <c r="L651" i="1"/>
  <c r="I649" i="11" s="1"/>
  <c r="L521" i="1"/>
  <c r="I519" i="11" s="1"/>
  <c r="L251" i="1"/>
  <c r="I249" i="11" s="1"/>
  <c r="L500" i="1"/>
  <c r="I498" i="11" s="1"/>
  <c r="L408" i="1"/>
  <c r="I406" i="11" s="1"/>
  <c r="L436" i="1"/>
  <c r="I434" i="11" s="1"/>
  <c r="L146" i="1"/>
  <c r="I144" i="11" s="1"/>
  <c r="L461" i="1"/>
  <c r="I459" i="11" s="1"/>
  <c r="L696" i="1"/>
  <c r="I694" i="11" s="1"/>
  <c r="L102" i="1"/>
  <c r="I100" i="11" s="1"/>
  <c r="L466" i="1"/>
  <c r="I464" i="11" s="1"/>
  <c r="L994" i="1"/>
  <c r="I992" i="11" s="1"/>
  <c r="L343" i="1"/>
  <c r="I341" i="11" s="1"/>
  <c r="L881" i="1"/>
  <c r="I879" i="11" s="1"/>
  <c r="L713" i="1"/>
  <c r="I711" i="11" s="1"/>
  <c r="L509" i="1"/>
  <c r="I507" i="11" s="1"/>
  <c r="L434" i="1"/>
  <c r="I432" i="11" s="1"/>
  <c r="L747" i="1"/>
  <c r="I745" i="11" s="1"/>
  <c r="L720" i="1"/>
  <c r="I718" i="11" s="1"/>
  <c r="L813" i="1"/>
  <c r="I811" i="11" s="1"/>
  <c r="L218" i="1"/>
  <c r="I216" i="11" s="1"/>
  <c r="L757" i="1"/>
  <c r="I755" i="11" s="1"/>
  <c r="L130" i="1"/>
  <c r="I128" i="11" s="1"/>
  <c r="L624" i="1"/>
  <c r="I622" i="11" s="1"/>
  <c r="L875" i="1"/>
  <c r="I873" i="11" s="1"/>
  <c r="L950" i="1"/>
  <c r="I948" i="11" s="1"/>
  <c r="L205" i="1"/>
  <c r="I203" i="11" s="1"/>
  <c r="L452" i="1"/>
  <c r="I450" i="11" s="1"/>
  <c r="L355" i="1"/>
  <c r="I353" i="11" s="1"/>
  <c r="L938" i="1"/>
  <c r="I936" i="11" s="1"/>
  <c r="L536" i="1"/>
  <c r="I534" i="11" s="1"/>
  <c r="L558" i="1"/>
  <c r="I556" i="11" s="1"/>
  <c r="L14" i="1"/>
  <c r="I12" i="11" s="1"/>
  <c r="L942" i="1"/>
  <c r="I940" i="11" s="1"/>
  <c r="L918" i="1"/>
  <c r="I916" i="11" s="1"/>
  <c r="L321" i="1"/>
  <c r="I319" i="11" s="1"/>
  <c r="L244" i="1"/>
  <c r="I242" i="11" s="1"/>
  <c r="L48" i="1"/>
  <c r="I46" i="11" s="1"/>
  <c r="L777" i="1"/>
  <c r="I775" i="11" s="1"/>
  <c r="L543" i="1"/>
  <c r="I541" i="11" s="1"/>
  <c r="L964" i="1"/>
  <c r="I962" i="11" s="1"/>
  <c r="L432" i="1"/>
  <c r="I430" i="11" s="1"/>
  <c r="L53" i="1"/>
  <c r="I51" i="11" s="1"/>
  <c r="L985" i="1"/>
  <c r="I983" i="11" s="1"/>
  <c r="L552" i="1"/>
  <c r="I550" i="11" s="1"/>
  <c r="L694" i="1"/>
  <c r="I692" i="11" s="1"/>
  <c r="L880" i="1"/>
  <c r="I878" i="11" s="1"/>
  <c r="L693" i="1"/>
  <c r="I691" i="11" s="1"/>
  <c r="L120" i="1"/>
  <c r="I118" i="11" s="1"/>
  <c r="L459" i="1"/>
  <c r="I457" i="11" s="1"/>
  <c r="L269" i="1"/>
  <c r="I267" i="11" s="1"/>
  <c r="L617" i="1"/>
  <c r="I615" i="11" s="1"/>
  <c r="L6" i="1"/>
  <c r="I4" i="11" s="1"/>
  <c r="L458" i="1"/>
  <c r="I456" i="11" s="1"/>
  <c r="L919" i="1"/>
  <c r="I917" i="11" s="1"/>
  <c r="L420" i="1"/>
  <c r="I418" i="11" s="1"/>
  <c r="L119" i="1"/>
  <c r="I117" i="11" s="1"/>
  <c r="L794" i="1"/>
  <c r="I792" i="11" s="1"/>
  <c r="L639" i="1"/>
  <c r="I637" i="11" s="1"/>
  <c r="L435" i="1"/>
  <c r="I433" i="11" s="1"/>
  <c r="L544" i="1"/>
  <c r="I542" i="11" s="1"/>
  <c r="L492" i="1"/>
  <c r="I490" i="11" s="1"/>
  <c r="L843" i="1"/>
  <c r="I841" i="11" s="1"/>
  <c r="L789" i="1"/>
  <c r="I787" i="11" s="1"/>
  <c r="L742" i="1"/>
  <c r="I740" i="11" s="1"/>
  <c r="L686" i="1"/>
  <c r="I684" i="11" s="1"/>
  <c r="L848" i="1"/>
  <c r="I846" i="11" s="1"/>
  <c r="L851" i="1"/>
  <c r="I849" i="11" s="1"/>
  <c r="L588" i="1"/>
  <c r="I586" i="11" s="1"/>
  <c r="L967" i="1"/>
  <c r="I965" i="11" s="1"/>
  <c r="L319" i="1"/>
  <c r="I317" i="11" s="1"/>
  <c r="L587" i="1"/>
  <c r="I585" i="11" s="1"/>
  <c r="L5" i="1"/>
  <c r="I3" i="11" s="1"/>
  <c r="L594" i="1"/>
  <c r="I592" i="11" s="1"/>
  <c r="L215" i="1"/>
  <c r="I213" i="11" s="1"/>
  <c r="L793" i="1"/>
  <c r="I791" i="11" s="1"/>
  <c r="L932" i="1"/>
  <c r="I930" i="11" s="1"/>
  <c r="L981" i="1"/>
  <c r="I979" i="11" s="1"/>
  <c r="L274" i="1"/>
  <c r="I272" i="11" s="1"/>
  <c r="L800" i="1"/>
  <c r="I798" i="11" s="1"/>
  <c r="L115" i="1"/>
  <c r="I113" i="11" s="1"/>
  <c r="L204" i="1"/>
  <c r="I202" i="11" s="1"/>
  <c r="L750" i="1"/>
  <c r="I748" i="11" s="1"/>
  <c r="L315" i="1"/>
  <c r="I313" i="11" s="1"/>
  <c r="L361" i="1"/>
  <c r="I359" i="11" s="1"/>
  <c r="L909" i="1"/>
  <c r="I907" i="11" s="1"/>
  <c r="L270" i="1"/>
  <c r="I268" i="11" s="1"/>
  <c r="L814" i="1"/>
  <c r="I812" i="11" s="1"/>
  <c r="L25" i="1"/>
  <c r="I23" i="11" s="1"/>
  <c r="L258" i="1"/>
  <c r="I256" i="11" s="1"/>
  <c r="L595" i="1"/>
  <c r="I593" i="11" s="1"/>
  <c r="L288" i="1"/>
  <c r="I286" i="11" s="1"/>
  <c r="L934" i="1"/>
  <c r="I932" i="11" s="1"/>
  <c r="L545" i="1"/>
  <c r="I543" i="11" s="1"/>
  <c r="L85" i="1"/>
  <c r="I83" i="11" s="1"/>
  <c r="L373" i="1"/>
  <c r="I371" i="11" s="1"/>
  <c r="L243" i="1"/>
  <c r="I241" i="11" s="1"/>
  <c r="L145" i="1"/>
  <c r="I143" i="11" s="1"/>
  <c r="L501" i="1"/>
  <c r="I499" i="11" s="1"/>
  <c r="L699" i="1"/>
  <c r="I697" i="11" s="1"/>
  <c r="L907" i="1"/>
  <c r="I905" i="11" s="1"/>
  <c r="L962" i="1"/>
  <c r="I960" i="11" s="1"/>
  <c r="L372" i="1"/>
  <c r="I370" i="11" s="1"/>
  <c r="L261" i="1"/>
  <c r="I259" i="11" s="1"/>
  <c r="L590" i="1"/>
  <c r="I588" i="11" s="1"/>
  <c r="L638" i="1"/>
  <c r="I636" i="11" s="1"/>
  <c r="L364" i="1"/>
  <c r="I362" i="11" s="1"/>
  <c r="L857" i="1"/>
  <c r="I855" i="11" s="1"/>
  <c r="L173" i="1"/>
  <c r="I171" i="11" s="1"/>
  <c r="L984" i="1"/>
  <c r="I982" i="11" s="1"/>
  <c r="L263" i="1"/>
  <c r="I261" i="11" s="1"/>
  <c r="L684" i="1"/>
  <c r="I682" i="11" s="1"/>
  <c r="L692" i="1"/>
  <c r="I690" i="11" s="1"/>
  <c r="L380" i="1"/>
  <c r="I378" i="11" s="1"/>
  <c r="L266" i="1"/>
  <c r="I264" i="11" s="1"/>
  <c r="L600" i="1"/>
  <c r="I598" i="11" s="1"/>
  <c r="L148" i="1"/>
  <c r="I146" i="11" s="1"/>
  <c r="L135" i="1"/>
  <c r="I133" i="11" s="1"/>
  <c r="L527" i="1"/>
  <c r="I525" i="11" s="1"/>
  <c r="L681" i="1"/>
  <c r="I679" i="11" s="1"/>
  <c r="L105" i="1"/>
  <c r="I103" i="11" s="1"/>
  <c r="L129" i="1"/>
  <c r="I127" i="11" s="1"/>
  <c r="L738" i="1"/>
  <c r="I736" i="11" s="1"/>
  <c r="L691" i="1"/>
  <c r="I689" i="11" s="1"/>
  <c r="L965" i="1"/>
  <c r="I963" i="11" s="1"/>
  <c r="L38" i="1"/>
  <c r="I36" i="11" s="1"/>
  <c r="L834" i="1"/>
  <c r="I832" i="11" s="1"/>
  <c r="L272" i="1"/>
  <c r="I270" i="11" s="1"/>
  <c r="L127" i="1"/>
  <c r="I125" i="11" s="1"/>
  <c r="L935" i="1"/>
  <c r="I933" i="11" s="1"/>
  <c r="L581" i="1"/>
  <c r="I579" i="11" s="1"/>
  <c r="L123" i="1"/>
  <c r="I121" i="11" s="1"/>
  <c r="L906" i="1"/>
  <c r="I904" i="11" s="1"/>
  <c r="L367" i="1"/>
  <c r="I365" i="11" s="1"/>
  <c r="L583" i="1"/>
  <c r="I581" i="11" s="1"/>
  <c r="L255" i="1"/>
  <c r="I253" i="11" s="1"/>
  <c r="L626" i="1"/>
  <c r="I624" i="11" s="1"/>
  <c r="L286" i="1"/>
  <c r="I284" i="11" s="1"/>
  <c r="L282" i="1"/>
  <c r="I280" i="11" s="1"/>
  <c r="L356" i="1"/>
  <c r="I354" i="11" s="1"/>
  <c r="L203" i="1"/>
  <c r="I201" i="11" s="1"/>
  <c r="L188" i="1"/>
  <c r="I186" i="11" s="1"/>
  <c r="L937" i="1"/>
  <c r="I935" i="11" s="1"/>
  <c r="L73" i="1"/>
  <c r="I71" i="11" s="1"/>
  <c r="L642" i="1"/>
  <c r="I640" i="11" s="1"/>
  <c r="L767" i="1"/>
  <c r="I765" i="11" s="1"/>
  <c r="L878" i="1"/>
  <c r="I876" i="11" s="1"/>
  <c r="L839" i="1"/>
  <c r="I837" i="11" s="1"/>
  <c r="L966" i="1"/>
  <c r="I964" i="11" s="1"/>
  <c r="L18" i="1"/>
  <c r="I16" i="11" s="1"/>
  <c r="L683" i="1"/>
  <c r="I681" i="11" s="1"/>
  <c r="L754" i="1"/>
  <c r="I752" i="11" s="1"/>
  <c r="L947" i="1"/>
  <c r="I945" i="11" s="1"/>
  <c r="L867" i="1"/>
  <c r="I865" i="11" s="1"/>
  <c r="L751" i="1"/>
  <c r="I749" i="11" s="1"/>
  <c r="L744" i="1"/>
  <c r="I742" i="11" s="1"/>
  <c r="L379" i="1"/>
  <c r="I377" i="11" s="1"/>
  <c r="L51" i="1"/>
  <c r="I49" i="11" s="1"/>
  <c r="L997" i="1"/>
  <c r="I995" i="11" s="1"/>
  <c r="L765" i="1"/>
  <c r="I763" i="11" s="1"/>
  <c r="L948" i="1"/>
  <c r="I946" i="11" s="1"/>
  <c r="L138" i="1"/>
  <c r="I136" i="11" s="1"/>
  <c r="L854" i="1"/>
  <c r="I852" i="11" s="1"/>
  <c r="L647" i="1"/>
  <c r="I645" i="11" s="1"/>
  <c r="L774" i="1"/>
  <c r="I772" i="11" s="1"/>
  <c r="L387" i="1"/>
  <c r="I385" i="11" s="1"/>
  <c r="L89" i="1"/>
  <c r="I87" i="11" s="1"/>
  <c r="L712" i="1"/>
  <c r="I710" i="11" s="1"/>
  <c r="L864" i="1"/>
  <c r="I862" i="11" s="1"/>
  <c r="L108" i="1"/>
  <c r="I106" i="11" s="1"/>
  <c r="L675" i="1"/>
  <c r="I673" i="11" s="1"/>
  <c r="L784" i="1"/>
  <c r="I782" i="11" s="1"/>
  <c r="L832" i="1"/>
  <c r="I830" i="11" s="1"/>
  <c r="L920" i="1"/>
  <c r="I918" i="11" s="1"/>
  <c r="L706" i="1"/>
  <c r="I704" i="11" s="1"/>
  <c r="L905" i="1"/>
  <c r="I903" i="11" s="1"/>
  <c r="L977" i="1"/>
  <c r="I975" i="11" s="1"/>
  <c r="L903" i="1"/>
  <c r="I901" i="11" s="1"/>
  <c r="L224" i="1"/>
  <c r="I222" i="11" s="1"/>
  <c r="L64" i="1"/>
  <c r="I62" i="11" s="1"/>
  <c r="L33" i="1"/>
  <c r="I31" i="11" s="1"/>
  <c r="L915" i="1"/>
  <c r="I913" i="11" s="1"/>
  <c r="L644" i="1"/>
  <c r="I642" i="11" s="1"/>
  <c r="L366" i="1"/>
  <c r="I364" i="11" s="1"/>
  <c r="L991" i="1"/>
  <c r="I989" i="11" s="1"/>
  <c r="L357" i="1"/>
  <c r="I355" i="11" s="1"/>
  <c r="L548" i="1"/>
  <c r="I546" i="11" s="1"/>
  <c r="L916" i="1"/>
  <c r="I914" i="11" s="1"/>
  <c r="L413" i="1"/>
  <c r="I411" i="11" s="1"/>
  <c r="L890" i="1"/>
  <c r="I888" i="11" s="1"/>
  <c r="L60" i="1"/>
  <c r="I58" i="11" s="1"/>
  <c r="L763" i="1"/>
  <c r="I761" i="11" s="1"/>
  <c r="L77" i="1"/>
  <c r="I75" i="11" s="1"/>
  <c r="L859" i="1"/>
  <c r="I857" i="11" s="1"/>
  <c r="L377" i="1"/>
  <c r="I375" i="11" s="1"/>
  <c r="L779" i="1"/>
  <c r="I777" i="11" s="1"/>
  <c r="L462" i="1"/>
  <c r="I460" i="11" s="1"/>
  <c r="L407" i="1"/>
  <c r="I405" i="11" s="1"/>
  <c r="L806" i="1"/>
  <c r="I804" i="11" s="1"/>
  <c r="L56" i="1"/>
  <c r="I54" i="11" s="1"/>
  <c r="L669" i="1"/>
  <c r="I667" i="11" s="1"/>
  <c r="L748" i="1"/>
  <c r="I746" i="11" s="1"/>
  <c r="L852" i="1"/>
  <c r="I850" i="11" s="1"/>
  <c r="L781" i="1"/>
  <c r="I779" i="11" s="1"/>
  <c r="L710" i="1"/>
  <c r="I708" i="11" s="1"/>
  <c r="L290" i="1"/>
  <c r="I288" i="11" s="1"/>
  <c r="L819" i="1"/>
  <c r="I817" i="11" s="1"/>
  <c r="L17" i="1"/>
  <c r="I15" i="11" s="1"/>
  <c r="L75" i="1"/>
  <c r="I73" i="11" s="1"/>
  <c r="L437" i="1"/>
  <c r="I435" i="11" s="1"/>
  <c r="L153" i="1"/>
  <c r="I151" i="11" s="1"/>
  <c r="L185" i="1"/>
  <c r="I183" i="11" s="1"/>
  <c r="L277" i="1"/>
  <c r="I275" i="11" s="1"/>
  <c r="L418" i="1"/>
  <c r="I416" i="11" s="1"/>
  <c r="L103" i="1"/>
  <c r="I101" i="11" s="1"/>
  <c r="L529" i="1"/>
  <c r="I527" i="11" s="1"/>
  <c r="L28" i="1"/>
  <c r="I26" i="11" s="1"/>
  <c r="L655" i="1"/>
  <c r="I653" i="11" s="1"/>
  <c r="L827" i="1"/>
  <c r="I825" i="11" s="1"/>
  <c r="L117" i="1"/>
  <c r="I115" i="11" s="1"/>
  <c r="L494" i="1"/>
  <c r="I492" i="11" s="1"/>
  <c r="L874" i="1"/>
  <c r="I872" i="11" s="1"/>
  <c r="L635" i="1"/>
  <c r="I633" i="11" s="1"/>
  <c r="L840" i="1"/>
  <c r="I838" i="11" s="1"/>
  <c r="L996" i="1"/>
  <c r="I994" i="11" s="1"/>
  <c r="L803" i="1"/>
  <c r="I801" i="11" s="1"/>
  <c r="L404" i="1"/>
  <c r="I402" i="11" s="1"/>
  <c r="L11" i="1"/>
  <c r="I9" i="11" s="1"/>
  <c r="L163" i="1"/>
  <c r="I161" i="11" s="1"/>
  <c r="L725" i="1"/>
  <c r="I723" i="11" s="1"/>
  <c r="L883" i="1"/>
  <c r="I881" i="11" s="1"/>
  <c r="L893" i="1"/>
  <c r="I891" i="11" s="1"/>
  <c r="L96" i="1"/>
  <c r="I94" i="11" s="1"/>
  <c r="L281" i="1"/>
  <c r="I279" i="11" s="1"/>
  <c r="L400" i="1"/>
  <c r="I398" i="11" s="1"/>
  <c r="L386" i="1"/>
  <c r="I384" i="11" s="1"/>
  <c r="L473" i="1"/>
  <c r="I471" i="11" s="1"/>
  <c r="L45" i="1"/>
  <c r="I43" i="11" s="1"/>
  <c r="L271" i="1"/>
  <c r="I269" i="11" s="1"/>
  <c r="L622" i="1"/>
  <c r="I620" i="11" s="1"/>
  <c r="L393" i="1"/>
  <c r="I391" i="11" s="1"/>
  <c r="L381" i="1"/>
  <c r="I379" i="11" s="1"/>
  <c r="L910" i="1"/>
  <c r="I908" i="11" s="1"/>
  <c r="L760" i="1"/>
  <c r="I758" i="11" s="1"/>
  <c r="L358" i="1"/>
  <c r="I356" i="11" s="1"/>
  <c r="L310" i="1"/>
  <c r="I308" i="11" s="1"/>
  <c r="L280" i="1"/>
  <c r="I278" i="11" s="1"/>
  <c r="L701" i="1"/>
  <c r="I699" i="11" s="1"/>
  <c r="L59" i="1"/>
  <c r="I57" i="11" s="1"/>
  <c r="L62" i="1"/>
  <c r="I60" i="11" s="1"/>
  <c r="L526" i="1"/>
  <c r="I524" i="11" s="1"/>
  <c r="L212" i="1"/>
  <c r="I210" i="11" s="1"/>
  <c r="L333" i="1"/>
  <c r="I331" i="11" s="1"/>
  <c r="L152" i="1"/>
  <c r="I150" i="11" s="1"/>
  <c r="L562" i="1"/>
  <c r="I560" i="11" s="1"/>
  <c r="L949" i="1"/>
  <c r="I947" i="11" s="1"/>
  <c r="L43" i="1"/>
  <c r="I41" i="11" s="1"/>
  <c r="L841" i="1"/>
  <c r="I839" i="11" s="1"/>
  <c r="L246" i="1"/>
  <c r="I244" i="11" s="1"/>
  <c r="L41" i="1"/>
  <c r="I39" i="11" s="1"/>
  <c r="L740" i="1"/>
  <c r="I738" i="11" s="1"/>
  <c r="L695" i="1"/>
  <c r="I693" i="11" s="1"/>
  <c r="L796" i="1"/>
  <c r="I794" i="11" s="1"/>
  <c r="L447" i="1"/>
  <c r="I445" i="11" s="1"/>
  <c r="L604" i="1"/>
  <c r="I602" i="11" s="1"/>
  <c r="L625" i="1"/>
  <c r="I623" i="11" s="1"/>
  <c r="L13" i="1"/>
  <c r="I11" i="11" s="1"/>
  <c r="L776" i="1"/>
  <c r="I774" i="11" s="1"/>
  <c r="L582" i="1"/>
  <c r="I580" i="11" s="1"/>
  <c r="L158" i="1"/>
  <c r="I156" i="11" s="1"/>
  <c r="L745" i="1"/>
  <c r="I743" i="11" s="1"/>
  <c r="L273" i="1"/>
  <c r="I271" i="11" s="1"/>
  <c r="L702" i="1"/>
  <c r="I700" i="11" s="1"/>
  <c r="L402" i="1"/>
  <c r="I400" i="11" s="1"/>
  <c r="L603" i="1"/>
  <c r="I601" i="11" s="1"/>
  <c r="L309" i="1"/>
  <c r="I307" i="11" s="1"/>
  <c r="L972" i="1"/>
  <c r="I970" i="11" s="1"/>
  <c r="L798" i="1"/>
  <c r="I796" i="11" s="1"/>
  <c r="L144" i="1"/>
  <c r="I142" i="11" s="1"/>
  <c r="L646" i="1"/>
  <c r="I644" i="11" s="1"/>
  <c r="L66" i="1"/>
  <c r="I64" i="11" s="1"/>
  <c r="L253" i="1"/>
  <c r="I251" i="11" s="1"/>
  <c r="L469" i="1"/>
  <c r="I467" i="11" s="1"/>
  <c r="L443" i="1"/>
  <c r="I441" i="11" s="1"/>
  <c r="L896" i="1"/>
  <c r="I894" i="11" s="1"/>
  <c r="L810" i="1"/>
  <c r="I808" i="11" s="1"/>
  <c r="L762" i="1"/>
  <c r="I760" i="11" s="1"/>
  <c r="L179" i="1"/>
  <c r="I177" i="11" s="1"/>
  <c r="L816" i="1"/>
  <c r="I814" i="11" s="1"/>
  <c r="L758" i="1"/>
  <c r="I756" i="11" s="1"/>
  <c r="L125" i="1"/>
  <c r="I123" i="11" s="1"/>
  <c r="L969" i="1"/>
  <c r="I967" i="11" s="1"/>
  <c r="L430" i="1"/>
  <c r="I428" i="11" s="1"/>
  <c r="L477" i="1"/>
  <c r="I475" i="11" s="1"/>
  <c r="L359" i="1"/>
  <c r="I357" i="11" s="1"/>
  <c r="L32" i="1"/>
  <c r="I30" i="11" s="1"/>
  <c r="L392" i="1"/>
  <c r="I390" i="11" s="1"/>
  <c r="L378" i="1"/>
  <c r="I376" i="11" s="1"/>
  <c r="L522" i="1"/>
  <c r="I520" i="11" s="1"/>
  <c r="L507" i="1"/>
  <c r="I505" i="11" s="1"/>
  <c r="L190" i="1"/>
  <c r="I188" i="11" s="1"/>
  <c r="L250" i="1"/>
  <c r="I248" i="11" s="1"/>
  <c r="L961" i="1"/>
  <c r="I959" i="11" s="1"/>
  <c r="L771" i="1"/>
  <c r="I769" i="11" s="1"/>
  <c r="L992" i="1"/>
  <c r="I990" i="11" s="1"/>
  <c r="L787" i="1"/>
  <c r="I785" i="11" s="1"/>
  <c r="L63" i="1"/>
  <c r="I61" i="11" s="1"/>
  <c r="L718" i="1"/>
  <c r="I716" i="11" s="1"/>
  <c r="L870" i="1"/>
  <c r="I868" i="11" s="1"/>
  <c r="L743" i="1"/>
  <c r="I741" i="11" s="1"/>
  <c r="L711" i="1"/>
  <c r="I709" i="11" s="1"/>
  <c r="L325" i="1"/>
  <c r="I323" i="11" s="1"/>
  <c r="L454" i="1"/>
  <c r="I452" i="11" s="1"/>
  <c r="L928" i="1"/>
  <c r="I926" i="11" s="1"/>
  <c r="L876" i="1"/>
  <c r="I874" i="11" s="1"/>
  <c r="L453" i="1"/>
  <c r="I451" i="11" s="1"/>
  <c r="L869" i="1"/>
  <c r="I867" i="11" s="1"/>
  <c r="L886" i="1"/>
  <c r="I884" i="11" s="1"/>
  <c r="L391" i="1"/>
  <c r="I389" i="11" s="1"/>
  <c r="L755" i="1"/>
  <c r="I753" i="11" s="1"/>
  <c r="L968" i="1"/>
  <c r="I966" i="11" s="1"/>
  <c r="L512" i="1"/>
  <c r="I510" i="11" s="1"/>
  <c r="L326" i="1"/>
  <c r="I324" i="11" s="1"/>
  <c r="L542" i="1"/>
  <c r="I540" i="11" s="1"/>
  <c r="L554" i="1"/>
  <c r="I552" i="11" s="1"/>
  <c r="L667" i="1"/>
  <c r="I665" i="11" s="1"/>
  <c r="L717" i="1"/>
  <c r="I715" i="11" s="1"/>
  <c r="L385" i="1"/>
  <c r="I383" i="11" s="1"/>
  <c r="L227" i="1"/>
  <c r="I225" i="11" s="1"/>
  <c r="L370" i="1"/>
  <c r="I368" i="11" s="1"/>
  <c r="L303" i="1"/>
  <c r="I301" i="11" s="1"/>
  <c r="L230" i="1"/>
  <c r="I228" i="11" s="1"/>
  <c r="L630" i="1"/>
  <c r="I628" i="11" s="1"/>
  <c r="L84" i="1"/>
  <c r="I82" i="11" s="1"/>
  <c r="L901" i="1"/>
  <c r="I899" i="11" s="1"/>
  <c r="L888" i="1"/>
  <c r="I886" i="11" s="1"/>
  <c r="L398" i="1"/>
  <c r="I396" i="11" s="1"/>
  <c r="L300" i="1"/>
  <c r="I298" i="11" s="1"/>
  <c r="L853" i="1"/>
  <c r="I851" i="11" s="1"/>
  <c r="L455" i="1"/>
  <c r="I453" i="11" s="1"/>
  <c r="L912" i="1"/>
  <c r="I910" i="11" s="1"/>
  <c r="L670" i="1"/>
  <c r="I668" i="11" s="1"/>
  <c r="L730" i="1"/>
  <c r="I728" i="11" s="1"/>
  <c r="L926" i="1"/>
  <c r="I924" i="11" s="1"/>
  <c r="L790" i="1"/>
  <c r="I788" i="11" s="1"/>
  <c r="L648" i="1"/>
  <c r="I646" i="11" s="1"/>
  <c r="L976" i="1"/>
  <c r="I974" i="11" s="1"/>
  <c r="L645" i="1"/>
  <c r="I643" i="11" s="1"/>
  <c r="L641" i="1"/>
  <c r="I639" i="11" s="1"/>
  <c r="L775" i="1"/>
  <c r="I773" i="11" s="1"/>
  <c r="L838" i="1"/>
  <c r="I836" i="11" s="1"/>
  <c r="L195" i="1"/>
  <c r="I193" i="11" s="1"/>
  <c r="L160" i="1"/>
  <c r="I158" i="11" s="1"/>
  <c r="L785" i="1"/>
  <c r="I783" i="11" s="1"/>
  <c r="L191" i="1"/>
  <c r="I189" i="11" s="1"/>
  <c r="L520" i="1"/>
  <c r="I518" i="11" s="1"/>
  <c r="L833" i="1"/>
  <c r="I831" i="11" s="1"/>
  <c r="L149" i="1"/>
  <c r="I147" i="11" s="1"/>
  <c r="L351" i="1"/>
  <c r="I349" i="11" s="1"/>
  <c r="L868" i="1"/>
  <c r="I866" i="11" s="1"/>
  <c r="L829" i="1"/>
  <c r="I827" i="11" s="1"/>
  <c r="L584" i="1"/>
  <c r="I582" i="11" s="1"/>
  <c r="L264" i="1"/>
  <c r="I262" i="11" s="1"/>
  <c r="L674" i="1"/>
  <c r="I672" i="11" s="1"/>
  <c r="L769" i="1"/>
  <c r="I767" i="11" s="1"/>
  <c r="L929" i="1"/>
  <c r="I927" i="11" s="1"/>
  <c r="L307" i="1"/>
  <c r="I305" i="11" s="1"/>
  <c r="L899" i="1"/>
  <c r="I897" i="11" s="1"/>
  <c r="L579" i="1"/>
  <c r="I577" i="11" s="1"/>
  <c r="L995" i="1"/>
  <c r="I993" i="11" s="1"/>
  <c r="L139" i="1"/>
  <c r="I137" i="11" s="1"/>
  <c r="L822" i="1"/>
  <c r="I820" i="11" s="1"/>
  <c r="L944" i="1"/>
  <c r="I942" i="11" s="1"/>
  <c r="L112" i="1"/>
  <c r="I110" i="11" s="1"/>
  <c r="L602" i="1"/>
  <c r="I600" i="11" s="1"/>
  <c r="L128" i="1"/>
  <c r="I126" i="11" s="1"/>
  <c r="L773" i="1"/>
  <c r="I771" i="11" s="1"/>
  <c r="L236" i="1"/>
  <c r="I234" i="11" s="1"/>
  <c r="L960" i="1"/>
  <c r="I958" i="11" s="1"/>
  <c r="L456" i="1"/>
  <c r="I454" i="11" s="1"/>
  <c r="L349" i="1"/>
  <c r="I347" i="11" s="1"/>
  <c r="L133" i="1"/>
  <c r="I131" i="11" s="1"/>
  <c r="L442" i="1"/>
  <c r="I440" i="11" s="1"/>
  <c r="L629" i="1"/>
  <c r="I627" i="11" s="1"/>
  <c r="L889" i="1"/>
  <c r="I887" i="11" s="1"/>
  <c r="L752" i="1"/>
  <c r="I750" i="11" s="1"/>
  <c r="L837" i="1"/>
  <c r="I835" i="11" s="1"/>
  <c r="L565" i="1"/>
  <c r="I563" i="11" s="1"/>
  <c r="L982" i="1"/>
  <c r="I980" i="11" s="1"/>
  <c r="L654" i="1"/>
  <c r="I652" i="11" s="1"/>
  <c r="L498" i="1"/>
  <c r="I496" i="11" s="1"/>
  <c r="L979" i="1"/>
  <c r="I977" i="11" s="1"/>
  <c r="L449" i="1"/>
  <c r="I447" i="11" s="1"/>
  <c r="L921" i="1"/>
  <c r="I919" i="11" s="1"/>
  <c r="L666" i="1"/>
  <c r="I664" i="11" s="1"/>
  <c r="L211" i="1"/>
  <c r="I209" i="11" s="1"/>
  <c r="L661" i="1"/>
  <c r="I659" i="11" s="1"/>
  <c r="L523" i="1"/>
  <c r="I521" i="11" s="1"/>
  <c r="L678" i="1"/>
  <c r="I676" i="11" s="1"/>
  <c r="L571" i="1"/>
  <c r="I569" i="11" s="1"/>
  <c r="L614" i="1"/>
  <c r="I612" i="11" s="1"/>
  <c r="L804" i="1"/>
  <c r="I802" i="11" s="1"/>
  <c r="L194" i="1"/>
  <c r="I192" i="11" s="1"/>
  <c r="L885" i="1"/>
  <c r="I883" i="11" s="1"/>
  <c r="L1000" i="1"/>
  <c r="I998" i="11" s="1"/>
  <c r="L1003" i="1"/>
  <c r="I1001" i="11" s="1"/>
  <c r="L998" i="1"/>
  <c r="I996" i="11" s="1"/>
  <c r="L999" i="1"/>
  <c r="I997" i="11" s="1"/>
  <c r="L1002" i="1"/>
  <c r="I1000" i="11" s="1"/>
  <c r="L1001" i="1"/>
  <c r="I999" i="11" s="1"/>
  <c r="L1004" i="1"/>
  <c r="I1002"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106" i="11" l="1"/>
  <c r="U21" i="11"/>
  <c r="V2" i="11"/>
  <c r="AO2" i="11"/>
  <c r="BN4" i="11"/>
  <c r="BN14" i="11"/>
  <c r="F13" i="16" s="1"/>
  <c r="BL29" i="11"/>
  <c r="D28" i="16" s="1"/>
  <c r="BK29" i="11"/>
  <c r="C28" i="16" s="1"/>
  <c r="A29" i="16"/>
  <c r="E93" i="4"/>
  <c r="E92" i="4"/>
  <c r="E94" i="4"/>
  <c r="E87" i="4"/>
  <c r="E85" i="4"/>
  <c r="E88" i="4"/>
  <c r="E91" i="4"/>
  <c r="E89" i="4"/>
  <c r="AB4" i="1"/>
  <c r="V21" i="11" l="1"/>
  <c r="V106" i="11"/>
  <c r="W2" i="11"/>
  <c r="AP2" i="11"/>
  <c r="BN5" i="11"/>
  <c r="F4" i="16" s="1"/>
  <c r="F3" i="16"/>
  <c r="BN15" i="11"/>
  <c r="F14" i="16" s="1"/>
  <c r="BL30" i="11"/>
  <c r="D29" i="16" s="1"/>
  <c r="A30" i="16"/>
  <c r="BK30" i="11"/>
  <c r="C29" i="16" s="1"/>
  <c r="E99" i="4"/>
  <c r="E101" i="4"/>
  <c r="E104" i="4"/>
  <c r="E97" i="4"/>
  <c r="E102" i="4"/>
  <c r="E98" i="4"/>
  <c r="E95" i="4"/>
  <c r="E103" i="4"/>
  <c r="B12" i="9"/>
  <c r="AC4" i="1"/>
  <c r="W106" i="11" l="1"/>
  <c r="W21" i="11"/>
  <c r="X2" i="11"/>
  <c r="AQ2" i="11"/>
  <c r="BN6" i="11"/>
  <c r="F5" i="16" s="1"/>
  <c r="BN9" i="11"/>
  <c r="F8" i="16" s="1"/>
  <c r="BK31" i="11"/>
  <c r="C30" i="16" s="1"/>
  <c r="BL31" i="11"/>
  <c r="D30" i="16" s="1"/>
  <c r="A31" i="16"/>
  <c r="E111" i="4"/>
  <c r="E114" i="4"/>
  <c r="E108" i="4"/>
  <c r="E113" i="4"/>
  <c r="E107" i="4"/>
  <c r="E105" i="4"/>
  <c r="E112" i="4"/>
  <c r="E109" i="4"/>
  <c r="C11" i="4"/>
  <c r="C2" i="4"/>
  <c r="I2" i="4" s="1"/>
  <c r="D1" i="4"/>
  <c r="AD4" i="1"/>
  <c r="BN7" i="11" l="1"/>
  <c r="F6" i="16" s="1"/>
  <c r="BN8" i="11"/>
  <c r="F7" i="16" s="1"/>
  <c r="X21" i="11"/>
  <c r="X106" i="11"/>
  <c r="AR2" i="11"/>
  <c r="Y2" i="11"/>
  <c r="BN10" i="11"/>
  <c r="F9" i="16" s="1"/>
  <c r="BN17" i="11"/>
  <c r="F16" i="16" s="1"/>
  <c r="A32" i="16"/>
  <c r="BL32" i="11"/>
  <c r="D31" i="16" s="1"/>
  <c r="BK32" i="11"/>
  <c r="C31" i="16" s="1"/>
  <c r="E115" i="4"/>
  <c r="E121" i="4"/>
  <c r="E119" i="4"/>
  <c r="E118" i="4"/>
  <c r="E124" i="4"/>
  <c r="E117" i="4"/>
  <c r="E123" i="4"/>
  <c r="E122" i="4"/>
  <c r="G11" i="4"/>
  <c r="F11" i="4"/>
  <c r="D11" i="4"/>
  <c r="G2" i="4"/>
  <c r="F2" i="4"/>
  <c r="C21" i="4"/>
  <c r="C3" i="4"/>
  <c r="C12" i="4"/>
  <c r="AE4" i="1"/>
  <c r="Y21" i="11" l="1"/>
  <c r="Y106" i="11"/>
  <c r="BN16" i="11"/>
  <c r="F15" i="16" s="1"/>
  <c r="AS2" i="11"/>
  <c r="Z2" i="11"/>
  <c r="BN18" i="11"/>
  <c r="F17" i="16" s="1"/>
  <c r="BL33" i="11"/>
  <c r="D32" i="16" s="1"/>
  <c r="A33" i="16"/>
  <c r="BK33" i="11"/>
  <c r="C32" i="16" s="1"/>
  <c r="I3" i="4"/>
  <c r="E127" i="4"/>
  <c r="E133" i="4"/>
  <c r="E129" i="4"/>
  <c r="E131" i="4"/>
  <c r="E132" i="4"/>
  <c r="E128" i="4"/>
  <c r="E134" i="4"/>
  <c r="E125" i="4"/>
  <c r="G21" i="4"/>
  <c r="D21" i="4"/>
  <c r="F21" i="4"/>
  <c r="G3" i="4"/>
  <c r="F3" i="4"/>
  <c r="G12" i="4"/>
  <c r="F12" i="4"/>
  <c r="C31" i="4"/>
  <c r="C22" i="4"/>
  <c r="C13" i="4"/>
  <c r="C4" i="4"/>
  <c r="I4" i="4" s="1"/>
  <c r="AF4" i="1"/>
  <c r="Z21" i="11" l="1"/>
  <c r="Z106" i="11"/>
  <c r="AT2" i="11"/>
  <c r="AA2" i="11"/>
  <c r="A34" i="16"/>
  <c r="BL34" i="11"/>
  <c r="D33" i="16" s="1"/>
  <c r="BK34" i="11"/>
  <c r="C33" i="16" s="1"/>
  <c r="E137" i="4"/>
  <c r="E141" i="4"/>
  <c r="E144" i="4"/>
  <c r="E139" i="4"/>
  <c r="E138" i="4"/>
  <c r="E143" i="4"/>
  <c r="E142" i="4"/>
  <c r="E135" i="4"/>
  <c r="G31" i="4"/>
  <c r="D31" i="4"/>
  <c r="F31" i="4"/>
  <c r="G4" i="4"/>
  <c r="F4" i="4"/>
  <c r="G13" i="4"/>
  <c r="F13" i="4"/>
  <c r="G22" i="4"/>
  <c r="F22" i="4"/>
  <c r="C41" i="4"/>
  <c r="C5" i="4"/>
  <c r="C14" i="4"/>
  <c r="C23" i="4"/>
  <c r="C32" i="4"/>
  <c r="AG4" i="1"/>
  <c r="AA21" i="11" l="1"/>
  <c r="AA106" i="11"/>
  <c r="AB2" i="11"/>
  <c r="AU2" i="11"/>
  <c r="BL35" i="11"/>
  <c r="D34" i="16" s="1"/>
  <c r="A35" i="16"/>
  <c r="BK35" i="11"/>
  <c r="C34" i="16" s="1"/>
  <c r="C6" i="4"/>
  <c r="I5" i="4"/>
  <c r="BN34" i="11"/>
  <c r="F33" i="16" s="1"/>
  <c r="E151" i="4"/>
  <c r="E148" i="4"/>
  <c r="E145" i="4"/>
  <c r="E154" i="4"/>
  <c r="E153" i="4"/>
  <c r="E147" i="4"/>
  <c r="E149" i="4"/>
  <c r="E152" i="4"/>
  <c r="G6" i="4"/>
  <c r="F6" i="4"/>
  <c r="G14" i="4"/>
  <c r="F14" i="4"/>
  <c r="G32" i="4"/>
  <c r="F32" i="4"/>
  <c r="G5" i="4"/>
  <c r="F5" i="4"/>
  <c r="G41" i="4"/>
  <c r="D41" i="4"/>
  <c r="F41" i="4"/>
  <c r="G23" i="4"/>
  <c r="F23" i="4"/>
  <c r="C51" i="4"/>
  <c r="C42" i="4"/>
  <c r="C24" i="4"/>
  <c r="C15" i="4"/>
  <c r="C33" i="4"/>
  <c r="AB106" i="11" l="1"/>
  <c r="AB21" i="11"/>
  <c r="AR21" i="11" s="1"/>
  <c r="BN35" i="11"/>
  <c r="F34" i="16" s="1"/>
  <c r="BN33" i="11"/>
  <c r="F32" i="16" s="1"/>
  <c r="BN32" i="11"/>
  <c r="F31" i="16" s="1"/>
  <c r="BN31" i="11"/>
  <c r="F30" i="16" s="1"/>
  <c r="BN27" i="11"/>
  <c r="F26" i="16" s="1"/>
  <c r="BN26" i="11"/>
  <c r="F25" i="16" s="1"/>
  <c r="BN25" i="11"/>
  <c r="F24" i="16" s="1"/>
  <c r="BN24" i="11"/>
  <c r="F23" i="16" s="1"/>
  <c r="BN19" i="11"/>
  <c r="F18" i="16" s="1"/>
  <c r="BN21" i="11"/>
  <c r="F20" i="16" s="1"/>
  <c r="BN22" i="11"/>
  <c r="F21" i="16" s="1"/>
  <c r="BN20" i="11"/>
  <c r="F19" i="16" s="1"/>
  <c r="BN36" i="11"/>
  <c r="F35" i="16" s="1"/>
  <c r="A36" i="16"/>
  <c r="BL36" i="11"/>
  <c r="D35" i="16" s="1"/>
  <c r="BK36" i="11"/>
  <c r="C35" i="16"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U106" i="11" l="1"/>
  <c r="AC106" i="11"/>
  <c r="AD106" i="11"/>
  <c r="AE106" i="11"/>
  <c r="AG106" i="11"/>
  <c r="AF106" i="11"/>
  <c r="AH106" i="11"/>
  <c r="AI106" i="11"/>
  <c r="AJ106" i="11"/>
  <c r="AK106" i="11"/>
  <c r="AL106" i="11"/>
  <c r="AM106" i="11"/>
  <c r="AN106" i="11"/>
  <c r="AO106" i="11"/>
  <c r="AP106" i="11"/>
  <c r="AT106" i="11"/>
  <c r="AQ106" i="11"/>
  <c r="AU21" i="11"/>
  <c r="AC21" i="11"/>
  <c r="AD21" i="11"/>
  <c r="AE21" i="11"/>
  <c r="AF21" i="11"/>
  <c r="AG21" i="11"/>
  <c r="AH21" i="11"/>
  <c r="AI21" i="11"/>
  <c r="AJ21" i="11"/>
  <c r="AK21" i="11"/>
  <c r="AL21" i="11"/>
  <c r="AM21" i="11"/>
  <c r="AN21" i="11"/>
  <c r="AO21" i="11"/>
  <c r="AP21" i="11"/>
  <c r="AS21" i="11"/>
  <c r="AT21" i="11"/>
  <c r="AR106" i="11"/>
  <c r="AQ21" i="11"/>
  <c r="AS106" i="11"/>
  <c r="BN23" i="11"/>
  <c r="F22" i="16" s="1"/>
  <c r="BL37" i="11"/>
  <c r="D36" i="16" s="1"/>
  <c r="BK37" i="11"/>
  <c r="C36" i="16" s="1"/>
  <c r="BN37" i="11"/>
  <c r="F36" i="16" s="1"/>
  <c r="A37" i="16"/>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9" i="11"/>
  <c r="BB10" i="11"/>
  <c r="BB11" i="11"/>
  <c r="BB12" i="11"/>
  <c r="BB14" i="11"/>
  <c r="BB15" i="11"/>
  <c r="BB13" i="11"/>
  <c r="BB5" i="11"/>
  <c r="BB6" i="11"/>
  <c r="BB3" i="11"/>
  <c r="BC5" i="11" l="1"/>
  <c r="BC13" i="11"/>
  <c r="BC12" i="11"/>
  <c r="BC15" i="11"/>
  <c r="BC11" i="11"/>
  <c r="BC6" i="11"/>
  <c r="BC14" i="11"/>
  <c r="BC10" i="11"/>
  <c r="BC3" i="11"/>
  <c r="BB16" i="11"/>
  <c r="BC16" i="11" s="1"/>
  <c r="BC9" i="11"/>
  <c r="BN28" i="11"/>
  <c r="BN29" i="11" s="1"/>
  <c r="F28" i="16" s="1"/>
  <c r="BN38" i="11"/>
  <c r="F37" i="16" s="1"/>
  <c r="BL38" i="11"/>
  <c r="D37" i="16" s="1"/>
  <c r="A38" i="16"/>
  <c r="BK38" i="11"/>
  <c r="C37" i="16" s="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l="1"/>
  <c r="BC7" i="11"/>
  <c r="BD9" i="11"/>
  <c r="BB8" i="11"/>
  <c r="BC8" i="11" s="1"/>
  <c r="BC4" i="11"/>
  <c r="BD6" i="11"/>
  <c r="BD12" i="11"/>
  <c r="BD15" i="11"/>
  <c r="BD11" i="11"/>
  <c r="BD3" i="11"/>
  <c r="BD14" i="11"/>
  <c r="BD10" i="11"/>
  <c r="F27" i="16"/>
  <c r="BN30" i="11"/>
  <c r="F29" i="16" s="1"/>
  <c r="A39" i="16"/>
  <c r="BL39" i="11"/>
  <c r="D38" i="16" s="1"/>
  <c r="BK39" i="11"/>
  <c r="C38" i="16" s="1"/>
  <c r="BN39" i="11"/>
  <c r="F38" i="16" s="1"/>
  <c r="I18" i="4"/>
  <c r="C20" i="4"/>
  <c r="C30" i="4" s="1"/>
  <c r="C40" i="4" s="1"/>
  <c r="C50" i="4" s="1"/>
  <c r="C60" i="4" s="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D17" i="11" l="1"/>
  <c r="BD4" i="11"/>
  <c r="BD38" i="11"/>
  <c r="BD42" i="11"/>
  <c r="BD22" i="11"/>
  <c r="BD19" i="11"/>
  <c r="BD47" i="11"/>
  <c r="BD45" i="11"/>
  <c r="BD43" i="11"/>
  <c r="BD5" i="11"/>
  <c r="BD27" i="11"/>
  <c r="BD18" i="11"/>
  <c r="BD7" i="11"/>
  <c r="BD8" i="11"/>
  <c r="BD35" i="11"/>
  <c r="BD44" i="11"/>
  <c r="BD46" i="11"/>
  <c r="BD34" i="11"/>
  <c r="BD30" i="11"/>
  <c r="BD29" i="11"/>
  <c r="BD23" i="11"/>
  <c r="BD16" i="11"/>
  <c r="BD31" i="11"/>
  <c r="BD24" i="11"/>
  <c r="BD28" i="11"/>
  <c r="BD48" i="11"/>
  <c r="BD13" i="11"/>
  <c r="BD37" i="11"/>
  <c r="BD39" i="11"/>
  <c r="BD33" i="11"/>
  <c r="BD36" i="11"/>
  <c r="BD40" i="11"/>
  <c r="BD20" i="11"/>
  <c r="BD21" i="11"/>
  <c r="BD26" i="11"/>
  <c r="BD25" i="11"/>
  <c r="BD41" i="11"/>
  <c r="BD32" i="11"/>
  <c r="BN40" i="11"/>
  <c r="F39" i="16" s="1"/>
  <c r="A40" i="16"/>
  <c r="BL40" i="11"/>
  <c r="D39" i="16" s="1"/>
  <c r="BK40" i="11"/>
  <c r="C39" i="16" s="1"/>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N41" i="11" l="1"/>
  <c r="F40" i="16" s="1"/>
  <c r="BL41" i="11"/>
  <c r="D40" i="16" s="1"/>
  <c r="BK41" i="11"/>
  <c r="C40" i="16" s="1"/>
  <c r="A41" i="16"/>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42" i="16" l="1"/>
  <c r="BN42" i="11"/>
  <c r="F41" i="16" s="1"/>
  <c r="BL42" i="11"/>
  <c r="D41" i="16" s="1"/>
  <c r="BK42" i="11"/>
  <c r="C41" i="16" s="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L43" i="11" l="1"/>
  <c r="D42" i="16" s="1"/>
  <c r="BK43" i="11"/>
  <c r="C42" i="16" s="1"/>
  <c r="BN43" i="11"/>
  <c r="F42" i="16" s="1"/>
  <c r="A43" i="16"/>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N44" i="11" l="1"/>
  <c r="F43" i="16" s="1"/>
  <c r="A44" i="16"/>
  <c r="BL44" i="11"/>
  <c r="D43" i="16" s="1"/>
  <c r="BK44" i="11"/>
  <c r="C43" i="16" s="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L45" i="11" l="1"/>
  <c r="D44" i="16" s="1"/>
  <c r="BN45" i="11"/>
  <c r="F44" i="16" s="1"/>
  <c r="BK45" i="11"/>
  <c r="C44" i="16" s="1"/>
  <c r="A45" i="16"/>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N46" i="11" l="1"/>
  <c r="F45" i="16" s="1"/>
  <c r="BL46" i="11"/>
  <c r="D45" i="16" s="1"/>
  <c r="BK46" i="11"/>
  <c r="C45" i="16" s="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46" i="16" l="1"/>
  <c r="BN47" i="11"/>
  <c r="F46" i="16" s="1"/>
  <c r="BL47" i="11"/>
  <c r="D46" i="16" s="1"/>
  <c r="BK47" i="11"/>
  <c r="C46" i="16" s="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47" i="16" l="1"/>
  <c r="BN48" i="11"/>
  <c r="F47" i="16" s="1"/>
  <c r="BK48" i="11"/>
  <c r="C47" i="16" s="1"/>
  <c r="BL48" i="11"/>
  <c r="D47" i="16" s="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48" i="16" l="1"/>
  <c r="BN49" i="11"/>
  <c r="F48" i="16" s="1"/>
  <c r="BL49" i="11"/>
  <c r="D48" i="16" s="1"/>
  <c r="BK49" i="11"/>
  <c r="C48" i="16" s="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L50" i="11" l="1"/>
  <c r="BK50" i="11"/>
  <c r="BN50" i="11"/>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N51" i="11" l="1"/>
  <c r="BM51" i="11"/>
  <c r="BL51" i="11"/>
  <c r="BK51" i="11"/>
  <c r="BO51" i="11" s="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K52" i="11" l="1"/>
  <c r="BN52" i="11"/>
  <c r="BL52"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N53" i="11" l="1"/>
  <c r="BL53" i="11"/>
  <c r="BO53" i="11"/>
  <c r="BM53" i="11"/>
  <c r="BK53"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O54" i="11" l="1"/>
  <c r="BN54" i="11"/>
  <c r="BM54" i="11"/>
  <c r="BL54" i="11"/>
  <c r="BK54" i="11"/>
  <c r="BM44"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E43" i="16" l="1"/>
  <c r="BO44" i="11"/>
  <c r="G43" i="16" s="1"/>
  <c r="J43" i="16" s="1"/>
  <c r="BM48" i="11"/>
  <c r="BM27" i="11"/>
  <c r="BM12" i="11"/>
  <c r="BM36" i="11"/>
  <c r="BM40" i="11"/>
  <c r="BM15" i="11"/>
  <c r="BM35" i="11"/>
  <c r="BM37" i="11"/>
  <c r="BM38" i="11"/>
  <c r="BM25" i="11"/>
  <c r="BM31" i="11"/>
  <c r="BM33" i="11"/>
  <c r="BM13" i="11"/>
  <c r="BM21" i="11"/>
  <c r="BM34" i="11"/>
  <c r="BM17" i="11"/>
  <c r="BM14" i="11"/>
  <c r="BM32" i="11"/>
  <c r="BM19" i="11"/>
  <c r="BM11" i="11"/>
  <c r="BM20" i="11"/>
  <c r="BM41" i="11"/>
  <c r="BM43" i="11"/>
  <c r="BM49" i="11"/>
  <c r="BM45" i="11"/>
  <c r="BM46" i="11"/>
  <c r="BM47" i="11"/>
  <c r="BM55" i="11"/>
  <c r="BL55" i="11"/>
  <c r="BK55" i="11"/>
  <c r="BO55" i="11"/>
  <c r="BN55"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E42" i="16" l="1"/>
  <c r="BO43" i="11"/>
  <c r="G42" i="16" s="1"/>
  <c r="J42" i="16" s="1"/>
  <c r="E40" i="16"/>
  <c r="BO41" i="11"/>
  <c r="G40" i="16" s="1"/>
  <c r="J40" i="16" s="1"/>
  <c r="BO20" i="11"/>
  <c r="G19" i="16" s="1"/>
  <c r="J19" i="16" s="1"/>
  <c r="E19" i="16"/>
  <c r="E34" i="16"/>
  <c r="BO35" i="11"/>
  <c r="G34" i="16" s="1"/>
  <c r="J34" i="16" s="1"/>
  <c r="BO11" i="11"/>
  <c r="G10" i="16" s="1"/>
  <c r="J10" i="16" s="1"/>
  <c r="E10" i="16"/>
  <c r="BO15" i="11"/>
  <c r="G14" i="16" s="1"/>
  <c r="J14" i="16" s="1"/>
  <c r="E14" i="16"/>
  <c r="BO38" i="11"/>
  <c r="G37" i="16" s="1"/>
  <c r="J37" i="16" s="1"/>
  <c r="E37" i="16"/>
  <c r="E36" i="16"/>
  <c r="BO37" i="11"/>
  <c r="G36" i="16" s="1"/>
  <c r="J36" i="16" s="1"/>
  <c r="BO19" i="11"/>
  <c r="G18" i="16" s="1"/>
  <c r="J18" i="16" s="1"/>
  <c r="E18" i="16"/>
  <c r="E39" i="16"/>
  <c r="BO40" i="11"/>
  <c r="G39" i="16" s="1"/>
  <c r="J39" i="16" s="1"/>
  <c r="BO14" i="11"/>
  <c r="G13" i="16" s="1"/>
  <c r="J13" i="16" s="1"/>
  <c r="E13" i="16"/>
  <c r="BO36" i="11"/>
  <c r="G35" i="16" s="1"/>
  <c r="J35" i="16" s="1"/>
  <c r="E35" i="16"/>
  <c r="E11" i="16"/>
  <c r="BO12" i="11"/>
  <c r="G11" i="16" s="1"/>
  <c r="J11" i="16" s="1"/>
  <c r="BO17" i="11"/>
  <c r="G16" i="16" s="1"/>
  <c r="J16" i="16" s="1"/>
  <c r="E16" i="16"/>
  <c r="E26" i="16"/>
  <c r="BO27" i="11"/>
  <c r="G26" i="16" s="1"/>
  <c r="J26" i="16" s="1"/>
  <c r="BO32" i="11"/>
  <c r="G31" i="16" s="1"/>
  <c r="J31" i="16" s="1"/>
  <c r="E31" i="16"/>
  <c r="BO34" i="11"/>
  <c r="G33" i="16" s="1"/>
  <c r="J33" i="16" s="1"/>
  <c r="E33" i="16"/>
  <c r="BO21" i="11"/>
  <c r="G20" i="16" s="1"/>
  <c r="J20" i="16" s="1"/>
  <c r="E20" i="16"/>
  <c r="E48" i="16"/>
  <c r="BO49" i="11"/>
  <c r="G48" i="16" s="1"/>
  <c r="J48" i="16" s="1"/>
  <c r="E45" i="16"/>
  <c r="BO46" i="11"/>
  <c r="G45" i="16" s="1"/>
  <c r="J45" i="16" s="1"/>
  <c r="E47" i="16"/>
  <c r="BO48" i="11"/>
  <c r="G47" i="16" s="1"/>
  <c r="J47" i="16" s="1"/>
  <c r="E46" i="16"/>
  <c r="BO47" i="11"/>
  <c r="G46" i="16" s="1"/>
  <c r="J46" i="16" s="1"/>
  <c r="BO33" i="11"/>
  <c r="G32" i="16" s="1"/>
  <c r="J32" i="16" s="1"/>
  <c r="E32" i="16"/>
  <c r="E24" i="16"/>
  <c r="BO25" i="11"/>
  <c r="G24" i="16" s="1"/>
  <c r="J24" i="16" s="1"/>
  <c r="BO13" i="11"/>
  <c r="G12" i="16" s="1"/>
  <c r="J12" i="16" s="1"/>
  <c r="E12" i="16"/>
  <c r="E44" i="16"/>
  <c r="BO45" i="11"/>
  <c r="G44" i="16" s="1"/>
  <c r="J44" i="16" s="1"/>
  <c r="BO31" i="11"/>
  <c r="G30" i="16" s="1"/>
  <c r="J30" i="16" s="1"/>
  <c r="E30" i="16"/>
  <c r="BN56" i="11"/>
  <c r="BL56" i="11"/>
  <c r="BO56" i="11"/>
  <c r="BM56" i="11"/>
  <c r="BK56"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L57" i="11" l="1"/>
  <c r="BK57" i="11"/>
  <c r="BO57" i="11"/>
  <c r="BN57" i="11"/>
  <c r="BM5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L58" i="11" l="1"/>
  <c r="BK58" i="11"/>
  <c r="BM58" i="11"/>
  <c r="BO58" i="11"/>
  <c r="BN58"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BN59" i="11" l="1"/>
  <c r="BO59" i="11"/>
  <c r="BM59" i="11"/>
  <c r="BL59" i="11"/>
  <c r="BK59" i="1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BO60" i="11" l="1"/>
  <c r="BM60" i="11"/>
  <c r="BL60" i="11"/>
  <c r="BK60" i="11"/>
  <c r="BN60" i="11"/>
  <c r="C240" i="4"/>
  <c r="G230" i="4"/>
  <c r="F230" i="4"/>
  <c r="I238" i="4"/>
  <c r="I233" i="4"/>
  <c r="I235" i="4"/>
  <c r="I236" i="4"/>
  <c r="I229" i="4"/>
  <c r="I231" i="4"/>
  <c r="I232" i="4"/>
  <c r="I234" i="4"/>
  <c r="F255" i="4"/>
  <c r="G255" i="4"/>
  <c r="F246" i="4"/>
  <c r="G246" i="4"/>
  <c r="F247" i="4"/>
  <c r="G247" i="4"/>
  <c r="F238" i="4"/>
  <c r="G238" i="4"/>
  <c r="F229" i="4"/>
  <c r="G229" i="4"/>
  <c r="C257" i="4"/>
  <c r="C239" i="4"/>
  <c r="I242" i="4" s="1"/>
  <c r="C248" i="4"/>
  <c r="BN61" i="11" l="1"/>
  <c r="BL61" i="11"/>
  <c r="BO61" i="11"/>
  <c r="BM61" i="11"/>
  <c r="BK61" i="11"/>
  <c r="I248" i="4"/>
  <c r="I246" i="4"/>
  <c r="I245" i="4"/>
  <c r="G240" i="4"/>
  <c r="F240" i="4"/>
  <c r="C250" i="4"/>
  <c r="C260" i="4" s="1"/>
  <c r="I244" i="4"/>
  <c r="I247" i="4"/>
  <c r="I243" i="4"/>
  <c r="I239" i="4"/>
  <c r="I241" i="4"/>
  <c r="F256" i="4"/>
  <c r="G256" i="4"/>
  <c r="F248" i="4"/>
  <c r="G248" i="4"/>
  <c r="F239" i="4"/>
  <c r="G239" i="4"/>
  <c r="F257" i="4"/>
  <c r="G257" i="4"/>
  <c r="C258" i="4"/>
  <c r="C249" i="4"/>
  <c r="I256" i="4" s="1"/>
  <c r="BO62" i="11" l="1"/>
  <c r="BM62" i="11"/>
  <c r="BN62" i="11"/>
  <c r="BL62" i="11"/>
  <c r="BK62" i="11"/>
  <c r="F260" i="4"/>
  <c r="G260" i="4"/>
  <c r="G250" i="4"/>
  <c r="F250" i="4"/>
  <c r="I258" i="4"/>
  <c r="I249" i="4"/>
  <c r="I251" i="4"/>
  <c r="I252" i="4"/>
  <c r="I254" i="4"/>
  <c r="I255" i="4"/>
  <c r="I253" i="4"/>
  <c r="I257" i="4"/>
  <c r="G249" i="4"/>
  <c r="F249" i="4"/>
  <c r="G258" i="4"/>
  <c r="F258" i="4"/>
  <c r="C259" i="4"/>
  <c r="I259" i="4" s="1"/>
  <c r="BM63" i="11" l="1"/>
  <c r="BK63" i="11"/>
  <c r="BL63" i="11"/>
  <c r="BO63" i="11"/>
  <c r="BN63" i="11"/>
  <c r="G259" i="4"/>
  <c r="F259" i="4"/>
  <c r="A29" i="8" s="1"/>
  <c r="BN64" i="11" l="1"/>
  <c r="BL64" i="11"/>
  <c r="BO64" i="11"/>
  <c r="BK64" i="11"/>
  <c r="BM64" i="11"/>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BL65" i="11" l="1"/>
  <c r="BM65" i="11"/>
  <c r="BK65" i="11"/>
  <c r="BO65" i="11"/>
  <c r="BN65" i="11"/>
  <c r="AC30" i="8"/>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BL66" i="11" l="1"/>
  <c r="BO66" i="11"/>
  <c r="BN66" i="11"/>
  <c r="BK66" i="11"/>
  <c r="BM66" i="11"/>
  <c r="AC60" i="8"/>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BN67" i="11" l="1"/>
  <c r="BO67" i="11"/>
  <c r="BM67" i="11"/>
  <c r="BL67" i="11"/>
  <c r="BK67" i="11"/>
  <c r="AC151" i="8"/>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BO68" i="11" l="1"/>
  <c r="BN68" i="11"/>
  <c r="BM68" i="11"/>
  <c r="BK68" i="11"/>
  <c r="BL68" i="11"/>
  <c r="AC212" i="8"/>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BN69" i="11" l="1"/>
  <c r="BL69" i="11"/>
  <c r="BO69" i="11"/>
  <c r="BM69" i="11"/>
  <c r="BK69" i="11"/>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BM70" i="11" l="1"/>
  <c r="BL70" i="11"/>
  <c r="BK70" i="11"/>
  <c r="BO70" i="11"/>
  <c r="BN70" i="11"/>
  <c r="AC215" i="8"/>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BO71" i="11" l="1"/>
  <c r="BN71" i="11"/>
  <c r="BK71" i="11"/>
  <c r="BM71" i="11"/>
  <c r="BL71" i="11"/>
  <c r="A38" i="8"/>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N72" i="11" l="1"/>
  <c r="BL72" i="11"/>
  <c r="BK72" i="11"/>
  <c r="BO72" i="11"/>
  <c r="BM72" i="11"/>
  <c r="B10" i="8"/>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O73" i="11" l="1"/>
  <c r="BM73" i="11"/>
  <c r="BL73" i="11"/>
  <c r="BK73" i="11"/>
  <c r="BN73" i="11"/>
  <c r="B177" i="8"/>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L74" i="11" l="1"/>
  <c r="BK74" i="11"/>
  <c r="BO74" i="11"/>
  <c r="BN74" i="11"/>
  <c r="BM74" i="11"/>
  <c r="B6" i="8"/>
  <c r="B14" i="9" s="1"/>
  <c r="BN75" i="11" l="1"/>
  <c r="BO75" i="11"/>
  <c r="BL75" i="11"/>
  <c r="BK75" i="11"/>
  <c r="BM75" i="11"/>
  <c r="BO76" i="11" l="1"/>
  <c r="BK76" i="11"/>
  <c r="BN76" i="11"/>
  <c r="BM76" i="11"/>
  <c r="BL76" i="11"/>
  <c r="BN77" i="11" l="1"/>
  <c r="BL77" i="11"/>
  <c r="BO77" i="11"/>
  <c r="BM77" i="11"/>
  <c r="BK77" i="11"/>
  <c r="BM78" i="11" l="1"/>
  <c r="BK78" i="11"/>
  <c r="BO78" i="11"/>
  <c r="BN78" i="11"/>
  <c r="BL78" i="11"/>
  <c r="BO79" i="11" l="1"/>
  <c r="BM79" i="11"/>
  <c r="BN79" i="11"/>
  <c r="BL79" i="11"/>
  <c r="BK79" i="11"/>
  <c r="BN80" i="11" l="1"/>
  <c r="BL80" i="11"/>
  <c r="BK80" i="11"/>
  <c r="BM80" i="11"/>
  <c r="BO80" i="11"/>
  <c r="BO81" i="11" l="1"/>
  <c r="BN81" i="11"/>
  <c r="BL81" i="11"/>
  <c r="BM81" i="11"/>
  <c r="BK81" i="11"/>
  <c r="BL82" i="11" l="1"/>
  <c r="BK82" i="11"/>
  <c r="BO82" i="11"/>
  <c r="BN82" i="11"/>
  <c r="BM82" i="11"/>
  <c r="BN83" i="11" l="1"/>
  <c r="BO83" i="11"/>
  <c r="BM83" i="11"/>
  <c r="BL83" i="11"/>
  <c r="BK83" i="11"/>
  <c r="BK84" i="11" l="1"/>
  <c r="BO84" i="11"/>
  <c r="BN84" i="11"/>
  <c r="BM84" i="11"/>
  <c r="BL84" i="11"/>
  <c r="BN85" i="11" l="1"/>
  <c r="BL85" i="11"/>
  <c r="BO85" i="11"/>
  <c r="BM85" i="11"/>
  <c r="BK85" i="11"/>
  <c r="BO86" i="11" l="1"/>
  <c r="BN86" i="11"/>
  <c r="BM86" i="11"/>
  <c r="BL86" i="11"/>
  <c r="BK86" i="11"/>
  <c r="BM87" i="11" l="1"/>
  <c r="BL87" i="11"/>
  <c r="BK87" i="11"/>
  <c r="BO87" i="11"/>
  <c r="BN87" i="11"/>
  <c r="BN88" i="11" l="1"/>
  <c r="BL88" i="11"/>
  <c r="BM88" i="11"/>
  <c r="BK88" i="11"/>
  <c r="BO88" i="11"/>
  <c r="BL89" i="11" l="1"/>
  <c r="BK89" i="11"/>
  <c r="BO89" i="11"/>
  <c r="BN89" i="11"/>
  <c r="BM89" i="11"/>
  <c r="BL90" i="11" l="1"/>
  <c r="BO90" i="11"/>
  <c r="BN90" i="11"/>
  <c r="BM90" i="11"/>
  <c r="BK90" i="11"/>
  <c r="BN91" i="11" l="1"/>
  <c r="BO91" i="11"/>
  <c r="BM91" i="11"/>
  <c r="BK91" i="11"/>
  <c r="BL91" i="11"/>
  <c r="BO92" i="11" l="1"/>
  <c r="BN92" i="11"/>
  <c r="BM92" i="11"/>
  <c r="BL92" i="11"/>
  <c r="BK92" i="11"/>
  <c r="BN93" i="11" l="1"/>
  <c r="BL93" i="11"/>
  <c r="BO93" i="11"/>
  <c r="BK93" i="11"/>
  <c r="BM93" i="11"/>
  <c r="BO94" i="11" l="1"/>
  <c r="BN94" i="11"/>
  <c r="BM94" i="11"/>
  <c r="BL94" i="11"/>
  <c r="BK94" i="11"/>
  <c r="BM95" i="11" l="1"/>
  <c r="BO95" i="11"/>
  <c r="BN95" i="11"/>
  <c r="BL95" i="11"/>
  <c r="BK95" i="11"/>
  <c r="BN96" i="11" l="1"/>
  <c r="BL96" i="11"/>
  <c r="BO96" i="11"/>
  <c r="BM96" i="11"/>
  <c r="BK96" i="11"/>
  <c r="BL97" i="11" l="1"/>
  <c r="BO97" i="11"/>
  <c r="BN97" i="11"/>
  <c r="BM97" i="11"/>
  <c r="BK97" i="11"/>
  <c r="BL98" i="11" l="1"/>
  <c r="BO98" i="11"/>
  <c r="BN98" i="11"/>
  <c r="BM98" i="11"/>
  <c r="BK98" i="11"/>
  <c r="BN99" i="11" l="1"/>
  <c r="BO99" i="11"/>
  <c r="BM99" i="11"/>
  <c r="BL99" i="11"/>
  <c r="BK99" i="11"/>
  <c r="BO100" i="11" l="1"/>
  <c r="BN100" i="11"/>
  <c r="BM100" i="11"/>
  <c r="BL100" i="11"/>
  <c r="BK100" i="11"/>
  <c r="BN101" i="11" l="1"/>
  <c r="BL101" i="11"/>
  <c r="BO101" i="11"/>
  <c r="BM101" i="11"/>
  <c r="BK101" i="11"/>
  <c r="BM102" i="11" l="1"/>
  <c r="BL102" i="11"/>
  <c r="BK102" i="11"/>
  <c r="BO102" i="11"/>
  <c r="BN102" i="11"/>
  <c r="BO103" i="11" l="1"/>
  <c r="BN103" i="11"/>
  <c r="BM103" i="11"/>
  <c r="BL103" i="11"/>
  <c r="BK103" i="11"/>
  <c r="BN104" i="11" l="1"/>
  <c r="BL104" i="11"/>
  <c r="BK104" i="11"/>
  <c r="BM104" i="11"/>
  <c r="BO104" i="11"/>
  <c r="BO105" i="11" l="1"/>
  <c r="BN105" i="11"/>
  <c r="BM105" i="11"/>
  <c r="BL105" i="11"/>
  <c r="BK105" i="11"/>
  <c r="BL106" i="11" l="1"/>
  <c r="BK106" i="11"/>
  <c r="BO106" i="11"/>
  <c r="BN106" i="11"/>
  <c r="BM106" i="11"/>
  <c r="BN107" i="11" l="1"/>
  <c r="BO107" i="11"/>
  <c r="BM107" i="11"/>
  <c r="BL107" i="11"/>
  <c r="BK107" i="11"/>
  <c r="BO108" i="11" l="1"/>
  <c r="BK108" i="11"/>
  <c r="BN108" i="11"/>
  <c r="BM108" i="11"/>
  <c r="BL108" i="11"/>
  <c r="BN109" i="11" l="1"/>
  <c r="BL109" i="11"/>
  <c r="BO109" i="11"/>
  <c r="BK109" i="11"/>
  <c r="BM109" i="11"/>
  <c r="BM110" i="11" l="1"/>
  <c r="BO110" i="11"/>
  <c r="BN110" i="11"/>
  <c r="BL110" i="11"/>
  <c r="BK110" i="11"/>
  <c r="BO111" i="11" l="1"/>
  <c r="BN111" i="11"/>
  <c r="BM111" i="11"/>
  <c r="BL111" i="11"/>
  <c r="BK111" i="11"/>
  <c r="BN112" i="11" l="1"/>
  <c r="BL112" i="11"/>
  <c r="BK112" i="11"/>
  <c r="BO112" i="11"/>
  <c r="BM112" i="11"/>
  <c r="BO113" i="11" l="1"/>
  <c r="BN113" i="11"/>
  <c r="BM113" i="11"/>
  <c r="BL113" i="11"/>
  <c r="BK113" i="11"/>
  <c r="BL114" i="11" l="1"/>
  <c r="BK114" i="11"/>
  <c r="BO114" i="11"/>
  <c r="BN114" i="11"/>
  <c r="BM114" i="11"/>
  <c r="BN115" i="11" l="1"/>
  <c r="BO115" i="11"/>
  <c r="BM115" i="11"/>
  <c r="BL115" i="11"/>
  <c r="BK115" i="11"/>
  <c r="BK116" i="11" l="1"/>
  <c r="BO116" i="11"/>
  <c r="BN116" i="11"/>
  <c r="BM116" i="11"/>
  <c r="BL116" i="11"/>
  <c r="BN117" i="11" l="1"/>
  <c r="BL117" i="11"/>
  <c r="BO117" i="11"/>
  <c r="BM117" i="11"/>
  <c r="BK117" i="11"/>
  <c r="BO118" i="11" l="1"/>
  <c r="BN118" i="11"/>
  <c r="BM118" i="11"/>
  <c r="BL118" i="11"/>
  <c r="BK118" i="11"/>
  <c r="BM119" i="11" l="1"/>
  <c r="BL119" i="11"/>
  <c r="BK119" i="11"/>
  <c r="BO119" i="11"/>
  <c r="BN119" i="11"/>
  <c r="BN120" i="11" l="1"/>
  <c r="BL120" i="11"/>
  <c r="BO120" i="11"/>
  <c r="BM120" i="11"/>
  <c r="BK120" i="11"/>
  <c r="BL121" i="11" l="1"/>
  <c r="BK121" i="11"/>
  <c r="BO121" i="11"/>
  <c r="BN121" i="11"/>
  <c r="BM121" i="11"/>
  <c r="BL122" i="11" l="1"/>
  <c r="BN122" i="11"/>
  <c r="BM122" i="11"/>
  <c r="BK122" i="11"/>
  <c r="BO122" i="11"/>
  <c r="BN123" i="11" l="1"/>
  <c r="BO123" i="11"/>
  <c r="BM123" i="11"/>
  <c r="BL123" i="11"/>
  <c r="BK123" i="11"/>
  <c r="BO124" i="11" l="1"/>
  <c r="BN124" i="11"/>
  <c r="BM124" i="11"/>
  <c r="BL124" i="11"/>
  <c r="BK124" i="11"/>
  <c r="BN125" i="11" l="1"/>
  <c r="BL125" i="11"/>
  <c r="BO125" i="11"/>
  <c r="BM125" i="11"/>
  <c r="BK125" i="11"/>
  <c r="BO126" i="11" l="1"/>
  <c r="BN126" i="11"/>
  <c r="BM126" i="11"/>
  <c r="BL126" i="11"/>
  <c r="BK126" i="11"/>
  <c r="BM127" i="11" l="1"/>
  <c r="BO127" i="11"/>
  <c r="BN127" i="11"/>
  <c r="BL127" i="11"/>
  <c r="BK127" i="11"/>
  <c r="BN128" i="11" l="1"/>
  <c r="BL128" i="11"/>
  <c r="BO128" i="11"/>
  <c r="BM128" i="11"/>
  <c r="BK128" i="11"/>
  <c r="BL129" i="11" l="1"/>
  <c r="BO129" i="11"/>
  <c r="BN129" i="11"/>
  <c r="BM129" i="11"/>
  <c r="BK129" i="11"/>
  <c r="BL130" i="11" l="1"/>
  <c r="BO130" i="11"/>
  <c r="BN130" i="11"/>
  <c r="BM130" i="11"/>
  <c r="BK130" i="11"/>
  <c r="BN131" i="11" l="1"/>
  <c r="BO131" i="11"/>
  <c r="BM131" i="11"/>
  <c r="BL131" i="11"/>
  <c r="BK131" i="11"/>
  <c r="BO132" i="11" l="1"/>
  <c r="BN132" i="11"/>
  <c r="BM132" i="11"/>
  <c r="BL132" i="11"/>
  <c r="BK132" i="11"/>
  <c r="BN133" i="11" l="1"/>
  <c r="BL133" i="11"/>
  <c r="BM133" i="11"/>
  <c r="BK133" i="11"/>
  <c r="BO133" i="11"/>
  <c r="BM134" i="11" l="1"/>
  <c r="BL134" i="11"/>
  <c r="BK134" i="11"/>
  <c r="BO134" i="11"/>
  <c r="BN134" i="11"/>
  <c r="BO135" i="11" l="1"/>
  <c r="BN135" i="11"/>
  <c r="BM135" i="11"/>
  <c r="BL135" i="11"/>
  <c r="BK135" i="11"/>
  <c r="BN136" i="11" l="1"/>
  <c r="BL136" i="11"/>
  <c r="BK136" i="11"/>
  <c r="BO136" i="11"/>
  <c r="BM136" i="11"/>
  <c r="BO137" i="11" l="1"/>
  <c r="BN137" i="11"/>
  <c r="BM137" i="11"/>
  <c r="BL137" i="11"/>
  <c r="BK137" i="11"/>
  <c r="BL138" i="11" l="1"/>
  <c r="BK138" i="11"/>
  <c r="BN138" i="11"/>
  <c r="BM138" i="11"/>
  <c r="BO138" i="11"/>
  <c r="BN139" i="11" l="1"/>
  <c r="BO139" i="11"/>
  <c r="BM139" i="11"/>
  <c r="BL139" i="11"/>
  <c r="BK139" i="11"/>
  <c r="BO140" i="11" l="1"/>
  <c r="BK140" i="11"/>
  <c r="BN140" i="11"/>
  <c r="BM140" i="11"/>
  <c r="BL140" i="11"/>
  <c r="BN141" i="11" l="1"/>
  <c r="BL141" i="11"/>
  <c r="BO141" i="11"/>
  <c r="BM141" i="11"/>
  <c r="BK141" i="11"/>
  <c r="BM142" i="11" l="1"/>
  <c r="BO142" i="11"/>
  <c r="BN142" i="11"/>
  <c r="BL142" i="11"/>
  <c r="BK142" i="11"/>
  <c r="BO143" i="11" l="1"/>
  <c r="BN143" i="11"/>
  <c r="BM143" i="11"/>
  <c r="BL143" i="11"/>
  <c r="BK143" i="11"/>
  <c r="BN144" i="11" l="1"/>
  <c r="BL144" i="11"/>
  <c r="BK144" i="11"/>
  <c r="BO144" i="11"/>
  <c r="BM144" i="11"/>
  <c r="BO145" i="11" l="1"/>
  <c r="BN145" i="11"/>
  <c r="BM145" i="11"/>
  <c r="BL145" i="11"/>
  <c r="BK145" i="11"/>
  <c r="BL146" i="11" l="1"/>
  <c r="BK146" i="11"/>
  <c r="BN146" i="11"/>
  <c r="BM146" i="11"/>
  <c r="BO146" i="11"/>
  <c r="BN147" i="11" l="1"/>
  <c r="BO147" i="11"/>
  <c r="BM147" i="11"/>
  <c r="BL147" i="11"/>
  <c r="BK147" i="11"/>
  <c r="BK148" i="11" l="1"/>
  <c r="BO148" i="11"/>
  <c r="BN148" i="11"/>
  <c r="BM148" i="11"/>
  <c r="BL148" i="11"/>
  <c r="BN149" i="11" l="1"/>
  <c r="BL149" i="11"/>
  <c r="BO149" i="11"/>
  <c r="BM149" i="11"/>
  <c r="BK149" i="11"/>
  <c r="BO150" i="11" l="1"/>
  <c r="BN150" i="11"/>
  <c r="BM150" i="11"/>
  <c r="BL150" i="11"/>
  <c r="BK150" i="11"/>
  <c r="BN151" i="11" l="1"/>
  <c r="BM151" i="11"/>
  <c r="BL151" i="11"/>
  <c r="BK151" i="11"/>
  <c r="BO151" i="11"/>
  <c r="BN152" i="11" l="1"/>
  <c r="BL152" i="11"/>
  <c r="BO152" i="11"/>
  <c r="BK152" i="11"/>
  <c r="BM152" i="11"/>
  <c r="BM153" i="11" l="1"/>
  <c r="BL153" i="11"/>
  <c r="BK153" i="11"/>
  <c r="BO153" i="11"/>
  <c r="BN153" i="11"/>
  <c r="BL154" i="11" l="1"/>
  <c r="BO154" i="11"/>
  <c r="BN154" i="11"/>
  <c r="BM154" i="11"/>
  <c r="BK154" i="11"/>
  <c r="BN155" i="11" l="1"/>
  <c r="BO155" i="11"/>
  <c r="BK155" i="11"/>
  <c r="BM155" i="11"/>
  <c r="BL155" i="11"/>
  <c r="BO156" i="11" l="1"/>
  <c r="BN156" i="11"/>
  <c r="BM156" i="11"/>
  <c r="BL156" i="11"/>
  <c r="BK156" i="11"/>
  <c r="BN157" i="11" l="1"/>
  <c r="BL157" i="11"/>
  <c r="BO157" i="11"/>
  <c r="BM157" i="11"/>
  <c r="BK157" i="11"/>
  <c r="BO158" i="11" l="1"/>
  <c r="BN158" i="11"/>
  <c r="BM158" i="11"/>
  <c r="BL158" i="11"/>
  <c r="BK158" i="11"/>
  <c r="BM159" i="11" l="1"/>
  <c r="BO159" i="11"/>
  <c r="BN159" i="11"/>
  <c r="BL159" i="11"/>
  <c r="BK159" i="11"/>
  <c r="BN160" i="11" l="1"/>
  <c r="BL160" i="11"/>
  <c r="BO160" i="11"/>
  <c r="BM160" i="11"/>
  <c r="BK160" i="11"/>
  <c r="BL161" i="11" l="1"/>
  <c r="BO161" i="11"/>
  <c r="BN161" i="11"/>
  <c r="BM161" i="11"/>
  <c r="BK161" i="11"/>
  <c r="BL162" i="11" l="1"/>
  <c r="BO162" i="11"/>
  <c r="BN162" i="11"/>
  <c r="BM162" i="11"/>
  <c r="BK162" i="11"/>
  <c r="BN163" i="11" l="1"/>
  <c r="BO163" i="11"/>
  <c r="BM163" i="11"/>
  <c r="BL163" i="11"/>
  <c r="BK163" i="11"/>
  <c r="BO164" i="11" l="1"/>
  <c r="BN164" i="11"/>
  <c r="BM164" i="11"/>
  <c r="BL164" i="11"/>
  <c r="BK164" i="11"/>
  <c r="BN165" i="11" l="1"/>
  <c r="BL165" i="11"/>
  <c r="BO165" i="11"/>
  <c r="BM165" i="11"/>
  <c r="BK165" i="11"/>
  <c r="BN166" i="11" l="1"/>
  <c r="BM166" i="11"/>
  <c r="BL166" i="11"/>
  <c r="BK166" i="11"/>
  <c r="BO166" i="11"/>
  <c r="BM167" i="11" l="1"/>
  <c r="BK167" i="11"/>
  <c r="BN167" i="11"/>
  <c r="BL167" i="11"/>
  <c r="BO167" i="11"/>
  <c r="BN168" i="11" l="1"/>
  <c r="BL168" i="11"/>
  <c r="BM168" i="11"/>
  <c r="BK168" i="11"/>
  <c r="BO168" i="11"/>
  <c r="BL169" i="11" l="1"/>
  <c r="BO169" i="11"/>
  <c r="BN169" i="11"/>
  <c r="BM169" i="11"/>
  <c r="BK169" i="11"/>
  <c r="BL170" i="11" l="1"/>
  <c r="BM170" i="11"/>
  <c r="BK170" i="11"/>
  <c r="BN170" i="11"/>
  <c r="BO170" i="11"/>
  <c r="BN171" i="11" l="1"/>
  <c r="BO171" i="11"/>
  <c r="BM171" i="11"/>
  <c r="BL171" i="11"/>
  <c r="BK171" i="11"/>
  <c r="BO172" i="11" l="1"/>
  <c r="BL172" i="11"/>
  <c r="BK172" i="11"/>
  <c r="BN172" i="11"/>
  <c r="BM172" i="11"/>
  <c r="BN173" i="11" l="1"/>
  <c r="BL173" i="11"/>
  <c r="BO173" i="11"/>
  <c r="BM173" i="11"/>
  <c r="BK173" i="11"/>
  <c r="BM174" i="11" l="1"/>
  <c r="BO174" i="11"/>
  <c r="BN174" i="11"/>
  <c r="BL174" i="11"/>
  <c r="BK174" i="11"/>
  <c r="BO175" i="11" l="1"/>
  <c r="BN175" i="11"/>
  <c r="BM175" i="11"/>
  <c r="BL175" i="11"/>
  <c r="BK175" i="11"/>
  <c r="BN176" i="11" l="1"/>
  <c r="BL176" i="11"/>
  <c r="BK176" i="11"/>
  <c r="BO176" i="11"/>
  <c r="BM176" i="11"/>
  <c r="BO177" i="11" l="1"/>
  <c r="BN177" i="11"/>
  <c r="BM177" i="11"/>
  <c r="BL177" i="11"/>
  <c r="BK177" i="11"/>
  <c r="BL178" i="11" l="1"/>
  <c r="BK178" i="11"/>
  <c r="BO178" i="11"/>
  <c r="BN178" i="11"/>
  <c r="BM178" i="11"/>
  <c r="BN179" i="11" l="1"/>
  <c r="BO179" i="11"/>
  <c r="BM179" i="11"/>
  <c r="BL179" i="11"/>
  <c r="BK179" i="11"/>
  <c r="BO180" i="11" l="1"/>
  <c r="BK180" i="11"/>
  <c r="BN180" i="11"/>
  <c r="BM180" i="11"/>
  <c r="BL180" i="11"/>
  <c r="BN181" i="11" l="1"/>
  <c r="BL181" i="11"/>
  <c r="BO181" i="11"/>
  <c r="BM181" i="11"/>
  <c r="BK181" i="11"/>
  <c r="BM182" i="11" l="1"/>
  <c r="BK182" i="11"/>
  <c r="BO182" i="11"/>
  <c r="BN182" i="11"/>
  <c r="BL182" i="11"/>
  <c r="BN183" i="11" l="1"/>
  <c r="BM183" i="11"/>
  <c r="BL183" i="11"/>
  <c r="BK183" i="11"/>
  <c r="BO183" i="11"/>
  <c r="BN184" i="11" l="1"/>
  <c r="BL184" i="11"/>
  <c r="BK184" i="11"/>
  <c r="BO184" i="11"/>
  <c r="BM184" i="11"/>
  <c r="BM185" i="11" l="1"/>
  <c r="BL185" i="11"/>
  <c r="BK185" i="11"/>
  <c r="BN185" i="11"/>
  <c r="BO185" i="11"/>
  <c r="BL186" i="11" l="1"/>
  <c r="BK186" i="11"/>
  <c r="BO186" i="11"/>
  <c r="BN186" i="11"/>
  <c r="BM186" i="11"/>
  <c r="BN187" i="11" l="1"/>
  <c r="BO187" i="11"/>
  <c r="BK187" i="11"/>
  <c r="BM187" i="11"/>
  <c r="BL187" i="11"/>
  <c r="BK188" i="11" l="1"/>
  <c r="BO188" i="11"/>
  <c r="BL188" i="11"/>
  <c r="BM188" i="11"/>
  <c r="BN188" i="11"/>
  <c r="BN189" i="11" l="1"/>
  <c r="BL189" i="11"/>
  <c r="BO189" i="11"/>
  <c r="BM189" i="11"/>
  <c r="BK189" i="11"/>
  <c r="BO190" i="11" l="1"/>
  <c r="BN190" i="11"/>
  <c r="BM190" i="11"/>
  <c r="BL190" i="11"/>
  <c r="BK190" i="11"/>
  <c r="BM191" i="11" l="1"/>
  <c r="BK191" i="11"/>
  <c r="BN191" i="11"/>
  <c r="BL191" i="11"/>
  <c r="BO191" i="11"/>
  <c r="BN192" i="11" l="1"/>
  <c r="BL192" i="11"/>
  <c r="BO192" i="11"/>
  <c r="BM192" i="11"/>
  <c r="BK192" i="11"/>
  <c r="BL193" i="11" l="1"/>
  <c r="BO193" i="11"/>
  <c r="BN193" i="11"/>
  <c r="BM193" i="11"/>
  <c r="BK193" i="11"/>
  <c r="BL194" i="11" l="1"/>
  <c r="BO194" i="11"/>
  <c r="BN194" i="11"/>
  <c r="BM194" i="11"/>
  <c r="BK194" i="11"/>
  <c r="BN195" i="11" l="1"/>
  <c r="BO195" i="11"/>
  <c r="BM195" i="11"/>
  <c r="BL195" i="11"/>
  <c r="BK195" i="11"/>
  <c r="BO196" i="11" l="1"/>
  <c r="BN196" i="11"/>
  <c r="BM196" i="11"/>
  <c r="BL196" i="11"/>
  <c r="BK196" i="11"/>
  <c r="BN197" i="11" l="1"/>
  <c r="BL197" i="11"/>
  <c r="BO197" i="11"/>
  <c r="BM197" i="11"/>
  <c r="BK197" i="11"/>
  <c r="BN198" i="11" l="1"/>
  <c r="BM198" i="11"/>
  <c r="BL198" i="11"/>
  <c r="BK198" i="11"/>
  <c r="BO198" i="11"/>
  <c r="BM199" i="11" l="1"/>
  <c r="BO199" i="11"/>
  <c r="BN199" i="11"/>
  <c r="BL199" i="11"/>
  <c r="BK199" i="11"/>
  <c r="BN200" i="11" l="1"/>
  <c r="BL200" i="11"/>
  <c r="BM200" i="11"/>
  <c r="BK200" i="11"/>
  <c r="BO200" i="11"/>
  <c r="BL201" i="11" l="1"/>
  <c r="BO201" i="11"/>
  <c r="BN201" i="11"/>
  <c r="BM201" i="11"/>
  <c r="BK201" i="11"/>
  <c r="BL202" i="11" l="1"/>
  <c r="BM202" i="11"/>
  <c r="BK202" i="11"/>
  <c r="BO202" i="11"/>
  <c r="BN202" i="11"/>
  <c r="BN203" i="11" l="1"/>
  <c r="BO203" i="11"/>
  <c r="BK203" i="11"/>
  <c r="BL203" i="11"/>
  <c r="BM203" i="11"/>
  <c r="BO204" i="11" l="1"/>
  <c r="BL204" i="11"/>
  <c r="BK204" i="11"/>
  <c r="BN204" i="11"/>
  <c r="BM204" i="11"/>
  <c r="BN205" i="11" l="1"/>
  <c r="BL205" i="11"/>
  <c r="BO205" i="11"/>
  <c r="BM205" i="11"/>
  <c r="BK205" i="11"/>
  <c r="BM206" i="11" l="1"/>
  <c r="BK206" i="11"/>
  <c r="BL206" i="11"/>
  <c r="BN206" i="11"/>
  <c r="BO206" i="11"/>
  <c r="BO207" i="11" l="1"/>
  <c r="BN207" i="11"/>
  <c r="BM207" i="11"/>
  <c r="BL207" i="11"/>
  <c r="BK207" i="11"/>
  <c r="BN208" i="11" l="1"/>
  <c r="BL208" i="11"/>
  <c r="BK208" i="11"/>
  <c r="BO208" i="11"/>
  <c r="BM208" i="11"/>
  <c r="BO209" i="11" l="1"/>
  <c r="BN209" i="11"/>
  <c r="BM209" i="11"/>
  <c r="BL209" i="11"/>
  <c r="BK209" i="11"/>
  <c r="BL210" i="11" l="1"/>
  <c r="BK210" i="11"/>
  <c r="BO210" i="11"/>
  <c r="BN210" i="11"/>
  <c r="BM210" i="11"/>
  <c r="BN211" i="11" l="1"/>
  <c r="BO211" i="11"/>
  <c r="BM211" i="11"/>
  <c r="BL211" i="11"/>
  <c r="BK211" i="11"/>
  <c r="BO212" i="11" l="1"/>
  <c r="BK212" i="11"/>
  <c r="BM212" i="11"/>
  <c r="BL212" i="11"/>
  <c r="BN212" i="11"/>
  <c r="BN213" i="11" l="1"/>
  <c r="BL213" i="11"/>
  <c r="BO213" i="11"/>
  <c r="BM213" i="11"/>
  <c r="BK213" i="11"/>
  <c r="BM214" i="11" l="1"/>
  <c r="BO214" i="11"/>
  <c r="BN214" i="11"/>
  <c r="BL214" i="11"/>
  <c r="BK214" i="11"/>
  <c r="BN215" i="11" l="1"/>
  <c r="BM215" i="11"/>
  <c r="BL215" i="11"/>
  <c r="BK215" i="11"/>
  <c r="BO215" i="11"/>
  <c r="BN216" i="11" l="1"/>
  <c r="BL216" i="11"/>
  <c r="BK216" i="11"/>
  <c r="BO216" i="11"/>
  <c r="BM216" i="11"/>
  <c r="BM217" i="11" l="1"/>
  <c r="BL217" i="11"/>
  <c r="BK217" i="11"/>
  <c r="BO217" i="11"/>
  <c r="BN217" i="11"/>
  <c r="BL218" i="11" l="1"/>
  <c r="BK218" i="11"/>
  <c r="BO218" i="11"/>
  <c r="BN218" i="11"/>
  <c r="BM218" i="11"/>
  <c r="BN219" i="11" l="1"/>
  <c r="BO219" i="11"/>
  <c r="BK219" i="11"/>
  <c r="BM219" i="11"/>
  <c r="BL219" i="11"/>
  <c r="BK220" i="11" l="1"/>
  <c r="BO220" i="11"/>
  <c r="BN220" i="11"/>
  <c r="BM220" i="11"/>
  <c r="BL220" i="11"/>
  <c r="BN221" i="11" l="1"/>
  <c r="BL221" i="11"/>
  <c r="BO221" i="11"/>
  <c r="BM221" i="11"/>
  <c r="BK221" i="11"/>
  <c r="BO222" i="11" l="1"/>
  <c r="BN222" i="11"/>
  <c r="BM222" i="11"/>
  <c r="BL222" i="11"/>
  <c r="BK222" i="11"/>
  <c r="BM223" i="11" l="1"/>
  <c r="BO223" i="11"/>
  <c r="BN223" i="11"/>
  <c r="BL223" i="11"/>
  <c r="BK223" i="11"/>
  <c r="BN224" i="11" l="1"/>
  <c r="BL224" i="11"/>
  <c r="BO224" i="11"/>
  <c r="BM224" i="11"/>
  <c r="BK224" i="11"/>
  <c r="BL225" i="11" l="1"/>
  <c r="BO225" i="11"/>
  <c r="BN225" i="11"/>
  <c r="BM225" i="11"/>
  <c r="BK225" i="11"/>
  <c r="BL226" i="11" l="1"/>
  <c r="BO226" i="11"/>
  <c r="BN226" i="11"/>
  <c r="BM226" i="11"/>
  <c r="BK226" i="11"/>
  <c r="BN227" i="11" l="1"/>
  <c r="BO227" i="11"/>
  <c r="BM227" i="11"/>
  <c r="BL227" i="11"/>
  <c r="BK227" i="11"/>
  <c r="BO228" i="11" l="1"/>
  <c r="BN228" i="11"/>
  <c r="BM228" i="11"/>
  <c r="BL228" i="11"/>
  <c r="BK228" i="11"/>
  <c r="BN229" i="11" l="1"/>
  <c r="BL229" i="11"/>
  <c r="BO229" i="11"/>
  <c r="BM229" i="11"/>
  <c r="BK229" i="11"/>
  <c r="BN230" i="11" l="1"/>
  <c r="BM230" i="11"/>
  <c r="BL230" i="11"/>
  <c r="BK230" i="11"/>
  <c r="BO230" i="11"/>
  <c r="BM231" i="11" l="1"/>
  <c r="BK231" i="11"/>
  <c r="BN231" i="11"/>
  <c r="BL231" i="11"/>
  <c r="BO231" i="11"/>
  <c r="BN232" i="11" l="1"/>
  <c r="BL232" i="11"/>
  <c r="BM232" i="11"/>
  <c r="BK232" i="11"/>
  <c r="BO232" i="11"/>
  <c r="BL233" i="11" l="1"/>
  <c r="BO233" i="11"/>
  <c r="BN233" i="11"/>
  <c r="BM233" i="11"/>
  <c r="BK233" i="11"/>
  <c r="BL234" i="11" l="1"/>
  <c r="BO234" i="11"/>
  <c r="BM234" i="11"/>
  <c r="BK234" i="11"/>
  <c r="BN234" i="11"/>
  <c r="BN235" i="11" l="1"/>
  <c r="BO235" i="11"/>
  <c r="BM235" i="11"/>
  <c r="BL235" i="11"/>
  <c r="BK235" i="11"/>
  <c r="BO236" i="11" l="1"/>
  <c r="BN236" i="11"/>
  <c r="BL236" i="11"/>
  <c r="BK236" i="11"/>
  <c r="BM236" i="11"/>
  <c r="BN237" i="11" l="1"/>
  <c r="BL237" i="11"/>
  <c r="BO237" i="11"/>
  <c r="BK237" i="11"/>
  <c r="BM237" i="11"/>
  <c r="BM238" i="11" l="1"/>
  <c r="BL238" i="11"/>
  <c r="BO238" i="11"/>
  <c r="BN238" i="11"/>
  <c r="BK238" i="11"/>
  <c r="BO239" i="11" l="1"/>
  <c r="BN239" i="11"/>
  <c r="BM239" i="11"/>
  <c r="BL239" i="11"/>
  <c r="BK239" i="11"/>
  <c r="BN240" i="11" l="1"/>
  <c r="BL240" i="11"/>
  <c r="BK240" i="11"/>
  <c r="BM240" i="11"/>
  <c r="BO240" i="11"/>
  <c r="BO241" i="11" l="1"/>
  <c r="BN241" i="11"/>
  <c r="BM241" i="11"/>
  <c r="BL241" i="11"/>
  <c r="BK241" i="11"/>
  <c r="BL242" i="11" l="1"/>
  <c r="BO242" i="11"/>
  <c r="BK242" i="11"/>
  <c r="BN242" i="11"/>
  <c r="BM242" i="11"/>
  <c r="BN243" i="11" l="1"/>
  <c r="BO243" i="11"/>
  <c r="BM243" i="11"/>
  <c r="BL243" i="11"/>
  <c r="BK243" i="11"/>
  <c r="BO244" i="11" l="1"/>
  <c r="BN244" i="11"/>
  <c r="BK244" i="11"/>
  <c r="BL244" i="11"/>
  <c r="BM244" i="11"/>
  <c r="BN245" i="11" l="1"/>
  <c r="BL245" i="11"/>
  <c r="BO245" i="11"/>
  <c r="BM245" i="11"/>
  <c r="BK245" i="11"/>
  <c r="BM246" i="11" l="1"/>
  <c r="BL246" i="11"/>
  <c r="BO246" i="11"/>
  <c r="BN246" i="11"/>
  <c r="BK246" i="11"/>
  <c r="BO247" i="11" l="1"/>
  <c r="BN247" i="11"/>
  <c r="BM247" i="11"/>
  <c r="BL247" i="11"/>
  <c r="BK247" i="11"/>
  <c r="BN248" i="11" l="1"/>
  <c r="BL248" i="11"/>
  <c r="BK248" i="11"/>
  <c r="BO248" i="11"/>
  <c r="BM248" i="11"/>
  <c r="BO249" i="11" l="1"/>
  <c r="BN249" i="11"/>
  <c r="BM249" i="11"/>
  <c r="BL249" i="11"/>
  <c r="BK249" i="11"/>
  <c r="BL250" i="11" l="1"/>
  <c r="BK250" i="11"/>
  <c r="BO250" i="11"/>
  <c r="BN250" i="11"/>
  <c r="BM250" i="11"/>
  <c r="BN251" i="11" l="1"/>
  <c r="BO251" i="11"/>
  <c r="BM251" i="11"/>
  <c r="BL251" i="11"/>
  <c r="BK251" i="11"/>
  <c r="BK252" i="11" l="1"/>
  <c r="BO252" i="11"/>
  <c r="BL252" i="11"/>
  <c r="BN252" i="11"/>
  <c r="BM252" i="11"/>
  <c r="BN253" i="11" l="1"/>
  <c r="BL253" i="11"/>
  <c r="BO253" i="11"/>
  <c r="BM253" i="11"/>
  <c r="BK253" i="11"/>
  <c r="BO254" i="11" l="1"/>
  <c r="BN254" i="11"/>
  <c r="BM254" i="11"/>
  <c r="BL254" i="11"/>
  <c r="BK254" i="11"/>
  <c r="BN255" i="11" l="1"/>
  <c r="BM255" i="11"/>
  <c r="BL255" i="11"/>
  <c r="BK255" i="11"/>
  <c r="BO255" i="11"/>
  <c r="BN256" i="11" l="1"/>
  <c r="BL256" i="11"/>
  <c r="BO256" i="11"/>
  <c r="BM256" i="11"/>
  <c r="BK256" i="11"/>
  <c r="BO257" i="11" l="1"/>
  <c r="BM257" i="11"/>
  <c r="BL257" i="11"/>
  <c r="BK257" i="11"/>
  <c r="BN257" i="11"/>
  <c r="BL258" i="11" l="1"/>
  <c r="BO258" i="11"/>
  <c r="BN258" i="11"/>
  <c r="BM258" i="11"/>
  <c r="BK258" i="11"/>
  <c r="BN259" i="11" l="1"/>
  <c r="BO259" i="11"/>
  <c r="BM259" i="11"/>
  <c r="BK259" i="11"/>
  <c r="BL259" i="11"/>
  <c r="BO260" i="11" l="1"/>
  <c r="BN260" i="11"/>
  <c r="BM260" i="11"/>
  <c r="BL260" i="11"/>
  <c r="BK260" i="11"/>
  <c r="BN261" i="11" l="1"/>
  <c r="BL261" i="11"/>
  <c r="BO261" i="11"/>
  <c r="BM261" i="11"/>
  <c r="BK261" i="11"/>
  <c r="BO262" i="11" l="1"/>
  <c r="BN262" i="11"/>
  <c r="BM262" i="11"/>
  <c r="BL262" i="11"/>
  <c r="BK262" i="11"/>
  <c r="BM263" i="11" l="1"/>
  <c r="BL263" i="11"/>
  <c r="BO263" i="11"/>
  <c r="BN263" i="11"/>
  <c r="BK263" i="11"/>
  <c r="BN264" i="11" l="1"/>
  <c r="BL264" i="11"/>
  <c r="BO264" i="11"/>
  <c r="BM264" i="11"/>
  <c r="BK264" i="11"/>
  <c r="BM265" i="11" l="1"/>
  <c r="BL265" i="11"/>
  <c r="BN265" i="11"/>
  <c r="BO265" i="11"/>
  <c r="BK265" i="11"/>
  <c r="BN266" i="11" l="1"/>
  <c r="BM266" i="11"/>
  <c r="BK266" i="11"/>
  <c r="BO266" i="11"/>
  <c r="BL266" i="11"/>
  <c r="BN267" i="11" l="1"/>
  <c r="BM267" i="11"/>
  <c r="BK267" i="11"/>
  <c r="BO267" i="11"/>
  <c r="BL267" i="11"/>
  <c r="BL268" i="11" l="1"/>
  <c r="BK268" i="11"/>
  <c r="BO268" i="11"/>
  <c r="BN268" i="11"/>
  <c r="BM268" i="11"/>
  <c r="BN269" i="11" l="1"/>
  <c r="BM269" i="11"/>
  <c r="BL269" i="11"/>
  <c r="BO269" i="11"/>
  <c r="BK269" i="11"/>
  <c r="BO270" i="11" l="1"/>
  <c r="BN270" i="11"/>
  <c r="BM270" i="11"/>
  <c r="BL270" i="11"/>
  <c r="BK270" i="11"/>
  <c r="BN271" i="11" l="1"/>
  <c r="BL271" i="11"/>
  <c r="BM271" i="11"/>
  <c r="BO271" i="11"/>
  <c r="BK271" i="11"/>
  <c r="BO272" i="11" l="1"/>
  <c r="BN272" i="11"/>
  <c r="BM272" i="11"/>
  <c r="BL272" i="11"/>
  <c r="BK272" i="11"/>
  <c r="BO273" i="11" l="1"/>
  <c r="BM273" i="11"/>
  <c r="BK273" i="11"/>
  <c r="BL273" i="11"/>
  <c r="BN273" i="11"/>
  <c r="BN274" i="11" l="1"/>
  <c r="BO274" i="11"/>
  <c r="BM274" i="11"/>
  <c r="BL274" i="11"/>
  <c r="BK274" i="11"/>
  <c r="BM275" i="11" l="1"/>
  <c r="BK275" i="11"/>
  <c r="BO275" i="11"/>
  <c r="BN275" i="11"/>
  <c r="BL275" i="11"/>
  <c r="BL276" i="11" l="1"/>
  <c r="BO276" i="11"/>
  <c r="BN276" i="11"/>
  <c r="BM276" i="11"/>
  <c r="BK276" i="11"/>
  <c r="BN277" i="11" l="1"/>
  <c r="BM277" i="11"/>
  <c r="BL277" i="11"/>
  <c r="BK277" i="11"/>
  <c r="BO277" i="11"/>
  <c r="BN278" i="11" l="1"/>
  <c r="BO278" i="11"/>
  <c r="BM278" i="11"/>
  <c r="BK278" i="11"/>
  <c r="BL278" i="11"/>
  <c r="BN279" i="11" l="1"/>
  <c r="BL279" i="11"/>
  <c r="BO279" i="11"/>
  <c r="BM279" i="11"/>
  <c r="BK279" i="11"/>
  <c r="BN280" i="11" l="1"/>
  <c r="BL280" i="11"/>
  <c r="BO280" i="11"/>
  <c r="BM280" i="11"/>
  <c r="BK280" i="11"/>
  <c r="BO281" i="11" l="1"/>
  <c r="BN281" i="11"/>
  <c r="BM281" i="11"/>
  <c r="BL281" i="11"/>
  <c r="BK281" i="11"/>
  <c r="BN282" i="11" l="1"/>
  <c r="BM282" i="11"/>
  <c r="BK282" i="11"/>
  <c r="BL282" i="11"/>
  <c r="BO282" i="11"/>
  <c r="BO283" i="11" l="1"/>
  <c r="BN283" i="11"/>
  <c r="BM283" i="11"/>
  <c r="BL283" i="11"/>
  <c r="BK283" i="11"/>
  <c r="BL284" i="11" l="1"/>
  <c r="BM284" i="11"/>
  <c r="BN284" i="11"/>
  <c r="BK284" i="11"/>
  <c r="BO284" i="11"/>
  <c r="BN285" i="11" l="1"/>
  <c r="BO285" i="11"/>
  <c r="BM285" i="11"/>
  <c r="BL285" i="11"/>
  <c r="BK285" i="11"/>
  <c r="BL286" i="11" l="1"/>
  <c r="BN286" i="11"/>
  <c r="BM286" i="11"/>
  <c r="BO286" i="11"/>
  <c r="BK286" i="11"/>
  <c r="BN287" i="11" l="1"/>
  <c r="BL287" i="11"/>
  <c r="BO287" i="11"/>
  <c r="BM287" i="11"/>
  <c r="BK287" i="11"/>
  <c r="BN288" i="11" l="1"/>
  <c r="BM288" i="11"/>
  <c r="BL288" i="11"/>
  <c r="BK288" i="11"/>
  <c r="BO288" i="11"/>
  <c r="BN289" i="11" l="1"/>
  <c r="BO289" i="11"/>
  <c r="BM289" i="11"/>
  <c r="BL289" i="11"/>
  <c r="BK289" i="11"/>
  <c r="BN290" i="11" l="1"/>
  <c r="BL290" i="11"/>
  <c r="BO290" i="11"/>
  <c r="BM290" i="11"/>
  <c r="BK290" i="11"/>
  <c r="BO291" i="11" l="1"/>
  <c r="BM291" i="11"/>
  <c r="BN291" i="11"/>
  <c r="BL291" i="11"/>
  <c r="BK291" i="11"/>
  <c r="BL292" i="11" l="1"/>
  <c r="BO292" i="11"/>
  <c r="BN292" i="11"/>
  <c r="BM292" i="11"/>
  <c r="BK292" i="11"/>
  <c r="BN293" i="11" l="1"/>
  <c r="BM293" i="11"/>
  <c r="BK293" i="11"/>
  <c r="BO293" i="11"/>
  <c r="BL293" i="11"/>
  <c r="BO294" i="11" l="1"/>
  <c r="BN294" i="11"/>
  <c r="BM294" i="11"/>
  <c r="BL294" i="11"/>
  <c r="BK294" i="11"/>
  <c r="BN295" i="11" l="1"/>
  <c r="BL295" i="11"/>
  <c r="BM295" i="11"/>
  <c r="BO295" i="11"/>
  <c r="BK295" i="11"/>
  <c r="BO296" i="11" l="1"/>
  <c r="BN296" i="11"/>
  <c r="BM296" i="11"/>
  <c r="BL296" i="11"/>
  <c r="BK296" i="11"/>
  <c r="BN297" i="11" l="1"/>
  <c r="BL297" i="11"/>
  <c r="BK297" i="11"/>
  <c r="BO297" i="11"/>
  <c r="BM297" i="11"/>
  <c r="BN298" i="11" l="1"/>
  <c r="BL298" i="11"/>
  <c r="BM22" i="11"/>
  <c r="BO298" i="11"/>
  <c r="BM298" i="11"/>
  <c r="BK298" i="11"/>
  <c r="BO22" i="11" l="1"/>
  <c r="G21" i="16" s="1"/>
  <c r="J21" i="16" s="1"/>
  <c r="E21" i="16"/>
  <c r="BM24" i="11"/>
  <c r="BM26" i="11"/>
  <c r="BM299" i="11"/>
  <c r="BK299" i="11"/>
  <c r="BO299" i="11"/>
  <c r="BN299" i="11"/>
  <c r="BL299" i="11"/>
  <c r="BM3" i="11"/>
  <c r="E2" i="16" l="1"/>
  <c r="BO26" i="11"/>
  <c r="G25" i="16" s="1"/>
  <c r="J25" i="16" s="1"/>
  <c r="E25" i="16"/>
  <c r="BO24" i="11"/>
  <c r="G23" i="16" s="1"/>
  <c r="J23" i="16" s="1"/>
  <c r="E23" i="16"/>
  <c r="BM4" i="11"/>
  <c r="BO3" i="11"/>
  <c r="G2" i="16" s="1"/>
  <c r="BO4" i="11" l="1"/>
  <c r="G3" i="16" s="1"/>
  <c r="E3" i="16"/>
  <c r="BM5" i="11"/>
  <c r="BO5" i="11" l="1"/>
  <c r="G4" i="16" s="1"/>
  <c r="J4" i="16" s="1"/>
  <c r="E4" i="16"/>
  <c r="BM6" i="11"/>
  <c r="BO6" i="11" l="1"/>
  <c r="G5" i="16" s="1"/>
  <c r="J5" i="16" s="1"/>
  <c r="E5" i="16"/>
  <c r="BM7" i="11"/>
  <c r="BO7" i="11" l="1"/>
  <c r="G6" i="16" s="1"/>
  <c r="J6" i="16" s="1"/>
  <c r="E6" i="16"/>
  <c r="BM8" i="11"/>
  <c r="E7" i="16" s="1"/>
  <c r="BO8" i="11" l="1"/>
  <c r="G7" i="16" s="1"/>
  <c r="J7" i="16" s="1"/>
  <c r="BM9" i="11"/>
  <c r="E8" i="16" l="1"/>
  <c r="BM10" i="11"/>
  <c r="BM16" i="11" s="1"/>
  <c r="BO9" i="11"/>
  <c r="G8" i="16" s="1"/>
  <c r="J8" i="16" s="1"/>
  <c r="BM18" i="11"/>
  <c r="E17" i="16" s="1"/>
  <c r="BO16" i="11" l="1"/>
  <c r="G15" i="16" s="1"/>
  <c r="J15" i="16" s="1"/>
  <c r="E15" i="16"/>
  <c r="BO10" i="11"/>
  <c r="G9" i="16" s="1"/>
  <c r="J9" i="16" s="1"/>
  <c r="E9" i="16"/>
  <c r="BO18" i="11"/>
  <c r="G17" i="16" s="1"/>
  <c r="J17" i="16" s="1"/>
  <c r="BM23" i="11"/>
  <c r="E22" i="16" l="1"/>
  <c r="BM28" i="11"/>
  <c r="BO23" i="11"/>
  <c r="BM39" i="11"/>
  <c r="BM30" i="11" l="1"/>
  <c r="E29" i="16" s="1"/>
  <c r="BM29" i="11"/>
  <c r="BO30" i="11"/>
  <c r="G29" i="16" s="1"/>
  <c r="J29" i="16" s="1"/>
  <c r="E27" i="16"/>
  <c r="BO28" i="11"/>
  <c r="G27" i="16" s="1"/>
  <c r="J27" i="16" s="1"/>
  <c r="BM50" i="11"/>
  <c r="BM42" i="11"/>
  <c r="BO50" i="11"/>
  <c r="BM52" i="11"/>
  <c r="BO52" i="11" s="1"/>
  <c r="G22" i="16"/>
  <c r="J22" i="16" s="1"/>
  <c r="BO39" i="11"/>
  <c r="G38" i="16" s="1"/>
  <c r="J38" i="16" s="1"/>
  <c r="E38" i="16"/>
  <c r="E28" i="16" l="1"/>
  <c r="BO29" i="11"/>
  <c r="BP5" i="11"/>
  <c r="H4" i="16" s="1"/>
  <c r="BP40" i="11"/>
  <c r="H39" i="16" s="1"/>
  <c r="BO42" i="11"/>
  <c r="E41" i="16"/>
  <c r="G28" i="16" l="1"/>
  <c r="J28" i="16" s="1"/>
  <c r="BP43" i="11"/>
  <c r="H42" i="16" s="1"/>
  <c r="G41" i="16"/>
  <c r="J41" i="16" s="1"/>
  <c r="BP91" i="11"/>
  <c r="BP169" i="11"/>
  <c r="BP257" i="11"/>
  <c r="BP73" i="11"/>
  <c r="BP228" i="11"/>
  <c r="BP154" i="11"/>
  <c r="BP204" i="11"/>
  <c r="BP45" i="11"/>
  <c r="H44" i="16" s="1"/>
  <c r="BP84" i="11"/>
  <c r="BP196" i="11"/>
  <c r="BP261" i="11"/>
  <c r="BP225" i="11"/>
  <c r="BP63" i="11"/>
  <c r="BP153" i="11"/>
  <c r="BP292" i="11"/>
  <c r="BP288" i="11"/>
  <c r="BP95" i="11"/>
  <c r="BP175" i="11"/>
  <c r="BP137" i="11"/>
  <c r="BP178" i="11"/>
  <c r="BP25" i="11"/>
  <c r="H24" i="16" s="1"/>
  <c r="BP157" i="11"/>
  <c r="BP171" i="11"/>
  <c r="BP172" i="11"/>
  <c r="BP249" i="11"/>
  <c r="BP263" i="11"/>
  <c r="BP273" i="11"/>
  <c r="BP149" i="11"/>
  <c r="BP278" i="11"/>
  <c r="BP240" i="11"/>
  <c r="BP119" i="11"/>
  <c r="BP51" i="11"/>
  <c r="BP107" i="11"/>
  <c r="BP201" i="11"/>
  <c r="BP238" i="11"/>
  <c r="BP187" i="11"/>
  <c r="BP127" i="11"/>
  <c r="BP280" i="11"/>
  <c r="BP86" i="11"/>
  <c r="BP235" i="11"/>
  <c r="BP234" i="11"/>
  <c r="BP109" i="11"/>
  <c r="BP104" i="11"/>
  <c r="BP190" i="11"/>
  <c r="BP123" i="11"/>
  <c r="BP59" i="11"/>
  <c r="BP42" i="11"/>
  <c r="H41" i="16" s="1"/>
  <c r="BP66" i="11"/>
  <c r="BP277" i="11"/>
  <c r="BP275" i="11"/>
  <c r="BP136" i="11"/>
  <c r="BP11" i="11"/>
  <c r="H10" i="16" s="1"/>
  <c r="BP267" i="11"/>
  <c r="BP150" i="11"/>
  <c r="BP258" i="11"/>
  <c r="BP231" i="11"/>
  <c r="BP293" i="11"/>
  <c r="BP64" i="11"/>
  <c r="BP174" i="11"/>
  <c r="BP185" i="11"/>
  <c r="BP284" i="11"/>
  <c r="BP145" i="11"/>
  <c r="BP77" i="11"/>
  <c r="BP271" i="11"/>
  <c r="BP213" i="11"/>
  <c r="BP285" i="11"/>
  <c r="BP276" i="11"/>
  <c r="BP82" i="11"/>
  <c r="BP243" i="11"/>
  <c r="BP61" i="11"/>
  <c r="BP99" i="11"/>
  <c r="BP97" i="11"/>
  <c r="BP16" i="11"/>
  <c r="H15" i="16" s="1"/>
  <c r="BP193" i="11"/>
  <c r="BP101" i="11"/>
  <c r="BP71" i="11"/>
  <c r="BP168" i="11"/>
  <c r="BP260" i="11"/>
  <c r="BP88" i="11"/>
  <c r="BP120" i="11"/>
  <c r="BP205" i="11"/>
  <c r="BP143" i="11"/>
  <c r="BP254" i="11"/>
  <c r="BP253" i="11"/>
  <c r="BP20" i="11"/>
  <c r="H19" i="16" s="1"/>
  <c r="BP62" i="11"/>
  <c r="BP229" i="11"/>
  <c r="BP14" i="11"/>
  <c r="H13" i="16" s="1"/>
  <c r="BP211" i="11"/>
  <c r="BP218" i="11"/>
  <c r="BP246" i="11"/>
  <c r="BP200" i="11"/>
  <c r="BP166" i="11"/>
  <c r="BP39" i="11"/>
  <c r="H38" i="16" s="1"/>
  <c r="BP54" i="11"/>
  <c r="BP116" i="11"/>
  <c r="BP209" i="11"/>
  <c r="BP9" i="11"/>
  <c r="H8" i="16" s="1"/>
  <c r="BP93" i="11"/>
  <c r="BP4" i="11"/>
  <c r="H3" i="16" s="1"/>
  <c r="BP226" i="11"/>
  <c r="BP268" i="11"/>
  <c r="BP289" i="11"/>
  <c r="BP227" i="11"/>
  <c r="BP65" i="11"/>
  <c r="BP13" i="11"/>
  <c r="H12" i="16" s="1"/>
  <c r="BP87" i="11"/>
  <c r="BP75" i="11"/>
  <c r="BP203" i="11"/>
  <c r="BP208" i="11"/>
  <c r="BP49" i="11"/>
  <c r="H48" i="16" s="1"/>
  <c r="BP159" i="11"/>
  <c r="BP264" i="11"/>
  <c r="BP215" i="11"/>
  <c r="BP177" i="11"/>
  <c r="BP19" i="11"/>
  <c r="H18" i="16" s="1"/>
  <c r="BP152" i="11"/>
  <c r="BP216" i="11"/>
  <c r="BP181" i="11"/>
  <c r="BP140" i="11"/>
  <c r="BP52" i="11"/>
  <c r="BP12" i="11"/>
  <c r="H11" i="16" s="1"/>
  <c r="BP160" i="11"/>
  <c r="BP46" i="11"/>
  <c r="H45" i="16" s="1"/>
  <c r="BP274" i="11"/>
  <c r="BP26" i="11"/>
  <c r="H25" i="16" s="1"/>
  <c r="BP48" i="11"/>
  <c r="H47" i="16" s="1"/>
  <c r="BP138" i="11"/>
  <c r="BP223" i="11"/>
  <c r="BP134" i="11"/>
  <c r="BP237" i="11"/>
  <c r="BP56" i="11"/>
  <c r="BP83" i="11"/>
  <c r="BP283" i="11"/>
  <c r="BP222" i="11"/>
  <c r="BP7" i="11"/>
  <c r="H6" i="16" s="1"/>
  <c r="BP55" i="11"/>
  <c r="BP192" i="11"/>
  <c r="BP161" i="11"/>
  <c r="BP126" i="11"/>
  <c r="BP286" i="11"/>
  <c r="BP279" i="11"/>
  <c r="BP270" i="11"/>
  <c r="BP291" i="11"/>
  <c r="BP130" i="11"/>
  <c r="BP239" i="11"/>
  <c r="BP224" i="11"/>
  <c r="BP23" i="11"/>
  <c r="H22" i="16" s="1"/>
  <c r="BP256" i="11"/>
  <c r="BP69" i="11"/>
  <c r="BP197" i="11"/>
  <c r="BP85" i="11"/>
  <c r="BP121" i="11"/>
  <c r="BP35" i="11"/>
  <c r="H34" i="16" s="1"/>
  <c r="BP102" i="11"/>
  <c r="BP58" i="11"/>
  <c r="BP32" i="11"/>
  <c r="H31" i="16" s="1"/>
  <c r="BP80" i="11"/>
  <c r="BP221" i="11"/>
  <c r="BP141" i="11"/>
  <c r="BP281" i="11"/>
  <c r="BP112" i="11"/>
  <c r="BP117" i="11"/>
  <c r="BP94" i="11"/>
  <c r="BP269" i="11"/>
  <c r="BP24" i="11"/>
  <c r="H23" i="16" s="1"/>
  <c r="BP122" i="11"/>
  <c r="BP147" i="11"/>
  <c r="BP297" i="11"/>
  <c r="BP133" i="11"/>
  <c r="BP34" i="11"/>
  <c r="H33" i="16" s="1"/>
  <c r="BP3" i="11"/>
  <c r="H2" i="16" s="1"/>
  <c r="BP60" i="11"/>
  <c r="BP290" i="11"/>
  <c r="BP241" i="11"/>
  <c r="BP287" i="11"/>
  <c r="BP144" i="11"/>
  <c r="BP262" i="11"/>
  <c r="BP184" i="11"/>
  <c r="BP298" i="11"/>
  <c r="BP170" i="11"/>
  <c r="BP195" i="11"/>
  <c r="BP105" i="11"/>
  <c r="BP135" i="11"/>
  <c r="BP22" i="11"/>
  <c r="H21" i="16" s="1"/>
  <c r="BP79" i="11"/>
  <c r="BP37" i="11"/>
  <c r="H36" i="16" s="1"/>
  <c r="BP158" i="11"/>
  <c r="BP111" i="11"/>
  <c r="BP176" i="11"/>
  <c r="BP41" i="11"/>
  <c r="H40" i="16" s="1"/>
  <c r="BP67" i="11"/>
  <c r="BP8" i="11"/>
  <c r="H7" i="16" s="1"/>
  <c r="BP180" i="11"/>
  <c r="BP36" i="11"/>
  <c r="H35" i="16" s="1"/>
  <c r="BP128" i="11"/>
  <c r="BP108" i="11"/>
  <c r="BP132" i="11"/>
  <c r="BP296" i="11"/>
  <c r="BP28" i="11"/>
  <c r="H27" i="16" s="1"/>
  <c r="BP248" i="11"/>
  <c r="BP167" i="11"/>
  <c r="BP244" i="11"/>
  <c r="BP247" i="11"/>
  <c r="BP164" i="11"/>
  <c r="BP50" i="11"/>
  <c r="BP299" i="11"/>
  <c r="BP21" i="11"/>
  <c r="H20" i="16" s="1"/>
  <c r="BP103" i="11"/>
  <c r="BP295" i="11"/>
  <c r="BP17" i="11"/>
  <c r="H16" i="16" s="1"/>
  <c r="BP100" i="11"/>
  <c r="BP219" i="11"/>
  <c r="BP113" i="11"/>
  <c r="BP148" i="11"/>
  <c r="BP242" i="11"/>
  <c r="BP212" i="11"/>
  <c r="BP146" i="11"/>
  <c r="BP129" i="11"/>
  <c r="BP251" i="11"/>
  <c r="BP30" i="11"/>
  <c r="H29" i="16" s="1"/>
  <c r="BP33" i="11"/>
  <c r="H32" i="16" s="1"/>
  <c r="BP199" i="11"/>
  <c r="BP194" i="11"/>
  <c r="BP110" i="11"/>
  <c r="BP106" i="11"/>
  <c r="BP31" i="11"/>
  <c r="H30" i="16" s="1"/>
  <c r="BP124" i="11"/>
  <c r="BP250" i="11"/>
  <c r="BP139" i="11"/>
  <c r="BP220" i="11"/>
  <c r="BP72" i="11"/>
  <c r="BP189" i="11"/>
  <c r="BP92" i="11"/>
  <c r="BP202" i="11"/>
  <c r="BP186" i="11"/>
  <c r="BP70" i="11"/>
  <c r="BP255" i="11"/>
  <c r="BP207" i="11"/>
  <c r="BP210" i="11"/>
  <c r="BP114" i="11"/>
  <c r="BP173" i="11"/>
  <c r="BP15" i="11"/>
  <c r="H14" i="16" s="1"/>
  <c r="BP81" i="11"/>
  <c r="BP156" i="11"/>
  <c r="BP76" i="11"/>
  <c r="BP163" i="11"/>
  <c r="BP182" i="11"/>
  <c r="BP10" i="11"/>
  <c r="H9" i="16" s="1"/>
  <c r="BP233" i="11"/>
  <c r="BP44" i="11"/>
  <c r="H43" i="16" s="1"/>
  <c r="BP282" i="11"/>
  <c r="BP165" i="11"/>
  <c r="BP27" i="11"/>
  <c r="H26" i="16" s="1"/>
  <c r="BP78" i="11"/>
  <c r="BP214" i="11"/>
  <c r="BP183" i="11"/>
  <c r="BP232" i="11"/>
  <c r="BP131" i="11"/>
  <c r="BP179" i="11"/>
  <c r="BP294" i="11"/>
  <c r="BP245" i="11"/>
  <c r="BP198" i="11"/>
  <c r="BP191" i="11"/>
  <c r="BP38" i="11"/>
  <c r="H37" i="16" s="1"/>
  <c r="BP96" i="11"/>
  <c r="BP53" i="11"/>
  <c r="BP236" i="11"/>
  <c r="BP74" i="11"/>
  <c r="BP115" i="11"/>
  <c r="BP98" i="11"/>
  <c r="BP142" i="11"/>
  <c r="BP265" i="11"/>
  <c r="BP89" i="11"/>
  <c r="BP57" i="11"/>
  <c r="BP206" i="11"/>
  <c r="BP217" i="11"/>
  <c r="BP47" i="11"/>
  <c r="H46" i="16" s="1"/>
  <c r="BP151" i="11"/>
  <c r="BP6" i="11"/>
  <c r="H5" i="16" s="1"/>
  <c r="BP90" i="11"/>
  <c r="BP162" i="11"/>
  <c r="BP155" i="11"/>
  <c r="BP125" i="11"/>
  <c r="BP68" i="11"/>
  <c r="BP252" i="11"/>
  <c r="BP272" i="11"/>
  <c r="BP259" i="11"/>
  <c r="BP29" i="11"/>
  <c r="H28" i="16" s="1"/>
  <c r="BP188" i="11"/>
  <c r="BP266" i="11"/>
  <c r="BP230" i="11"/>
  <c r="BP18" i="11"/>
  <c r="H17" i="16" s="1"/>
  <c r="BP118" i="11"/>
  <c r="J2" i="16" l="1"/>
  <c r="J3"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<sst xmlns="http://schemas.openxmlformats.org/spreadsheetml/2006/main" count="1493" uniqueCount="392">
  <si>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</si>
  <si>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</si>
  <si>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</si>
  <si>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</si>
  <si>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</si>
  <si>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</si>
  <si>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</si>
  <si>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</si>
  <si>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</si>
  <si>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</si>
  <si>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</si>
  <si>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</si>
  <si>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</si>
  <si>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</si>
  <si>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</si>
  <si>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</si>
  <si>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</si>
  <si>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</si>
  <si>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</si>
  <si>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</si>
  <si>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</si>
  <si>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</si>
  <si>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</si>
  <si>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</si>
  <si>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</si>
  <si>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</si>
  <si>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</si>
  <si>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</si>
  <si>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</si>
  <si>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</si>
  <si>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</si>
  <si>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</si>
  <si>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</si>
  <si>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</si>
  <si>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</si>
  <si>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</si>
  <si>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</si>
  <si>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</si>
  <si>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</si>
  <si>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</si>
  <si>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</si>
  <si>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</si>
  <si>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</si>
  <si>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</si>
  <si>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</si>
  <si>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</si>
  <si>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</si>
  <si>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</si>
  <si>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</si>
  <si>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</si>
  <si>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</si>
  <si>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</si>
  <si>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</si>
  <si>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</si>
  <si>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</si>
  <si>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</si>
  <si>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</si>
  <si>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</si>
  <si>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</si>
  <si>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</si>
  <si>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</si>
  <si>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</si>
  <si>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</si>
  <si>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</si>
  <si>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</si>
  <si>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</si>
  <si>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</si>
  <si>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</si>
  <si>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</si>
  <si>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</si>
  <si>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</si>
  <si>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</si>
  <si>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</si>
  <si>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</si>
  <si>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</si>
  <si>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</si>
  <si>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</si>
  <si>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</si>
  <si>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</si>
  <si>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</si>
  <si>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</si>
  <si>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</si>
  <si>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</si>
  <si>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</si>
  <si>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</si>
  <si>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</si>
  <si>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</si>
  <si>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</si>
  <si>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</si>
  <si>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</si>
  <si>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</si>
  <si>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</si>
  <si>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</si>
  <si>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</si>
  <si>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</si>
  <si>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</si>
  <si>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</si>
  <si>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</si>
  <si>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</si>
  <si>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</si>
  <si>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</si>
  <si>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</si>
  <si>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</si>
  <si>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</si>
  <si>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</si>
  <si>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</si>
  <si>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</si>
  <si>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</si>
  <si>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</si>
  <si>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</si>
  <si>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</si>
  <si>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</si>
  <si>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</si>
  <si>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</si>
  <si>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</si>
  <si>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</si>
  <si>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</si>
  <si>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</si>
  <si>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</si>
  <si>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</si>
  <si>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</si>
  <si>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</si>
  <si>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</si>
  <si>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</si>
  <si>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</si>
  <si>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</si>
  <si>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</si>
  <si>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</si>
  <si>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</si>
  <si>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</si>
  <si>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</si>
  <si>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</si>
  <si>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</si>
  <si>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</si>
  <si>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</si>
  <si>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</si>
  <si>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</si>
  <si>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</si>
  <si>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</si>
  <si>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</si>
  <si>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</si>
  <si>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</si>
  <si>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</si>
  <si>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</si>
  <si>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</si>
  <si>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</si>
  <si>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</si>
  <si>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</si>
  <si>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</si>
  <si>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</si>
  <si>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</si>
  <si>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</si>
  <si>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</si>
  <si>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</si>
  <si>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</si>
  <si>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</si>
  <si>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</si>
  <si>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</si>
  <si>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</si>
  <si>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</si>
  <si>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</si>
  <si>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</si>
  <si>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</si>
  <si>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</si>
  <si>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</si>
  <si>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</si>
  <si>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</si>
  <si>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</si>
  <si>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</si>
  <si>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</si>
  <si>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</si>
  <si>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</si>
  <si>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</si>
  <si>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</si>
  <si>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</si>
  <si>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</si>
  <si>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</si>
  <si>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</si>
  <si>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</si>
  <si>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</si>
  <si>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</si>
  <si>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</si>
  <si>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</si>
  <si>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</si>
  <si>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</si>
  <si>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</si>
  <si>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</si>
  <si>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</si>
  <si>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</si>
  <si>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</si>
  <si>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</si>
  <si>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</si>
  <si>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</si>
  <si>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</si>
  <si>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</si>
  <si>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</si>
  <si>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</si>
  <si>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</si>
  <si>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</si>
  <si>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</si>
  <si>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</si>
  <si>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</si>
  <si>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</si>
  <si>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</si>
  <si>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</si>
  <si>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</si>
  <si>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</si>
  <si>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</si>
  <si>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</si>
  <si>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</si>
  <si>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</si>
  <si>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</si>
  <si>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</si>
  <si>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</si>
  <si>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</si>
  <si>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</si>
  <si>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</si>
  <si>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</si>
  <si>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</si>
  <si>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</si>
  <si>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</si>
  <si>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</si>
  <si>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</si>
  <si>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</si>
  <si>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</si>
  <si>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</si>
  <si>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</si>
  <si>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</si>
  <si>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</si>
  <si>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</si>
  <si>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</si>
  <si>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</si>
  <si>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</si>
  <si>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</si>
  <si>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</si>
  <si>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</si>
  <si>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</si>
  <si>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</si>
  <si>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</si>
  <si>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</si>
  <si>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</si>
  <si>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</si>
  <si>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</si>
  <si>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</si>
  <si>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</si>
  <si>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</si>
  <si>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</si>
  <si>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</si>
  <si>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</si>
  <si>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</si>
  <si>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</si>
  <si>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</si>
  <si>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</si>
  <si>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</si>
  <si>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</si>
  <si>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</si>
  <si>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</si>
  <si>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</si>
  <si>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</si>
  <si>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</si>
  <si>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</si>
  <si>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</si>
  <si>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</si>
  <si>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</si>
  <si>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</si>
  <si>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</si>
  <si>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</si>
  <si>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</si>
  <si>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</si>
  <si>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</si>
  <si>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</si>
  <si>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</si>
  <si>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</si>
  <si>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</si>
  <si>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</si>
  <si>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</si>
  <si>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</si>
  <si>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</si>
  <si>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</si>
  <si>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</si>
  <si>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</si>
  <si>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</si>
  <si>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</si>
  <si>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</si>
  <si>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</si>
  <si>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</si>
  <si>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</si>
  <si>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</si>
  <si>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</si>
  <si>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</si>
  <si>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</si>
  <si>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</si>
  <si>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</si>
  <si>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</si>
  <si>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</si>
  <si>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</si>
  <si>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</si>
  <si>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</si>
  <si>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</si>
  <si>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</si>
  <si>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</si>
  <si>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</si>
  <si>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</si>
  <si>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</si>
  <si>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</si>
  <si>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</si>
  <si>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</si>
  <si>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</si>
  <si>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</si>
  <si>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</si>
  <si>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</si>
  <si>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</si>
  <si>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</si>
  <si>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</si>
  <si>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</si>
  <si>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</si>
  <si>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</si>
  <si>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</si>
  <si>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</si>
  <si>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</si>
  <si>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</si>
  <si>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</si>
  <si>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</si>
  <si>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</si>
  <si>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</si>
  <si>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</si>
  <si>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</si>
  <si>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</si>
  <si>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</si>
  <si>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</si>
  <si>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</si>
  <si>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</si>
  <si>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</si>
  <si>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</si>
  <si>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</si>
  <si>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</si>
  <si>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</si>
  <si>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</si>
  <si>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</si>
  <si>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</si>
  <si>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</si>
  <si>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</si>
  <si>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</si>
  <si>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</si>
  <si>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</si>
  <si>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</si>
  <si>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</si>
  <si>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</si>
  <si>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</si>
  <si>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</si>
  <si>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</si>
  <si>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</si>
  <si>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</si>
  <si>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</si>
  <si>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</si>
  <si>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</si>
  <si>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</si>
  <si>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</si>
  <si>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</si>
  <si>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</si>
  <si>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</si>
  <si>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</si>
  <si>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</si>
  <si>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</si>
  <si>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</si>
  <si>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</si>
  <si>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</si>
  <si>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</si>
  <si>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</si>
  <si>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</si>
  <si>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NB! Lisa üürnike nimikiri siia</t>
  </si>
  <si>
    <t>Büroo</t>
  </si>
  <si>
    <t>Ainukasutuses büroopind</t>
  </si>
  <si>
    <t>Ühiskasutuses korruste büroopind</t>
  </si>
  <si>
    <t>Ühiskasutuses hoone büroopind</t>
  </si>
  <si>
    <t>Ühiskasutuses muu büroopind</t>
  </si>
  <si>
    <t>TKT</t>
  </si>
  <si>
    <t>TKT/m2</t>
  </si>
  <si>
    <t>Eesti Geoloogiateenistus</t>
  </si>
  <si>
    <t>TARTU851_12</t>
  </si>
  <si>
    <t>Riigi Kinnisvara AS</t>
  </si>
  <si>
    <t>TARTU851_11</t>
  </si>
  <si>
    <t>Eesti Töötukassa</t>
  </si>
  <si>
    <t>TARTU851_04</t>
  </si>
  <si>
    <t>Tartu mnt 85, Lasnamäe LO, Tallinna linn, Harju maakond</t>
  </si>
  <si>
    <t>4495-20</t>
  </si>
  <si>
    <t>Geodeesia24 OÜ</t>
  </si>
  <si>
    <t>101</t>
  </si>
  <si>
    <t>102</t>
  </si>
  <si>
    <t>103</t>
  </si>
  <si>
    <t>104</t>
  </si>
  <si>
    <t>Aktiivne vakantsus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</si>
</sst>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8"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11"/>
      <color theme="1"/>
      <name val="Calibri"/>
      <family val="2"/>
      <charset val="186"/>
      <scheme val="minor"/>
    </font>
  </fonts>
  <fills count="1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
      <patternFill patternType="solid">
        <fgColor rgb="FFFEE7F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s>
  <cellStyleXfs count="3">
    <xf numFmtId="0" fontId="0" fillId="0" borderId="0"/>
    <xf numFmtId="0" fontId="19" fillId="0" borderId="0" applyNumberFormat="0" applyFill="0" applyBorder="0" applyAlignment="0" applyProtection="0"/>
    <xf numFmtId="9" fontId="27" fillId="0" borderId="0" applyFont="0" applyFill="0" applyBorder="0" applyAlignment="0" applyProtection="0"/>
  </cellStyleXfs>
  <cellXfs count="129">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0" fontId="11" fillId="0" borderId="0" xfId="0" applyFont="1" applyAlignment="1" applyProtection="1">
      <alignment horizontal="center"/>
      <protection hidden="1"/>
    </xf>
    <xf numFmtId="10" fontId="0" fillId="0" borderId="0" xfId="0" applyNumberFormat="1" applyProtection="1">
      <protection hidden="1"/>
    </xf>
    <xf numFmtId="0" fontId="8" fillId="16" borderId="2" xfId="0" applyFont="1" applyFill="1" applyBorder="1" applyAlignment="1" applyProtection="1">
      <alignment horizontal="left"/>
      <protection hidden="1"/>
    </xf>
    <xf numFmtId="10" fontId="8" fillId="0" borderId="0" xfId="0" applyNumberFormat="1" applyFont="1" applyProtection="1">
      <protection hidden="1"/>
    </xf>
    <xf numFmtId="0" fontId="8" fillId="16" borderId="4" xfId="0" applyFont="1" applyFill="1" applyBorder="1" applyAlignment="1" applyProtection="1">
      <alignment horizontal="left"/>
      <protection hidden="1"/>
    </xf>
    <xf numFmtId="165" fontId="8" fillId="16" borderId="4" xfId="0" applyNumberFormat="1" applyFont="1" applyFill="1" applyBorder="1" applyAlignment="1" applyProtection="1">
      <alignment horizontal="left"/>
      <protection hidden="1"/>
    </xf>
    <xf numFmtId="9" fontId="0" fillId="0" borderId="0" xfId="2" applyFont="1" applyFill="1" applyBorder="1" applyProtection="1">
      <protection hidden="1"/>
    </xf>
    <xf numFmtId="165" fontId="0" fillId="0" borderId="3" xfId="0" applyNumberFormat="1" applyBorder="1" applyProtection="1">
      <protection hidden="1"/>
    </xf>
    <xf numFmtId="9" fontId="0" fillId="0" borderId="3" xfId="2" applyFont="1" applyFill="1" applyBorder="1" applyProtection="1">
      <protection hidden="1"/>
    </xf>
    <xf numFmtId="0" fontId="0" fillId="0" borderId="0" xfId="0" applyProtection="1">
      <protection locked="0"/>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cellXfs>
  <cellStyles count="3">
    <cellStyle name="Hyperlink" xfId="1" builtinId="8"/>
    <cellStyle name="Normal" xfId="0" builtinId="0"/>
    <cellStyle name="Percent" xfId="2" builtinId="5"/>
  </cellStyles>
  <dxfs count="39">
    <dxf>
      <border>
        <left style="thin">
          <color auto="1"/>
        </left>
        <right style="thin">
          <color auto="1"/>
        </right>
        <top style="thin">
          <color auto="1"/>
        </top>
        <bottom style="thin">
          <color auto="1"/>
        </bottom>
        <vertical/>
        <horizontal/>
      </border>
    </dxf>
    <dxf>
      <font>
        <b/>
        <i val="0"/>
      </font>
    </dxf>
    <dxf>
      <font>
        <b/>
        <i val="0"/>
      </font>
    </dxf>
    <dxf>
      <border>
        <left style="thin">
          <color auto="1"/>
        </left>
        <right style="thin">
          <color auto="1"/>
        </right>
        <top style="thin">
          <color auto="1"/>
        </top>
        <bottom style="thin">
          <color auto="1"/>
        </bottom>
        <vertical/>
        <horizontal/>
      </border>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8" dataDxfId="37">
  <tableColumns count="2">
    <tableColumn id="1" xr3:uid="{00000000-0010-0000-0000-000001000000}" name="Hoone Eksplikatsioon" dataDxfId="36"/>
    <tableColumn id="2" xr3:uid="{00000000-0010-0000-0000-000002000000}" name="Kogus" dataDxfId="3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4" dataDxfId="33">
  <autoFilter ref="A4:M1004" xr:uid="{00000000-0009-0000-0100-000001000000}"/>
  <tableColumns count="13">
    <tableColumn id="1" xr3:uid="{00000000-0010-0000-0100-000001000000}" name="Korrus" dataDxfId="32"/>
    <tableColumn id="2" xr3:uid="{00000000-0010-0000-0100-000002000000}" name="Ruumi nr" dataDxfId="31"/>
    <tableColumn id="5" xr3:uid="{00000000-0010-0000-0100-000005000000}" name="Kategooria" dataDxfId="30"/>
    <tableColumn id="10" xr3:uid="{00000000-0010-0000-0100-00000A000000}" name="Ruumi nimetus" dataDxfId="29"/>
    <tableColumn id="3" xr3:uid="{00000000-0010-0000-0100-000003000000}" name="Ruumi tüüp (TALO Tüüpruumide nimestik)" dataDxfId="28"/>
    <tableColumn id="7" xr3:uid="{00000000-0010-0000-0100-000007000000}" name="Netopind (m2)" dataDxfId="27"/>
    <tableColumn id="13" xr3:uid="{00000000-0010-0000-0100-00000D000000}" name="Suletud netopind (m2)" dataDxfId="26"/>
    <tableColumn id="6" xr3:uid="{00000000-0010-0000-0100-000006000000}" name="Märkused (kirjeldus)" dataDxfId="25"/>
    <tableColumn id="8" xr3:uid="{00000000-0010-0000-0100-000008000000}" name="Ruumi tüüp AFM" dataDxfId="24">
      <calculatedColumnFormula>LEFT(Tabel1[[#This Row],[Ruumi tüüp (TALO Tüüpruumide nimestik)]],2)</calculatedColumnFormula>
    </tableColumn>
    <tableColumn id="9" xr3:uid="{00000000-0010-0000-0100-000009000000}" name="Jaotus" dataDxfId="23"/>
    <tableColumn id="4" xr3:uid="{00000000-0010-0000-0100-000004000000}" name="Üürnik" dataDxfId="22"/>
    <tableColumn id="11" xr3:uid="{00000000-0010-0000-0100-00000B000000}" name="Üürikood" dataDxfId="21">
      <calculatedColumnFormula>IFERROR(VLOOKUP(Tabel1[[#This Row],[Üürnik]],'Lepingu lisa'!$AW$3:$AX$22,2,FALSE),"")</calculatedColumnFormula>
    </tableColumn>
    <tableColumn id="12" xr3:uid="{00000000-0010-0000-0100-00000C000000}" name="Jaotus ENG" dataDxfId="2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tabSelected="1" zoomScale="85" zoomScaleNormal="85" workbookViewId="0">
      <selection activeCell="A8" sqref="A8"/>
    </sheetView>
  </sheetViews>
  <sheetFormatPr defaultColWidth="9.109375" defaultRowHeight="14.4" x14ac:dyDescent="0.3"/>
  <cols>
    <col min="1" max="1" width="37" style="11" bestFit="1" customWidth="1"/>
    <col min="2" max="2" width="56.44140625" style="12" customWidth="1"/>
    <col min="3" max="3" width="11.88671875" style="9" customWidth="1"/>
    <col min="4" max="16384" width="9.109375" style="9"/>
  </cols>
  <sheetData>
    <row r="1" spans="1:3" x14ac:dyDescent="0.3">
      <c r="A1" s="8" t="s">
        <v>151</v>
      </c>
      <c r="B1" s="62" t="s">
        <v>90</v>
      </c>
    </row>
    <row r="2" spans="1:3" x14ac:dyDescent="0.3">
      <c r="A2" s="8" t="s">
        <v>152</v>
      </c>
      <c r="B2" s="62" t="s">
        <v>384</v>
      </c>
    </row>
    <row r="3" spans="1:3" x14ac:dyDescent="0.3">
      <c r="A3" s="8" t="s">
        <v>240</v>
      </c>
      <c r="B3" s="62" t="s">
        <v>60</v>
      </c>
    </row>
    <row r="4" spans="1:3" x14ac:dyDescent="0.3">
      <c r="A4" s="8" t="s">
        <v>231</v>
      </c>
      <c r="B4" s="63"/>
    </row>
    <row r="5" spans="1:3" x14ac:dyDescent="0.3">
      <c r="A5" s="8" t="s">
        <v>153</v>
      </c>
      <c r="B5" s="62" t="s">
        <v>385</v>
      </c>
    </row>
    <row r="6" spans="1:3" x14ac:dyDescent="0.3">
      <c r="A6" s="8" t="s">
        <v>154</v>
      </c>
      <c r="B6" s="62" t="s">
        <v>386</v>
      </c>
    </row>
    <row r="7" spans="1:3" x14ac:dyDescent="0.3">
      <c r="A7" s="8" t="s">
        <v>155</v>
      </c>
      <c r="B7" s="69">
        <v>44179</v>
      </c>
    </row>
    <row r="11" spans="1:3" x14ac:dyDescent="0.3">
      <c r="A11" s="10" t="s">
        <v>179</v>
      </c>
      <c r="B11" s="10" t="s">
        <v>182</v>
      </c>
      <c r="C11" s="11"/>
    </row>
    <row r="12" spans="1:3" x14ac:dyDescent="0.3">
      <c r="A12" s="11" t="s">
        <v>324</v>
      </c>
      <c r="B12" s="49">
        <f>Eksplikatsioon_summad!B4</f>
        <v>201.3</v>
      </c>
      <c r="C12" s="11"/>
    </row>
    <row r="13" spans="1:3" x14ac:dyDescent="0.3">
      <c r="A13" s="11" t="s">
        <v>325</v>
      </c>
      <c r="B13" s="59">
        <f>Eksplikatsioon_summad!B5</f>
        <v>201.3</v>
      </c>
      <c r="C13" s="11"/>
    </row>
    <row r="14" spans="1:3" x14ac:dyDescent="0.3">
      <c r="A14" s="11" t="s">
        <v>326</v>
      </c>
      <c r="B14" s="49">
        <f>Eksplikatsioon_summad!B6</f>
        <v>160.4</v>
      </c>
      <c r="C14" s="11"/>
    </row>
    <row r="15" spans="1:3" x14ac:dyDescent="0.3">
      <c r="A15" s="11" t="s">
        <v>327</v>
      </c>
      <c r="B15" s="49">
        <f>Eksplikatsioon_summad!B7</f>
        <v>152.5</v>
      </c>
      <c r="C15" s="11"/>
    </row>
    <row r="16" spans="1:3" x14ac:dyDescent="0.3">
      <c r="A16" s="11" t="s">
        <v>328</v>
      </c>
      <c r="B16" s="59">
        <f>Eksplikatsioon_summad!B8</f>
        <v>0</v>
      </c>
      <c r="C16" s="11"/>
    </row>
    <row r="17" spans="1:3" x14ac:dyDescent="0.3">
      <c r="A17" s="11" t="s">
        <v>329</v>
      </c>
      <c r="B17" s="49">
        <f>Eksplikatsioon_summad!B9</f>
        <v>160.4</v>
      </c>
      <c r="C17" s="11"/>
    </row>
    <row r="18" spans="1:3" x14ac:dyDescent="0.3">
      <c r="A18" s="60" t="s">
        <v>330</v>
      </c>
      <c r="B18" s="59">
        <f>Eksplikatsioon_summad!B10</f>
        <v>0</v>
      </c>
      <c r="C18" s="11"/>
    </row>
    <row r="19" spans="1:3" x14ac:dyDescent="0.3">
      <c r="A19" s="11" t="s">
        <v>331</v>
      </c>
      <c r="B19" s="52">
        <f>Eksplikatsioon_summad!B11</f>
        <v>162.1</v>
      </c>
    </row>
    <row r="20" spans="1:3" x14ac:dyDescent="0.3">
      <c r="A20" s="11" t="s">
        <v>332</v>
      </c>
      <c r="B20" s="52">
        <f>Eksplikatsioon_summad!B12</f>
        <v>201.3</v>
      </c>
    </row>
    <row r="21" spans="1:3" x14ac:dyDescent="0.3">
      <c r="A21" s="48" t="s">
        <v>333</v>
      </c>
      <c r="B21" s="52">
        <f>Eksplikatsioon_summad!B13</f>
        <v>920.1</v>
      </c>
    </row>
    <row r="22" spans="1:3" x14ac:dyDescent="0.3">
      <c r="A22" s="48" t="s">
        <v>334</v>
      </c>
      <c r="B22" s="52">
        <f>Eksplikatsioon_summad!B14</f>
        <v>920.1</v>
      </c>
    </row>
    <row r="23" spans="1:3" x14ac:dyDescent="0.3">
      <c r="A23" s="48" t="s">
        <v>369</v>
      </c>
      <c r="B23" s="52">
        <f>Eksplikatsioon_summad!B15</f>
        <v>40.57</v>
      </c>
    </row>
    <row r="24" spans="1:3" x14ac:dyDescent="0.3">
      <c r="A24" s="48" t="s">
        <v>335</v>
      </c>
      <c r="B24" s="52">
        <f>Eksplikatsioon_summad!B16</f>
        <v>6</v>
      </c>
    </row>
    <row r="25" spans="1:3" x14ac:dyDescent="0.3">
      <c r="A25" s="60" t="s">
        <v>336</v>
      </c>
      <c r="B25" s="52">
        <f>Eksplikatsioon_summad!B17</f>
        <v>22.7</v>
      </c>
    </row>
    <row r="26" spans="1:3" x14ac:dyDescent="0.3">
      <c r="A26" s="60" t="s">
        <v>337</v>
      </c>
      <c r="B26" s="52">
        <f>Eksplikatsioon_summad!B18</f>
        <v>9.1</v>
      </c>
    </row>
    <row r="27" spans="1:3" x14ac:dyDescent="0.3">
      <c r="A27" s="60" t="s">
        <v>338</v>
      </c>
      <c r="B27" s="102">
        <f>Eksplikatsioon_summad!B19</f>
        <v>6587909.5120000001</v>
      </c>
    </row>
    <row r="28" spans="1:3" x14ac:dyDescent="0.3">
      <c r="A28" s="60" t="s">
        <v>339</v>
      </c>
      <c r="B28" s="102">
        <f>Eksplikatsioon_summad!B20</f>
        <v>544367.57499999995</v>
      </c>
    </row>
    <row r="29" spans="1:3" x14ac:dyDescent="0.3">
      <c r="A29" s="60" t="s">
        <v>340</v>
      </c>
      <c r="B29" s="102">
        <f>Eksplikatsioon_summad!B21</f>
        <v>6587930.0580000002</v>
      </c>
    </row>
    <row r="30" spans="1:3" x14ac:dyDescent="0.3">
      <c r="A30" s="60" t="s">
        <v>341</v>
      </c>
      <c r="B30" s="102">
        <f>Eksplikatsioon_summad!B22</f>
        <v>544374.62699999998</v>
      </c>
    </row>
    <row r="31" spans="1:3" x14ac:dyDescent="0.3">
      <c r="A31" s="60" t="s">
        <v>342</v>
      </c>
      <c r="B31" s="102">
        <f>Eksplikatsioon_summad!B23</f>
        <v>6587933.8569999998</v>
      </c>
    </row>
    <row r="32" spans="1:3" x14ac:dyDescent="0.3">
      <c r="A32" s="60" t="s">
        <v>343</v>
      </c>
      <c r="B32" s="102">
        <f>Eksplikatsioon_summad!B24</f>
        <v>544366.4</v>
      </c>
    </row>
    <row r="33" spans="1:2" x14ac:dyDescent="0.3">
      <c r="A33" s="60" t="s">
        <v>344</v>
      </c>
      <c r="B33" s="102">
        <f>Eksplikatsioon_summad!B25</f>
        <v>6587912.21</v>
      </c>
    </row>
    <row r="34" spans="1:2" x14ac:dyDescent="0.3">
      <c r="A34" s="60" t="s">
        <v>345</v>
      </c>
      <c r="B34" s="102">
        <f>Eksplikatsioon_summad!B26</f>
        <v>544359.86</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9"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P3000"/>
  <sheetViews>
    <sheetView zoomScale="85" zoomScaleNormal="85" workbookViewId="0">
      <pane ySplit="2" topLeftCell="A3" activePane="bottomLeft" state="frozen"/>
      <selection activeCell="G1" sqref="G1"/>
      <selection pane="bottomLeft" activeCell="F25" sqref="F25"/>
    </sheetView>
  </sheetViews>
  <sheetFormatPr defaultColWidth="9.109375" defaultRowHeight="14.4" outlineLevelCol="1" x14ac:dyDescent="0.3"/>
  <cols>
    <col min="1" max="1" width="8" style="9" customWidth="1"/>
    <col min="2" max="2" width="10.44140625" style="57" customWidth="1"/>
    <col min="3" max="3" width="30.109375" style="9" customWidth="1"/>
    <col min="4" max="4" width="27.88671875" style="9" bestFit="1" customWidth="1"/>
    <col min="5" max="5" width="17.109375" style="34" bestFit="1" customWidth="1"/>
    <col min="6" max="6" width="34.5546875" style="9" customWidth="1"/>
    <col min="7" max="7" width="22.5546875" style="9" customWidth="1"/>
    <col min="8" max="8" width="32.44140625" style="9" customWidth="1"/>
    <col min="9" max="9" width="24.44140625" style="9" customWidth="1"/>
    <col min="10" max="47" width="11.5546875" style="9" hidden="1" customWidth="1" outlineLevel="1"/>
    <col min="48" max="48" width="3.33203125" style="9" customWidth="1" collapsed="1"/>
    <col min="49" max="49" width="29.88671875" style="9" customWidth="1"/>
    <col min="50" max="50" width="19.33203125" style="9" customWidth="1"/>
    <col min="51" max="51" width="18.5546875" style="9" customWidth="1"/>
    <col min="52" max="52" width="26.5546875" style="9" bestFit="1" customWidth="1"/>
    <col min="53" max="53" width="24.6640625" style="9" bestFit="1" customWidth="1"/>
    <col min="54" max="54" width="23" style="9" bestFit="1" customWidth="1"/>
    <col min="55" max="56" width="10.5546875" style="9" customWidth="1"/>
    <col min="57" max="57" width="9.109375" style="9"/>
    <col min="58" max="58" width="35.33203125" style="9" customWidth="1"/>
    <col min="59" max="59" width="22" style="9" customWidth="1"/>
    <col min="60" max="60" width="9.109375" style="108"/>
    <col min="61" max="61" width="29.88671875" style="9" customWidth="1" outlineLevel="1"/>
    <col min="62" max="62" width="19.33203125" style="9" customWidth="1" outlineLevel="1"/>
    <col min="63" max="63" width="24" style="34" customWidth="1" outlineLevel="1"/>
    <col min="64" max="64" width="32" style="34" customWidth="1" outlineLevel="1"/>
    <col min="65" max="65" width="30.33203125" style="34" customWidth="1" outlineLevel="1"/>
    <col min="66" max="66" width="28.44140625" style="34" customWidth="1" outlineLevel="1"/>
    <col min="67" max="67" width="10.5546875" style="34" customWidth="1" outlineLevel="1"/>
    <col min="68" max="68" width="10.5546875" style="109" customWidth="1" outlineLevel="1"/>
    <col min="69" max="16384" width="9.109375" style="9"/>
  </cols>
  <sheetData>
    <row r="1" spans="1:68" x14ac:dyDescent="0.3">
      <c r="J1" s="36" t="s">
        <v>223</v>
      </c>
      <c r="AB1" s="32"/>
      <c r="AC1" s="36" t="s">
        <v>223</v>
      </c>
      <c r="AU1" s="32"/>
      <c r="AV1" s="32"/>
      <c r="AW1" s="27" t="str">
        <f>IF(SIGN(COUNTIFS(Tabel1[Jaotus],"Ainukasutuses pind",Tabel1[Üürnik],"")+COUNTIFS(Tabel1[Jaotus],"&lt;&gt;Ainukasutuses pind",Tabel1[Üürnik],"*"))=0,"","Kontrolli Eksplikatsiooni lehel punasega värvitud väljasid")</f>
        <v/>
      </c>
      <c r="BF1" s="27" t="s">
        <v>370</v>
      </c>
    </row>
    <row r="2" spans="1:68" x14ac:dyDescent="0.3">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Eesti Geoloogiateenistus</v>
      </c>
      <c r="K2" s="13" t="str">
        <f ca="1">Eksplikatsioon!P4</f>
        <v>Riigi Kinnisvara AS</v>
      </c>
      <c r="L2" s="13" t="str">
        <f ca="1">Eksplikatsioon!Q4</f>
        <v>Eesti Töötukassa</v>
      </c>
      <c r="M2" s="13" t="str">
        <f ca="1">Eksplikatsioon!R4</f>
        <v>Aktiivne vakantsus</v>
      </c>
      <c r="N2" s="13" t="str">
        <f ca="1">Eksplikatsioon!S4</f>
        <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Eesti Geoloogiateenistus</v>
      </c>
      <c r="AD2" s="13" t="str">
        <f ca="1">Eksplikatsioon!P4</f>
        <v>Riigi Kinnisvara AS</v>
      </c>
      <c r="AE2" s="13" t="str">
        <f ca="1">Eksplikatsioon!Q4</f>
        <v>Eesti Töötukassa</v>
      </c>
      <c r="AF2" s="13" t="str">
        <f ca="1">Eksplikatsioon!R4</f>
        <v>Aktiivne vakantsus</v>
      </c>
      <c r="AG2" s="13" t="str">
        <f ca="1">Eksplikatsioon!S4</f>
        <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214</v>
      </c>
      <c r="BC2" s="104" t="s">
        <v>213</v>
      </c>
      <c r="BD2" s="104" t="s">
        <v>215</v>
      </c>
      <c r="BF2" s="105" t="s">
        <v>183</v>
      </c>
      <c r="BG2" s="105" t="s">
        <v>184</v>
      </c>
      <c r="BH2" s="108" t="s">
        <v>371</v>
      </c>
      <c r="BI2" s="110" t="s">
        <v>183</v>
      </c>
      <c r="BJ2" s="110" t="s">
        <v>184</v>
      </c>
      <c r="BK2" s="110" t="s">
        <v>372</v>
      </c>
      <c r="BL2" s="110" t="s">
        <v>373</v>
      </c>
      <c r="BM2" s="110" t="s">
        <v>374</v>
      </c>
      <c r="BN2" s="110" t="s">
        <v>375</v>
      </c>
      <c r="BO2" s="110" t="s">
        <v>213</v>
      </c>
      <c r="BP2" s="110" t="s">
        <v>215</v>
      </c>
    </row>
    <row r="3" spans="1:68" x14ac:dyDescent="0.3">
      <c r="A3" s="25" t="str">
        <f>IF(Eksplikatsioon!A5=0,"",Eksplikatsioon!A5)</f>
        <v>01</v>
      </c>
      <c r="B3" s="58" t="str">
        <f>IF(Eksplikatsioon!B5=0,"",Eksplikatsioon!B5)</f>
        <v>101</v>
      </c>
      <c r="C3" s="25" t="str">
        <f>IF(Eksplikatsioon!C5=0,"",Eksplikatsioon!C5)</f>
        <v>ÜÜRITAV PIND</v>
      </c>
      <c r="D3" s="25" t="str">
        <f>IF(Eksplikatsioon!D5=0,"",Eksplikatsioon!D5)</f>
        <v>Garaaž</v>
      </c>
      <c r="E3" s="56">
        <f>IF(Eksplikatsioon!F5=0,"",Eksplikatsioon!F5)</f>
        <v>37.5</v>
      </c>
      <c r="F3" s="25" t="str">
        <f>IF(Eksplikatsioon!H5=0,"",Eksplikatsioon!H5)</f>
        <v/>
      </c>
      <c r="G3" s="25" t="str">
        <f>IF(Eksplikatsioon!J5=0,"",Eksplikatsioon!J5)</f>
        <v>Ainukasutuses pind</v>
      </c>
      <c r="H3" s="25" t="str">
        <f>IF(Eksplikatsioon!K5=0,"",Eksplikatsioon!K5)</f>
        <v>Aktiivne vakantsus</v>
      </c>
      <c r="I3" s="25" t="str">
        <f>IF(Eksplikatsioon!L5=0,"",Eksplikatsioon!L5)</f>
        <v/>
      </c>
      <c r="J3" s="31" t="str">
        <f>IFERROR(IF($G3=Tabelid!$L$6,Eksplikatsioon!O5/SUM(Eksplikatsioon!$O5:'Eksplikatsioon'!$AG5),IF($G3=Tabelid!$L$4,IFERROR(SUMIFS($E:$E,$G:$G,Tabelid!$L$1,$C:$C,Tabelid!$J$4,$H:$H,J$2,$A:$A,$A3)/SUMIFS($E:$E,$G:$G,Tabelid!$L$1,$C:$C,Tabelid!$J$4,$A:$A,$A3),0),IF($G3=Tabelid!$L$5,IFERROR(SUMIFS($E:$E,$G:$G,Tabelid!$L$1,$C:$C,Tabelid!$J$4,$H:$H,J$2)/SUMIFS($E:$E,$G:$G,Tabelid!$L$1,$C:$C,Tabelid!$J$4),0),""))),"")</f>
        <v/>
      </c>
      <c r="K3" s="31" t="str">
        <f>IFERROR(IF($G3=Tabelid!$L$6,Eksplikatsioon!P5/SUM(Eksplikatsioon!$O5:'Eksplikatsioon'!$AG5),IF($G3=Tabelid!$L$4,IFERROR(SUMIFS($E:$E,$G:$G,Tabelid!$L$1,$C:$C,Tabelid!$J$4,$H:$H,K$2,$A:$A,$A3)/SUMIFS($E:$E,$G:$G,Tabelid!$L$1,$C:$C,Tabelid!$J$4,$A:$A,$A3),0),IF($G3=Tabelid!$L$5,IFERROR(SUMIFS($E:$E,$G:$G,Tabelid!$L$1,$C:$C,Tabelid!$J$4,$H:$H,K$2)/SUMIFS($E:$E,$G:$G,Tabelid!$L$1,$C:$C,Tabelid!$J$4),0),""))),"")</f>
        <v/>
      </c>
      <c r="L3" s="31" t="str">
        <f>IFERROR(IF($G3=Tabelid!$L$6,Eksplikatsioon!Q5/SUM(Eksplikatsioon!$O5:'Eksplikatsioon'!$AG5),IF($G3=Tabelid!$L$4,IFERROR(SUMIFS($E:$E,$G:$G,Tabelid!$L$1,$C:$C,Tabelid!$J$4,$H:$H,L$2,$A:$A,$A3)/SUMIFS($E:$E,$G:$G,Tabelid!$L$1,$C:$C,Tabelid!$J$4,$A:$A,$A3),0),IF($G3=Tabelid!$L$5,IFERROR(SUMIFS($E:$E,$G:$G,Tabelid!$L$1,$C:$C,Tabelid!$J$4,$H:$H,L$2)/SUMIFS($E:$E,$G:$G,Tabelid!$L$1,$C:$C,Tabelid!$J$4),0),""))),"")</f>
        <v/>
      </c>
      <c r="M3" s="31" t="str">
        <f>IFERROR(IF($G3=Tabelid!$L$6,Eksplikatsioon!R5/SUM(Eksplikatsioon!$O5:'Eksplikatsioon'!$AG5),IF($G3=Tabelid!$L$4,IFERROR(SUMIFS($E:$E,$G:$G,Tabelid!$L$1,$C:$C,Tabelid!$J$4,$H:$H,M$2,$A:$A,$A3)/SUMIFS($E:$E,$G:$G,Tabelid!$L$1,$C:$C,Tabelid!$J$4,$A:$A,$A3),0),IF($G3=Tabelid!$L$5,IFERROR(SUMIFS($E:$E,$G:$G,Tabelid!$L$1,$C:$C,Tabelid!$J$4,$H:$H,M$2)/SUMIFS($E:$E,$G:$G,Tabelid!$L$1,$C:$C,Tabelid!$J$4),0),""))),"")</f>
        <v/>
      </c>
      <c r="N3" s="31" t="str">
        <f>IFERROR(IF($G3=Tabelid!$L$6,Eksplikatsioon!S5/SUM(Eksplikatsioon!$O5:'Eksplikatsioon'!$AG5),IF($G3=Tabelid!$L$4,IFERROR(SUMIFS($E:$E,$G:$G,Tabelid!$L$1,$C:$C,Tabelid!$J$4,$H:$H,N$2,$A:$A,$A3)/SUMIFS($E:$E,$G:$G,Tabelid!$L$1,$C:$C,Tabelid!$J$4,$A:$A,$A3),0),IF($G3=Tabelid!$L$5,IFERROR(SUMIFS($E:$E,$G:$G,Tabelid!$L$1,$C:$C,Tabelid!$J$4,$H:$H,N$2)/SUMIFS($E:$E,$G:$G,Tabelid!$L$1,$C:$C,Tabelid!$J$4),0),""))),"")</f>
        <v/>
      </c>
      <c r="O3" s="31" t="str">
        <f>IFERROR(IF($G3=Tabelid!$L$6,Eksplikatsioon!T5/SUM(Eksplikatsioon!$O5:'Eksplikatsioon'!$AG5),IF($G3=Tabelid!$L$4,IFERROR(SUMIFS($E:$E,$G:$G,Tabelid!$L$1,$C:$C,Tabelid!$J$4,$H:$H,O$2,$A:$A,$A3)/SUMIFS($E:$E,$G:$G,Tabelid!$L$1,$C:$C,Tabelid!$J$4,$A:$A,$A3),0),IF($G3=Tabelid!$L$5,IFERROR(SUMIFS($E:$E,$G:$G,Tabelid!$L$1,$C:$C,Tabelid!$J$4,$H:$H,O$2)/SUMIFS($E:$E,$G:$G,Tabelid!$L$1,$C:$C,Tabelid!$J$4),0),""))),"")</f>
        <v/>
      </c>
      <c r="P3" s="31" t="str">
        <f>IFERROR(IF($G3=Tabelid!$L$6,Eksplikatsioon!U5/SUM(Eksplikatsioon!$O5:'Eksplikatsioon'!$AG5),IF($G3=Tabelid!$L$4,IFERROR(SUMIFS($E:$E,$G:$G,Tabelid!$L$1,$C:$C,Tabelid!$J$4,$H:$H,P$2,$A:$A,$A3)/SUMIFS($E:$E,$G:$G,Tabelid!$L$1,$C:$C,Tabelid!$J$4,$A:$A,$A3),0),IF($G3=Tabelid!$L$5,IFERROR(SUMIFS($E:$E,$G:$G,Tabelid!$L$1,$C:$C,Tabelid!$J$4,$H:$H,P$2)/SUMIFS($E:$E,$G:$G,Tabelid!$L$1,$C:$C,Tabelid!$J$4),0),""))),"")</f>
        <v/>
      </c>
      <c r="Q3" s="31" t="str">
        <f>IFERROR(IF($G3=Tabelid!$L$6,Eksplikatsioon!V5/SUM(Eksplikatsioon!$O5:'Eksplikatsioon'!$AG5),IF($G3=Tabelid!$L$4,IFERROR(SUMIFS($E:$E,$G:$G,Tabelid!$L$1,$C:$C,Tabelid!$J$4,$H:$H,Q$2,$A:$A,$A3)/SUMIFS($E:$E,$G:$G,Tabelid!$L$1,$C:$C,Tabelid!$J$4,$A:$A,$A3),0),IF($G3=Tabelid!$L$5,IFERROR(SUMIFS($E:$E,$G:$G,Tabelid!$L$1,$C:$C,Tabelid!$J$4,$H:$H,Q$2)/SUMIFS($E:$E,$G:$G,Tabelid!$L$1,$C:$C,Tabelid!$J$4),0),""))),"")</f>
        <v/>
      </c>
      <c r="R3" s="31" t="str">
        <f>IFERROR(IF($G3=Tabelid!$L$6,Eksplikatsioon!W5/SUM(Eksplikatsioon!$O5:'Eksplikatsioon'!$AG5),IF($G3=Tabelid!$L$4,IFERROR(SUMIFS($E:$E,$G:$G,Tabelid!$L$1,$C:$C,Tabelid!$J$4,$H:$H,R$2,$A:$A,$A3)/SUMIFS($E:$E,$G:$G,Tabelid!$L$1,$C:$C,Tabelid!$J$4,$A:$A,$A3),0),IF($G3=Tabelid!$L$5,IFERROR(SUMIFS($E:$E,$G:$G,Tabelid!$L$1,$C:$C,Tabelid!$J$4,$H:$H,R$2)/SUMIFS($E:$E,$G:$G,Tabelid!$L$1,$C:$C,Tabelid!$J$4),0),""))),"")</f>
        <v/>
      </c>
      <c r="S3" s="31" t="str">
        <f>IFERROR(IF($G3=Tabelid!$L$6,Eksplikatsioon!X5/SUM(Eksplikatsioon!$O5:'Eksplikatsioon'!$AG5),IF($G3=Tabelid!$L$4,IFERROR(SUMIFS($E:$E,$G:$G,Tabelid!$L$1,$C:$C,Tabelid!$J$4,$H:$H,S$2,$A:$A,$A3)/SUMIFS($E:$E,$G:$G,Tabelid!$L$1,$C:$C,Tabelid!$J$4,$A:$A,$A3),0),IF($G3=Tabelid!$L$5,IFERROR(SUMIFS($E:$E,$G:$G,Tabelid!$L$1,$C:$C,Tabelid!$J$4,$H:$H,S$2)/SUMIFS($E:$E,$G:$G,Tabelid!$L$1,$C:$C,Tabelid!$J$4),0),""))),"")</f>
        <v/>
      </c>
      <c r="T3" s="31" t="str">
        <f>IFERROR(IF($G3=Tabelid!$L$6,Eksplikatsioon!Y5/SUM(Eksplikatsioon!$O5:'Eksplikatsioon'!$AG5),IF($G3=Tabelid!$L$4,IFERROR(SUMIFS($E:$E,$G:$G,Tabelid!$L$1,$C:$C,Tabelid!$J$4,$H:$H,T$2,$A:$A,$A3)/SUMIFS($E:$E,$G:$G,Tabelid!$L$1,$C:$C,Tabelid!$J$4,$A:$A,$A3),0),IF($G3=Tabelid!$L$5,IFERROR(SUMIFS($E:$E,$G:$G,Tabelid!$L$1,$C:$C,Tabelid!$J$4,$H:$H,T$2)/SUMIFS($E:$E,$G:$G,Tabelid!$L$1,$C:$C,Tabelid!$J$4),0),""))),"")</f>
        <v/>
      </c>
      <c r="U3" s="31" t="str">
        <f>IFERROR(IF($G3=Tabelid!$L$6,Eksplikatsioon!Z5/SUM(Eksplikatsioon!$O5:'Eksplikatsioon'!$AG5),IF($G3=Tabelid!$L$4,IFERROR(SUMIFS($E:$E,$G:$G,Tabelid!$L$1,$C:$C,Tabelid!$J$4,$H:$H,U$2,$A:$A,$A3)/SUMIFS($E:$E,$G:$G,Tabelid!$L$1,$C:$C,Tabelid!$J$4,$A:$A,$A3),0),IF($G3=Tabelid!$L$5,IFERROR(SUMIFS($E:$E,$G:$G,Tabelid!$L$1,$C:$C,Tabelid!$J$4,$H:$H,U$2)/SUMIFS($E:$E,$G:$G,Tabelid!$L$1,$C:$C,Tabelid!$J$4),0),""))),"")</f>
        <v/>
      </c>
      <c r="V3" s="31" t="str">
        <f>IFERROR(IF($G3=Tabelid!$L$6,Eksplikatsioon!AA5/SUM(Eksplikatsioon!$O5:'Eksplikatsioon'!$AG5),IF($G3=Tabelid!$L$4,IFERROR(SUMIFS($E:$E,$G:$G,Tabelid!$L$1,$C:$C,Tabelid!$J$4,$H:$H,V$2,$A:$A,$A3)/SUMIFS($E:$E,$G:$G,Tabelid!$L$1,$C:$C,Tabelid!$J$4,$A:$A,$A3),0),IF($G3=Tabelid!$L$5,IFERROR(SUMIFS($E:$E,$G:$G,Tabelid!$L$1,$C:$C,Tabelid!$J$4,$H:$H,V$2)/SUMIFS($E:$E,$G:$G,Tabelid!$L$1,$C:$C,Tabelid!$J$4),0),""))),"")</f>
        <v/>
      </c>
      <c r="W3" s="31" t="str">
        <f>IFERROR(IF($G3=Tabelid!$L$6,Eksplikatsioon!AB5/SUM(Eksplikatsioon!$O5:'Eksplikatsioon'!$AG5),IF($G3=Tabelid!$L$4,IFERROR(SUMIFS($E:$E,$G:$G,Tabelid!$L$1,$C:$C,Tabelid!$J$4,$H:$H,W$2,$A:$A,$A3)/SUMIFS($E:$E,$G:$G,Tabelid!$L$1,$C:$C,Tabelid!$J$4,$A:$A,$A3),0),IF($G3=Tabelid!$L$5,IFERROR(SUMIFS($E:$E,$G:$G,Tabelid!$L$1,$C:$C,Tabelid!$J$4,$H:$H,W$2)/SUMIFS($E:$E,$G:$G,Tabelid!$L$1,$C:$C,Tabelid!$J$4),0),""))),"")</f>
        <v/>
      </c>
      <c r="X3" s="31" t="str">
        <f>IFERROR(IF($G3=Tabelid!$L$6,Eksplikatsioon!AC5/SUM(Eksplikatsioon!$O5:'Eksplikatsioon'!$AG5),IF($G3=Tabelid!$L$4,IFERROR(SUMIFS($E:$E,$G:$G,Tabelid!$L$1,$C:$C,Tabelid!$J$4,$H:$H,X$2,$A:$A,$A3)/SUMIFS($E:$E,$G:$G,Tabelid!$L$1,$C:$C,Tabelid!$J$4,$A:$A,$A3),0),IF($G3=Tabelid!$L$5,IFERROR(SUMIFS($E:$E,$G:$G,Tabelid!$L$1,$C:$C,Tabelid!$J$4,$H:$H,X$2)/SUMIFS($E:$E,$G:$G,Tabelid!$L$1,$C:$C,Tabelid!$J$4),0),""))),"")</f>
        <v/>
      </c>
      <c r="Y3" s="31" t="str">
        <f>IFERROR(IF($G3=Tabelid!$L$6,Eksplikatsioon!AD5/SUM(Eksplikatsioon!$O5:'Eksplikatsioon'!$AG5),IF($G3=Tabelid!$L$4,IFERROR(SUMIFS($E:$E,$G:$G,Tabelid!$L$1,$C:$C,Tabelid!$J$4,$H:$H,Y$2,$A:$A,$A3)/SUMIFS($E:$E,$G:$G,Tabelid!$L$1,$C:$C,Tabelid!$J$4,$A:$A,$A3),0),IF($G3=Tabelid!$L$5,IFERROR(SUMIFS($E:$E,$G:$G,Tabelid!$L$1,$C:$C,Tabelid!$J$4,$H:$H,Y$2)/SUMIFS($E:$E,$G:$G,Tabelid!$L$1,$C:$C,Tabelid!$J$4),0),""))),"")</f>
        <v/>
      </c>
      <c r="Z3" s="31" t="str">
        <f>IFERROR(IF($G3=Tabelid!$L$6,Eksplikatsioon!AE5/SUM(Eksplikatsioon!$O5:'Eksplikatsioon'!$AG5),IF($G3=Tabelid!$L$4,IFERROR(SUMIFS($E:$E,$G:$G,Tabelid!$L$1,$C:$C,Tabelid!$J$4,$H:$H,Z$2,$A:$A,$A3)/SUMIFS($E:$E,$G:$G,Tabelid!$L$1,$C:$C,Tabelid!$J$4,$A:$A,$A3),0),IF($G3=Tabelid!$L$5,IFERROR(SUMIFS($E:$E,$G:$G,Tabelid!$L$1,$C:$C,Tabelid!$J$4,$H:$H,Z$2)/SUMIFS($E:$E,$G:$G,Tabelid!$L$1,$C:$C,Tabelid!$J$4),0),""))),"")</f>
        <v/>
      </c>
      <c r="AA3" s="31" t="str">
        <f>IFERROR(IF($G3=Tabelid!$L$6,Eksplikatsioon!AF5/SUM(Eksplikatsioon!$O5:'Eksplikatsioon'!$AG5),IF($G3=Tabelid!$L$4,IFERROR(SUMIFS($E:$E,$G:$G,Tabelid!$L$1,$C:$C,Tabelid!$J$4,$H:$H,AA$2,$A:$A,$A3)/SUMIFS($E:$E,$G:$G,Tabelid!$L$1,$C:$C,Tabelid!$J$4,$A:$A,$A3),0),IF($G3=Tabelid!$L$5,IFERROR(SUMIFS($E:$E,$G:$G,Tabelid!$L$1,$C:$C,Tabelid!$J$4,$H:$H,AA$2)/SUMIFS($E:$E,$G:$G,Tabelid!$L$1,$C:$C,Tabelid!$J$4),0),""))),"")</f>
        <v/>
      </c>
      <c r="AB3" s="31" t="str">
        <f>IFERROR(IF($G3=Tabelid!$L$6,Eksplikatsioon!AG5/SUM(Eksplikatsioon!$O5:'Eksplikatsioon'!$AG5),IF($G3=Tabelid!$L$4,IFERROR(SUMIFS($E:$E,$G:$G,Tabelid!$L$1,$C:$C,Tabelid!$J$4,$H:$H,AB$2,$A:$A,$A3)/SUMIFS($E:$E,$G:$G,Tabelid!$L$1,$C:$C,Tabelid!$J$4,$A:$A,$A3),0),IF($G3=Tabelid!$L$5,IFERROR(SUMIFS($E:$E,$G:$G,Tabelid!$L$1,$C:$C,Tabelid!$J$4,$H:$H,AB$2)/SUMIFS($E:$E,$G:$G,Tabelid!$L$1,$C:$C,Tabelid!$J$4),0),""))),"")</f>
        <v/>
      </c>
      <c r="AC3" s="31" t="str">
        <f>IFERROR(IF($G3=Tabelid!$L$6,$E3*J3,IFERROR($E3*J3/SUM($J3:$AB3)*(Eksplikatsioon!O5)/SUMPRODUCT($J3:$AB3,Eksplikatsioon!$O5:$AG5),"")),"")</f>
        <v/>
      </c>
      <c r="AD3" s="31" t="str">
        <f>IFERROR(IF($G3=Tabelid!$L$6,$E3*K3,IFERROR($E3*K3/SUM($J3:$AB3)*(Eksplikatsioon!P5)/SUMPRODUCT($J3:$AB3,Eksplikatsioon!$O5:$AG5),"")),"")</f>
        <v/>
      </c>
      <c r="AE3" s="31" t="str">
        <f>IFERROR(IF($G3=Tabelid!$L$6,$E3*L3,IFERROR($E3*L3/SUM($J3:$AB3)*(Eksplikatsioon!Q5)/SUMPRODUCT($J3:$AB3,Eksplikatsioon!$O5:$AG5),"")),"")</f>
        <v/>
      </c>
      <c r="AF3" s="31" t="str">
        <f>IFERROR(IF($G3=Tabelid!$L$6,$E3*M3,IFERROR($E3*M3/SUM($J3:$AB3)*(Eksplikatsioon!R5)/SUMPRODUCT($J3:$AB3,Eksplikatsioon!$O5:$AG5),"")),"")</f>
        <v/>
      </c>
      <c r="AG3" s="31" t="str">
        <f>IFERROR(IF($G3=Tabelid!$L$6,$E3*N3,IFERROR($E3*N3/SUM($J3:$AB3)*(Eksplikatsioon!S5)/SUMPRODUCT($J3:$AB3,Eksplikatsioon!$O5:$AG5),"")),"")</f>
        <v/>
      </c>
      <c r="AH3" s="31" t="str">
        <f>IFERROR(IF($G3=Tabelid!$L$6,$E3*O3,IFERROR($E3*O3/SUM($J3:$AB3)*(Eksplikatsioon!T5)/SUMPRODUCT($J3:$AB3,Eksplikatsioon!$O5:$AG5),"")),"")</f>
        <v/>
      </c>
      <c r="AI3" s="31" t="str">
        <f>IFERROR(IF($G3=Tabelid!$L$6,$E3*P3,IFERROR($E3*P3/SUM($J3:$AB3)*(Eksplikatsioon!U5)/SUMPRODUCT($J3:$AB3,Eksplikatsioon!$O5:$AG5),"")),"")</f>
        <v/>
      </c>
      <c r="AJ3" s="31" t="str">
        <f>IFERROR(IF($G3=Tabelid!$L$6,$E3*Q3,IFERROR($E3*Q3/SUM($J3:$AB3)*(Eksplikatsioon!V5)/SUMPRODUCT($J3:$AB3,Eksplikatsioon!$O5:$AG5),"")),"")</f>
        <v/>
      </c>
      <c r="AK3" s="31" t="str">
        <f>IFERROR(IF($G3=Tabelid!$L$6,$E3*R3,IFERROR($E3*R3/SUM($J3:$AB3)*(Eksplikatsioon!W5)/SUMPRODUCT($J3:$AB3,Eksplikatsioon!$O5:$AG5),"")),"")</f>
        <v/>
      </c>
      <c r="AL3" s="31" t="str">
        <f>IFERROR(IF($G3=Tabelid!$L$6,$E3*S3,IFERROR($E3*S3/SUM($J3:$AB3)*(Eksplikatsioon!X5)/SUMPRODUCT($J3:$AB3,Eksplikatsioon!$O5:$AG5),"")),"")</f>
        <v/>
      </c>
      <c r="AM3" s="31" t="str">
        <f>IFERROR(IF($G3=Tabelid!$L$6,$E3*T3,IFERROR($E3*T3/SUM($J3:$AB3)*(Eksplikatsioon!Y5)/SUMPRODUCT($J3:$AB3,Eksplikatsioon!$O5:$AG5),"")),"")</f>
        <v/>
      </c>
      <c r="AN3" s="31" t="str">
        <f>IFERROR(IF($G3=Tabelid!$L$6,$E3*U3,IFERROR($E3*U3/SUM($J3:$AB3)*(Eksplikatsioon!Z5)/SUMPRODUCT($J3:$AB3,Eksplikatsioon!$O5:$AG5),"")),"")</f>
        <v/>
      </c>
      <c r="AO3" s="31" t="str">
        <f>IFERROR(IF($G3=Tabelid!$L$6,$E3*V3,IFERROR($E3*V3/SUM($J3:$AB3)*(Eksplikatsioon!AA5)/SUMPRODUCT($J3:$AB3,Eksplikatsioon!$O5:$AG5),"")),"")</f>
        <v/>
      </c>
      <c r="AP3" s="31" t="str">
        <f>IFERROR(IF($G3=Tabelid!$L$6,$E3*W3,IFERROR($E3*W3/SUM($J3:$AB3)*(Eksplikatsioon!AB5)/SUMPRODUCT($J3:$AB3,Eksplikatsioon!$O5:$AG5),"")),"")</f>
        <v/>
      </c>
      <c r="AQ3" s="31" t="str">
        <f>IFERROR(IF($G3=Tabelid!$L$6,$E3*X3,IFERROR($E3*X3/SUM($J3:$AB3)*(Eksplikatsioon!AC5)/SUMPRODUCT($J3:$AB3,Eksplikatsioon!$O5:$AG5),"")),"")</f>
        <v/>
      </c>
      <c r="AR3" s="31" t="str">
        <f>IFERROR(IF($G3=Tabelid!$L$6,$E3*Y3,IFERROR($E3*Y3/SUM($J3:$AB3)*(Eksplikatsioon!AD5)/SUMPRODUCT($J3:$AB3,Eksplikatsioon!$O5:$AG5),"")),"")</f>
        <v/>
      </c>
      <c r="AS3" s="31" t="str">
        <f>IFERROR(IF($G3=Tabelid!$L$6,$E3*Z3,IFERROR($E3*Z3/SUM($J3:$AB3)*(Eksplikatsioon!AE5)/SUMPRODUCT($J3:$AB3,Eksplikatsioon!$O5:$AG5),"")),"")</f>
        <v/>
      </c>
      <c r="AT3" s="31" t="str">
        <f>IFERROR(IF($G3=Tabelid!$L$6,$E3*AA3,IFERROR($E3*AA3/SUM($J3:$AB3)*(Eksplikatsioon!AF5)/SUMPRODUCT($J3:$AB3,Eksplikatsioon!$O5:$AG5),"")),"")</f>
        <v/>
      </c>
      <c r="AU3" s="31" t="str">
        <f>IFERROR(IF($G3=Tabelid!$L$6,$E3*AB3,IFERROR($E3*AB3/SUM($J3:$AB3)*(Eksplikatsioon!AG5)/SUMPRODUCT($J3:$AB3,Eksplikatsioon!$O5:$AG5),"")),"")</f>
        <v/>
      </c>
      <c r="AW3" s="39" t="str">
        <f>IF(BF3&lt;&gt;"",BF3,IF(BF2&lt;&gt;"","Aktiivne vakantsus",IF(AW2="Aktiivne vakantsus","Üüritav pind kokku",IF(AW2="Üüritav pind kokku","Passiivne vakantsus",""))))</f>
        <v>Eesti Geoloogiateenistus</v>
      </c>
      <c r="AX3" s="39" t="str">
        <f t="shared" ref="AX3" si="0">IF(BG3&lt;&gt;"",BG3,"")</f>
        <v>TARTU851_12</v>
      </c>
      <c r="AY3" s="37">
        <f>IF(BF3&lt;&gt;"",IF(SUMIFS(E:E,H:H,AW3,G:G,"Ainukasutuses pind",C:C,"ÜÜRITAV PIND")=0,0,SUMIFS(E:E,H:H,AW3,G:G,"Ainukasutuses pind",C:C,"ÜÜRITAV PIND")),IF(AW3="Aktiivne vakantsus",SUMIFS(E:E,C:C,"üüritav pind",G:G,"ainukasutuses pind")-SUM($AY$2:AY2),IF(AW3="Üüritav pind kokku",SUM($AY$2:AY2),"")))</f>
        <v>37.9</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37.9</v>
      </c>
      <c r="BD3" s="47">
        <f ca="1">IFERROR(IF(AND(AW3&lt;&gt;"passiivne vakantsus"),BC3/(SUMIFS(BC:BC,AW:AW,"Üüritav pind kokku")),""),"")</f>
        <v>0.23628428927680797</v>
      </c>
      <c r="BF3" s="38" t="s">
        <v>378</v>
      </c>
      <c r="BG3" s="38" t="s">
        <v>379</v>
      </c>
      <c r="BH3" s="108" t="str">
        <f>IF(OR(D3="Aatrium/Fuajee",D3="Kabinet/Büroo",D3="Koridor",D3="Koristus- ja hooldusruum",D3="Kööginurk/Köök",D3="Nõupidamise ruum",D3="Ooteruum/Teenindusruum",D3="Puhkeruum",D3="WC"), 1, "")</f>
        <v/>
      </c>
      <c r="BI3" s="39" t="str">
        <f>IF(BF3&lt;&gt;"",BF3,IF(BF2&lt;&gt;"","Aktiivne vakantsus",IF(BI2="Aktiivne vakantsus","Üüritav büroopind kokku",IF(BI2="Üüritav büroopind kokku","Passiivne vakantsus",""))))</f>
        <v>Eesti Geoloogiateenistus</v>
      </c>
      <c r="BJ3" s="39" t="str">
        <f>IF(BG3&lt;&gt;"",BG3,"")</f>
        <v>TARTU851_12</v>
      </c>
      <c r="BK3" s="37">
        <f>IF(BF3&lt;&gt;"",IF(SUMIFS(E:E,H:H,BI3,G:G,"Ainukasutuses pind",C:C,"ÜÜRITAV PIND",BH:BH,1)=0,0,SUMIFS(E:E,H:H,BI3,G:G,"Ainukasutuses pind",C:C,"ÜÜRITAV PIND",BH:BH,1)),IF(BI3="Aktiivne vakantsus",SUMIFS(E:E,C:C,"üüritav pind",G:G,"ainukasutuses pind",BH:BH,1)-SUM($BK$2:BK2),IF(BI3="Üüritav büroopind kokku",SUM($BK$2:BK2),"")))</f>
        <v>0</v>
      </c>
      <c r="BL3" s="37">
        <f>IF(BF3&lt;&gt;"",IFERROR(SUMIFS(E:E,G:G,"Ainukasutuses pind",C:C,"üüritav pind",H:H,BI3,A:A,-4)/SUMIFS(E:E,G:G,"Ainukasutuses pind",C:C,"üüritav pind",A:A,-4)*(IF(G3="Korruse üldpind", SUMIFS(E:E,G:G,"Ühiskasutuses korruse pind",C:C,"üüritav pind",A:A,-4,BH:BH,1),SUMIFS(E:E,G:G,"Korruse üldpind",C:C,"üüritav pind",A:A,-4,BH:BH,1))+SUMIFS(E:E,G:G,"Ühiskasutuses korruse pind",C:C,"üüritav pind",A:A,-4,BH:BH,1)),0)+IFERROR(SUMIFS(E:E,G:G,"Ainukasutuses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pind",H:H,BI3,A:A,-1)/SUMIFS(E:E,G:G,"Ainukasutuses pind",C:C,"üüritav pind",A:A,-1)*(IF(G3="Korruse üldpind",SUMIFS(E:E,G:G,"Ühiskasutuses korruse pind",C:C,"üüritav pind",A:A,-1,BH:BH,1),SUMIFS(E:E,G:G,"Korruse üldpind",C:C,"üüritav pind",A:A,-1,BH:BH,1))+SUMIFS(E:E,G:G,"Ühiskasutuses korruse pind",C:C,"üüritav pind",A:A,-1,BH:BH,1)),0)+IFERROR(SUMIFS(E:E,G:G,"Ainukasutuses pind",C:C,"üüritav pind",H:H,BI3,A:A,0)/SUMIFS(E:E,G:G,"Ainukasutuses pind",C:C,"üüritav pind",A:A,0)*(IF(G3="Korruse üldpind", SUMIFS(E:E,G:G,"Ühiskasutuses korruse pind",C:C,"üüritav pind",A:A,0,BH:BH,1),SUMIFS(E:E,G:G,"Korruse üldpind",C:C,"üüritav pind",A:A,0,BH:BH,1))+SUMIFS(E:E,G:G,"Ühiskasutuses korruse pind",C:C,"üüritav pind",A:A,0,BH:BH,1)),0)+IFERROR(SUMIFS(E:E,G:G,"Ainukasutuses pind",C:C,"üüritav pind",H:H,BI3,A:A,1)/SUMIFS(E:E,G:G,"Ainukasutuses pind",C:C,"üüritav pind",A:A,1)*(IF(G3="Korruse üldpind", SUMIFS(E:E,G:G,"Ühiskasutuses korruse pind",C:C,"üüritav pind",A:A,1,BH:BH,1),SUMIFS(E:E,G:G,"Korruse üldpind",C:C,"üüritav pind",A:A,1,BH:BH,1))+SUMIFS(E:E,G:G,"Ühiskasutuses korruse pind",C:C,"üüritav pind",A:A,1,BH:BH,1)),0)+IFERROR(SUMIFS(E:E,G:G,"Ainukasutuses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 0)+IFERROR(SUMIFS(E:E,G:G,"Ainukasutuses pind",C:C,"üüritav pind",H:H,BI3,A:A,4)/SUMIFS(E:E,G:G,"Ainukasutuses pind",C:C,"üüritav pind",A:A,4)*(IF(G3="Korruse üldpind",SUMIFS(E:E,G:G,"Ühiskasutuses korruse pind",C:C,"üüritav pind",A:A,4,BH:BH,1),SUMIFS(E:E,G:G,"Korruse üldpind",C:C,"üüritav pind",A:A,4,BH:BH,1))+SUMIFS(E:E,G:G,"Ühiskasutuses korruse pind",C:C,"üüritav pind",A:A,4,BH:BH,1)), 0)+IFERROR(SUMIFS(E:E,G:G,"Ainukasutuses pind",C:C,"üüritav pind",H:H,BI3,A:A,5)/SUMIFS(E:E,G:G,"Ainukasutuses pind",C:C,"üüritav pind",A:A,5)*(IF(G3="Korruse üldpind", SUMIFS(E:E,G:G,"Ühiskasutuses korruse pind",C:C,"üüritav pind",A:A,5,BH:BH,1),SUMIFS(E:E,G:G,"Korruse üldpind",C:C,"üüritav pind",A:A,5,BH:BH,1))+SUMIFS(E:E,G:G,"Ühiskasutuses korruse pind",C:C,"üüritav pind",A:A,5,BH:BH,1)), 0)+IFERROR(SUMIFS(E:E,G:G,"Ainukasutuses pind",C:C,"üüritav pind",H:H,BI3,A:A,6)/SUMIFS(E:E,G:G,"Ainukasutuses pind",C:C,"üüritav pind",A:A,6)*(IF(G3="Korruse üldpind", SUMIFS(E:E,G:G,"Ühiskasutuses korruse pind",C:C,"üüritav pind",A:A,6,BH:BH,1),SUMIFS(E:E,G:G,"Korruse üldpind",C:C,"üüritav pind",A:A,6,BH:BH,1))+SUMIFS(E:E,G:G,"Ühiskasutuses korruse pind",C:C,"üüritav pind",A:A,6,BH:BH,1)),0)+IFERROR(SUMIFS(E:E,G:G,"Ainukasutuses pind",C:C,"üüritav pind",H:H,BI3,A:A,7)/SUMIFS(E:E,G:G,"Ainukasutuses pind",C:C,"üüritav pind",A:A,7)*(IF(G3="Korruse üldpind", SUMIFS(E:E,G:G,"Ühiskasutuses korruse pind",C:C,"üüritav pind",A:A,7,BH:BH,1),SUMIFS(E:E,G:G,"Korruse üldpind",C:C,"üüritav pind",A:A,7,BH:BH,1))+SUMIFS(E:E,G:G,"Ühiskasutuses korruse pind",C:C,"üüritav pind",A:A,7,BH:BH,1)),0)+IFERROR(SUMIFS(E:E,G:G,"Ainukasutuses pind",C:C,"üüritav pind",H:H,BI3,A:A,8)/SUMIFS(E:E,G:G,"Ainukasutuses pind",C:C,"üüritav pind",A:A,8)*(IF(G3="Korruse üldpind", SUMIFS(E:E,G:G,"Ühiskasutuses korruse pind",C:C,"üüritav pind",A:A,8,BH:BH,1),SUMIFS(E:E,G:G,"Korruse üldpind",C:C,"üüritav pind",A:A,8,BH:BH,1))+SUMIFS(E:E,G:G,"Ühiskasutuses korruse pind",C:C,"üüritav pind",A:A,8,BH:BH,1)),0)+IFERROR(SUMIFS(E:E,G:G,"Ainukasutuses pind",C:C,"üüritav pind",H:H,BI3,A:A,9)/SUMIFS(E:E,G:G,"Ainukasutuses pind",C:C,"üüritav pind",A:A,9)*(IF(G3="Korruse üldpind", SUMIFS(E:E,G:G,"Ühiskasutuses korruse pind",C:C,"üüritav pind",A:A,9,BH:BH,1),SUMIFS(E:E,G:G,"Korruse üldpind",C:C,"üüritav pind",A:A,9,BH:BH,1))+SUMIFS(E:E,G:G,"Ühiskasutuses korruse pind",C:C,"üüritav pind",A:A,9,BH:BH,1)),0)+IFERROR(SUMIFS(E:E,G:G,"Ainukasutuses pind",C:C,"üüritav pind",H:H,BI3,A:A,10)/SUMIFS(E:E,G:G,"Ainukasutuses pind",C:C,"üüritav pind",A:A,10)*(IF(G3="Korruse üldpind", SUMIFS(E:E,G:G,"Ühiskasutuses korruse pind",C:C,"üüritav pind",A:A,10,BH:BH,1),SUMIFS(E:E,G:G,"Korruse üldpind",C:C,"üüritav pind",A:A,10,BH:BH,1))+SUMIFS(E:E,G:G,"Ühiskasutuses korruse pind",C:C,"üüritav pind",A:A,10,BH:BH,1)), 0)+IFERROR(SUMIFS(E:E,G:G,"Ainukasutuses pind",C:C,"üüritav pind",H:H,BI3,A:A,11)/SUMIFS(E:E,G:G,"Ainukasutuses pind",C:C,"üüritav pind",A:A,11)*(IF(G3="Korruse üldpind",SUMIFS(E:E,G:G,"Ühiskasutuses korruse pind",C:C,"üüritav pind",A:A,11,BH:BH,1),SUMIFS(E:E,G:G,"Korruse üldpind",C:C,"üüritav pind",A:A,11,BH:BH,1))+SUMIFS(E:E,G:G,"Ühiskasutuses korruse pind",C:C,"üüritav pind",A:A,11,BH:BH,1)), 0)+IFERROR(SUMIFS(E:E,G:G,"Ainukasutuses pind",C:C,"üüritav pind",H:H,BI3,A:A,12)/SUMIFS(E:E,G:G,"Ainukasutuses pind",C:C,"üüritav pind",A:A,12)*(IF(G3="Korruse üldpind", SUMIFS(E:E,G:G,"Ühiskasutuses korruse pind",C:C,"üüritav pind",A:A,12,BH:BH,1),SUMIFS(E:E,G:G,"Korruse üldpind",C:C,"üüritav pind",A:A,12,BH:BH,1))+SUMIFS(E:E,G:G,"Ühiskasutuses korruse pind",C:C,"üüritav pind",A:A,12,BH:BH,1)),0)+IFERROR(SUMIFS(E:E,G:G,"Ainukasutuses pind",C:C,"üüritav pind",H:H,BI3,A:A,13)/SUMIFS(E:E,G:G,"Ainukasutuses pind",C:C,"üüritav pind",A:A,13)*(IF(G3="Korruse üldpind", SUMIFS(E:E,G:G,"Ühiskasutuses korruse pind",C:C,"üüritav pind",A:A,13,BH:BH,1),SUMIFS(E:E,G:G,"Korruse üldpind",C:C,"üüritav pind",A:A,13,BH:BH,1))+SUMIFS(E:E,G:G,"Ühiskasutuses korruse pind",C:C,"üüritav pind",A:A,13,BH:BH,1)),0)+IFERROR(SUMIFS(E:E,G:G,"Ainukasutuses pind",C:C,"Üüritav pind",H:H,BI3,A:A,14)/SUMIFS(E:E,G:G,"Ainukasutuses pind",C:C,"Üüritav pind",A:A,14)*(IF(G3="Korruse üldpind", SUMIFS(E:E,G:G,"Ühiskasutuses korruse pind",C:C,"üüritav pind",A:A,14,BH:BH,1),SUMIFS(E:E,G:G,"Korruse üldpind",C:C,"üüritav pind",A:A,14,BH:BH,1))+SUMIFS(E:E,G:G,"Ühiskasutuses korruse pind",C:C,"üüritav pind",A:A,14,BH:BH,1)), 0),IF(BI3="Aktiivne vakantsus", SUMIFS(E:E,C:C,"üüritav pind",G:G,"Ühiskasutuses korruse pind",BH:BH,1)+SUMIFS(E:E,C:C,"üüritav pind",G:G,"Korruse üldpind",BH:BH,1)-SUM($BL$2:BL2), IF(BI3="Üüritav büroopind kokku", SUM($BL$2:BL2), "")))</f>
        <v>0</v>
      </c>
      <c r="BM3" s="37">
        <f ca="1">IF(BF3&lt;&gt;"",IFERROR(AY3/SUM($AY$3:OFFSET($AY$3,MATCH("Üüritav büroopind kokku",$BI$5:$BI$300,0),0))*(SUMIFS(E:E,G:G,"Ühiskasutuses hoone pind",C:C,"ÜÜRITAV PIND",BH:BH,1)+SUMIFS(E:E,G:G,"Hoone üldpind",C:C,"ÜÜRITAV PIND",BH:BH,1)),0),IF(BI3="Aktiivne vakantsus",IFERROR(AY3/SUM($AY$3:OFFSET($AY$3,MATCH("Üüritav büroopind kokku",$BI$5:$BI$300,0),0))*(SUMIFS(E:E,G:G,"Ühiskasutuses hoone pind",C:C,"ÜÜRITAV PIND",BH:BH,1)+SUMIFS(E:E,G:G,"Hoone üldpind",C:C,"ÜÜRITAV PIND",BH:BH,1)),0),IF(BI3="Üüritav büroopind kokku",SUM($BM$2:BM2),"")))</f>
        <v>0</v>
      </c>
      <c r="BN3" s="37">
        <f ca="1">IF(OR(BF3&lt;&gt;"",BI3="Aktiivne vakantsus"),IFERROR(SUMIFS(INDEX($AC$3:$AU$1002,0,MATCH($BI3,AC$2:AU$2,0)),$BH$3:$BH$1002,1),0),IF(BI3="Üüritav büroopind kokku",SUM($BN$2:BN2), ""))</f>
        <v>0</v>
      </c>
      <c r="BO3" s="37">
        <f ca="1">IF(BI3="Passiivne vakantsus",SUMIFS(E:E,C:C,"PASSIIVNE VAKANTSUS"),IF(BI3="Üüritav büroopind kokku",SUM(BK3:BN3),IF(BI3&lt;&gt;"",SUM(BK3:BN3),"")))</f>
        <v>0</v>
      </c>
      <c r="BP3" s="47" t="str">
        <f t="shared" ref="BP3:BP66" ca="1" si="1">IFERROR(IF(AND(BI3&lt;&gt;"Passiivne vakantsus"),BO3/(SUMIFS(BO:BO,BI:BI,"Üüritav büroopind kokku")),""),"")</f>
        <v/>
      </c>
    </row>
    <row r="4" spans="1:68" x14ac:dyDescent="0.3">
      <c r="A4" s="25" t="str">
        <f>IF(Eksplikatsioon!A6=0,"",Eksplikatsioon!A6)</f>
        <v>01</v>
      </c>
      <c r="B4" s="58" t="str">
        <f>IF(Eksplikatsioon!B6=0,"",Eksplikatsioon!B6)</f>
        <v>102</v>
      </c>
      <c r="C4" s="25" t="str">
        <f>IF(Eksplikatsioon!C6=0,"",Eksplikatsioon!C6)</f>
        <v>ÜÜRITAV PIND</v>
      </c>
      <c r="D4" s="25" t="str">
        <f>IF(Eksplikatsioon!D6=0,"",Eksplikatsioon!D6)</f>
        <v>Garaaž</v>
      </c>
      <c r="E4" s="56">
        <f>IF(Eksplikatsioon!F6=0,"",Eksplikatsioon!F6)</f>
        <v>38.5</v>
      </c>
      <c r="F4" s="25" t="str">
        <f>IF(Eksplikatsioon!H6=0,"",Eksplikatsioon!H6)</f>
        <v/>
      </c>
      <c r="G4" s="25" t="str">
        <f>IF(Eksplikatsioon!J6=0,"",Eksplikatsioon!J6)</f>
        <v>Ainukasutuses pind</v>
      </c>
      <c r="H4" s="25" t="str">
        <f>IF(Eksplikatsioon!K6=0,"",Eksplikatsioon!K6)</f>
        <v>Eesti Töötukassa</v>
      </c>
      <c r="I4" s="25" t="str">
        <f>IF(Eksplikatsioon!L6=0,"",Eksplikatsioon!L6)</f>
        <v>TARTU851_04</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2">IF(BF4&lt;&gt;"",BF4,IF(BF3&lt;&gt;"","Aktiivne vakantsus",IF(AW3="Aktiivne vakantsus","Üüritav pind kokku",IF(AW3="Üüritav pind kokku","Passiivne vakantsus",""))))</f>
        <v>Riigi Kinnisvara AS</v>
      </c>
      <c r="AX4" s="39" t="str">
        <f t="shared" ref="AX4:AX9" si="3">IF(BG4&lt;&gt;"",BG4,"")</f>
        <v>TARTU851_11</v>
      </c>
      <c r="AY4" s="37">
        <f>IF(BF4&lt;&gt;"",IF(SUMIFS(E:E,H:H,AW4,G:G,"Ainukasutuses pind",C:C,"ÜÜRITAV PIND")=0,0,SUMIFS(E:E,H:H,AW4,G:G,"Ainukasutuses pind",C:C,"ÜÜRITAV PIND")),IF(AW4="Aktiivne vakantsus",SUMIFS(E:E,C:C,"üüritav pind",G:G,"ainukasutuses pind")-SUM($AY$2:AY3),IF(AW4="Üüritav pind kokku",SUM($AY$2:AY3),"")))</f>
        <v>46.5</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4">IF(AW4="Passiivne vakantsus",SUMIFS(E:E,C:C,"PASSIIVNE VAKANTSUS"),IF(AW4="Üüritav pind kokku",SUM(AY4:BB4),IF(AW4&lt;&gt;"",SUM(AY4:BB4),"")))</f>
        <v>46.5</v>
      </c>
      <c r="BD4" s="47">
        <f t="shared" ref="BD4:BD9" ca="1" si="5">IFERROR(IF(AND(AW4&lt;&gt;"passiivne vakantsus"),BC4/(SUMIFS(BC:BC,AW:AW,"Üüritav pind kokku")),""),"")</f>
        <v>0.28990024937655862</v>
      </c>
      <c r="BF4" s="38" t="s">
        <v>380</v>
      </c>
      <c r="BG4" s="38" t="s">
        <v>381</v>
      </c>
      <c r="BH4" s="108" t="str">
        <f t="shared" ref="BH4:BH67" si="6">IF(OR(D4="Aatrium/Fuajee",D4="Kabinet/Büroo",D4="Koridor",D4="Koristus- ja hooldusruum",D4="Kööginurk/Köök",D4="Nõupidamise ruum",D4="Ooteruum/Teenindusruum",D4="Puhkeruum",D4="WC"), 1, "")</f>
        <v/>
      </c>
      <c r="BI4" s="39" t="str">
        <f t="shared" ref="BI4:BI5" si="7">IF(BF4&lt;&gt;"",BF4,IF(BF3&lt;&gt;"","Aktiivne vakantsus",IF(BI3="Aktiivne vakantsus","Üüritav büroopind kokku",IF(BI3="Üüritav büroopind kokku","Passiivne vakantsus",""))))</f>
        <v>Riigi Kinnisvara AS</v>
      </c>
      <c r="BJ4" s="39" t="str">
        <f t="shared" ref="BJ4:BJ5" si="8">IF(BG4&lt;&gt;"",BG4,"")</f>
        <v>TARTU851_11</v>
      </c>
      <c r="BK4" s="37">
        <f>IF(BF4&lt;&gt;"",IF(SUMIFS(E:E,H:H,BI4,G:G,"Ainukasutuses pind",C:C,"ÜÜRITAV PIND",BH:BH,1)=0,0,SUMIFS(E:E,H:H,BI4,G:G,"Ainukasutuses pind",C:C,"ÜÜRITAV PIND",BH:BH,1)),IF(BI4="Aktiivne vakantsus",SUMIFS(E:E,C:C,"üüritav pind",G:G,"ainukasutuses pind",BH:BH,1)-SUM($BK$2:BK3),IF(BI4="Üüritav büroopind kokku",SUM($BK$2:BK3),"")))</f>
        <v>0</v>
      </c>
      <c r="BL4" s="37">
        <f>IF(BF4&lt;&gt;"",IFERROR(SUMIFS(E:E,G:G,"Ainukasutuses pind",C:C,"üüritav pind",H:H,BI4,A:A,-4)/SUMIFS(E:E,G:G,"Ainukasutuses pind",C:C,"üüritav pind",A:A,-4)*(IF(G4="Korruse üldpind", SUMIFS(E:E,G:G,"Ühiskasutuses korruse pind",C:C,"üüritav pind",A:A,-4,BH:BH,1),SUMIFS(E:E,G:G,"Korruse üldpind",C:C,"üüritav pind",A:A,-4,BH:BH,1))+SUMIFS(E:E,G:G,"Ühiskasutuses korruse pind",C:C,"üüritav pind",A:A,-4,BH:BH,1)),0)+IFERROR(SUMIFS(E:E,G:G,"Ainukasutuses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pind",H:H,BI4,A:A,-1)/SUMIFS(E:E,G:G,"Ainukasutuses pind",C:C,"üüritav pind",A:A,-1)*(IF(G4="Korruse üldpind",SUMIFS(E:E,G:G,"Ühiskasutuses korruse pind",C:C,"üüritav pind",A:A,-1,BH:BH,1),SUMIFS(E:E,G:G,"Korruse üldpind",C:C,"üüritav pind",A:A,-1,BH:BH,1))+SUMIFS(E:E,G:G,"Ühiskasutuses korruse pind",C:C,"üüritav pind",A:A,-1,BH:BH,1)),0)+IFERROR(SUMIFS(E:E,G:G,"Ainukasutuses pind",C:C,"üüritav pind",H:H,BI4,A:A,0)/SUMIFS(E:E,G:G,"Ainukasutuses pind",C:C,"üüritav pind",A:A,0)*(IF(G4="Korruse üldpind", SUMIFS(E:E,G:G,"Ühiskasutuses korruse pind",C:C,"üüritav pind",A:A,0,BH:BH,1),SUMIFS(E:E,G:G,"Korruse üldpind",C:C,"üüritav pind",A:A,0,BH:BH,1))+SUMIFS(E:E,G:G,"Ühiskasutuses korruse pind",C:C,"üüritav pind",A:A,0,BH:BH,1)),0)+IFERROR(SUMIFS(E:E,G:G,"Ainukasutuses pind",C:C,"üüritav pind",H:H,BI4,A:A,1)/SUMIFS(E:E,G:G,"Ainukasutuses pind",C:C,"üüritav pind",A:A,1)*(IF(G4="Korruse üldpind", SUMIFS(E:E,G:G,"Ühiskasutuses korruse pind",C:C,"üüritav pind",A:A,1,BH:BH,1),SUMIFS(E:E,G:G,"Korruse üldpind",C:C,"üüritav pind",A:A,1,BH:BH,1))+SUMIFS(E:E,G:G,"Ühiskasutuses korruse pind",C:C,"üüritav pind",A:A,1,BH:BH,1)),0)+IFERROR(SUMIFS(E:E,G:G,"Ainukasutuses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 0)+IFERROR(SUMIFS(E:E,G:G,"Ainukasutuses pind",C:C,"üüritav pind",H:H,BI4,A:A,4)/SUMIFS(E:E,G:G,"Ainukasutuses pind",C:C,"üüritav pind",A:A,4)*(IF(G4="Korruse üldpind",SUMIFS(E:E,G:G,"Ühiskasutuses korruse pind",C:C,"üüritav pind",A:A,4,BH:BH,1),SUMIFS(E:E,G:G,"Korruse üldpind",C:C,"üüritav pind",A:A,4,BH:BH,1))+SUMIFS(E:E,G:G,"Ühiskasutuses korruse pind",C:C,"üüritav pind",A:A,4,BH:BH,1)), 0)+IFERROR(SUMIFS(E:E,G:G,"Ainukasutuses pind",C:C,"üüritav pind",H:H,BI4,A:A,5)/SUMIFS(E:E,G:G,"Ainukasutuses pind",C:C,"üüritav pind",A:A,5)*(IF(G4="Korruse üldpind", SUMIFS(E:E,G:G,"Ühiskasutuses korruse pind",C:C,"üüritav pind",A:A,5,BH:BH,1),SUMIFS(E:E,G:G,"Korruse üldpind",C:C,"üüritav pind",A:A,5,BH:BH,1))+SUMIFS(E:E,G:G,"Ühiskasutuses korruse pind",C:C,"üüritav pind",A:A,5,BH:BH,1)), 0)+IFERROR(SUMIFS(E:E,G:G,"Ainukasutuses pind",C:C,"üüritav pind",H:H,BI4,A:A,6)/SUMIFS(E:E,G:G,"Ainukasutuses pind",C:C,"üüritav pind",A:A,6)*(IF(G4="Korruse üldpind", SUMIFS(E:E,G:G,"Ühiskasutuses korruse pind",C:C,"üüritav pind",A:A,6,BH:BH,1),SUMIFS(E:E,G:G,"Korruse üldpind",C:C,"üüritav pind",A:A,6,BH:BH,1))+SUMIFS(E:E,G:G,"Ühiskasutuses korruse pind",C:C,"üüritav pind",A:A,6,BH:BH,1)),0)+IFERROR(SUMIFS(E:E,G:G,"Ainukasutuses pind",C:C,"üüritav pind",H:H,BI4,A:A,7)/SUMIFS(E:E,G:G,"Ainukasutuses pind",C:C,"üüritav pind",A:A,7)*(IF(G4="Korruse üldpind", SUMIFS(E:E,G:G,"Ühiskasutuses korruse pind",C:C,"üüritav pind",A:A,7,BH:BH,1),SUMIFS(E:E,G:G,"Korruse üldpind",C:C,"üüritav pind",A:A,7,BH:BH,1))+SUMIFS(E:E,G:G,"Ühiskasutuses korruse pind",C:C,"üüritav pind",A:A,7,BH:BH,1)),0)+IFERROR(SUMIFS(E:E,G:G,"Ainukasutuses pind",C:C,"üüritav pind",H:H,BI4,A:A,8)/SUMIFS(E:E,G:G,"Ainukasutuses pind",C:C,"üüritav pind",A:A,8)*(IF(G4="Korruse üldpind", SUMIFS(E:E,G:G,"Ühiskasutuses korruse pind",C:C,"üüritav pind",A:A,8,BH:BH,1),SUMIFS(E:E,G:G,"Korruse üldpind",C:C,"üüritav pind",A:A,8,BH:BH,1))+SUMIFS(E:E,G:G,"Ühiskasutuses korruse pind",C:C,"üüritav pind",A:A,8,BH:BH,1)),0)+IFERROR(SUMIFS(E:E,G:G,"Ainukasutuses pind",C:C,"üüritav pind",H:H,BI4,A:A,9)/SUMIFS(E:E,G:G,"Ainukasutuses pind",C:C,"üüritav pind",A:A,9)*(IF(G4="Korruse üldpind", SUMIFS(E:E,G:G,"Ühiskasutuses korruse pind",C:C,"üüritav pind",A:A,9,BH:BH,1),SUMIFS(E:E,G:G,"Korruse üldpind",C:C,"üüritav pind",A:A,9,BH:BH,1))+SUMIFS(E:E,G:G,"Ühiskasutuses korruse pind",C:C,"üüritav pind",A:A,9,BH:BH,1)),0)+IFERROR(SUMIFS(E:E,G:G,"Ainukasutuses pind",C:C,"üüritav pind",H:H,BI4,A:A,10)/SUMIFS(E:E,G:G,"Ainukasutuses pind",C:C,"üüritav pind",A:A,10)*(IF(G4="Korruse üldpind", SUMIFS(E:E,G:G,"Ühiskasutuses korruse pind",C:C,"üüritav pind",A:A,10,BH:BH,1),SUMIFS(E:E,G:G,"Korruse üldpind",C:C,"üüritav pind",A:A,10,BH:BH,1))+SUMIFS(E:E,G:G,"Ühiskasutuses korruse pind",C:C,"üüritav pind",A:A,10,BH:BH,1)), 0)+IFERROR(SUMIFS(E:E,G:G,"Ainukasutuses pind",C:C,"üüritav pind",H:H,BI4,A:A,11)/SUMIFS(E:E,G:G,"Ainukasutuses pind",C:C,"üüritav pind",A:A,11)*(IF(G4="Korruse üldpind",SUMIFS(E:E,G:G,"Ühiskasutuses korruse pind",C:C,"üüritav pind",A:A,11,BH:BH,1),SUMIFS(E:E,G:G,"Korruse üldpind",C:C,"üüritav pind",A:A,11,BH:BH,1))+SUMIFS(E:E,G:G,"Ühiskasutuses korruse pind",C:C,"üüritav pind",A:A,11,BH:BH,1)), 0)+IFERROR(SUMIFS(E:E,G:G,"Ainukasutuses pind",C:C,"üüritav pind",H:H,BI4,A:A,12)/SUMIFS(E:E,G:G,"Ainukasutuses pind",C:C,"üüritav pind",A:A,12)*(IF(G4="Korruse üldpind", SUMIFS(E:E,G:G,"Ühiskasutuses korruse pind",C:C,"üüritav pind",A:A,12,BH:BH,1),SUMIFS(E:E,G:G,"Korruse üldpind",C:C,"üüritav pind",A:A,12,BH:BH,1))+SUMIFS(E:E,G:G,"Ühiskasutuses korruse pind",C:C,"üüritav pind",A:A,12,BH:BH,1)),0)+IFERROR(SUMIFS(E:E,G:G,"Ainukasutuses pind",C:C,"üüritav pind",H:H,BI4,A:A,13)/SUMIFS(E:E,G:G,"Ainukasutuses pind",C:C,"üüritav pind",A:A,13)*(IF(G4="Korruse üldpind", SUMIFS(E:E,G:G,"Ühiskasutuses korruse pind",C:C,"üüritav pind",A:A,13,BH:BH,1),SUMIFS(E:E,G:G,"Korruse üldpind",C:C,"üüritav pind",A:A,13,BH:BH,1))+SUMIFS(E:E,G:G,"Ühiskasutuses korruse pind",C:C,"üüritav pind",A:A,13,BH:BH,1)),0)+IFERROR(SUMIFS(E:E,G:G,"Ainukasutuses pind",C:C,"Üüritav pind",H:H,BI4,A:A,14)/SUMIFS(E:E,G:G,"Ainukasutuses pind",C:C,"Üüritav pind",A:A,14)*(IF(G4="Korruse üldpind", SUMIFS(E:E,G:G,"Ühiskasutuses korruse pind",C:C,"üüritav pind",A:A,14,BH:BH,1),SUMIFS(E:E,G:G,"Korruse üldpind",C:C,"üüritav pind",A:A,14,BH:BH,1))+SUMIFS(E:E,G:G,"Ühiskasutuses korruse pind",C:C,"üüritav pind",A:A,14,BH:BH,1)), 0),IF(BI4="Aktiivne vakantsus", SUMIFS(E:E,C:C,"üüritav pind",G:G,"Ühiskasutuses korruse pind",BH:BH,1)+SUMIFS(E:E,C:C,"üüritav pind",G:G,"Korruse üldpind",BH:BH,1)-SUM($BL$2:BL3), IF(BI4="Üüritav büroopind kokku", SUM($BL$2:BL3), "")))</f>
        <v>0</v>
      </c>
      <c r="BM4" s="37">
        <f ca="1">IF(BF4&lt;&gt;"",IFERROR(AY4/SUM($AY$3:OFFSET($AY$3,MATCH("Üüritav büroopind kokku",$BI$5:$BI$300,0),0))*(SUMIFS(E:E,G:G,"Ühiskasutuses hoone pind",C:C,"ÜÜRITAV PIND",BH:BH,1)+SUMIFS(E:E,G:G,"Hoone üldpind",C:C,"ÜÜRITAV PIND",BH:BH,1)),0),IF(BI4="Aktiivne vakantsus",IFERROR(AY4/SUM($AY$3:OFFSET($AY$3,MATCH("Üüritav büroopind kokku",$BI$5:$BI$300,0),0))*(SUMIFS(E:E,G:G,"Ühiskasutuses hoone pind",C:C,"ÜÜRITAV PIND",BH:BH,1)+SUMIFS(E:E,G:G,"Hoone üldpind",C:C,"ÜÜRITAV PIND",BH:BH,1)),0),IF(BI4="Üüritav büroopind kokku",SUM($BM$2:BM3),"")))</f>
        <v>0</v>
      </c>
      <c r="BN4" s="37">
        <f ca="1">IF(OR(BF4&lt;&gt;"",BI4="Aktiivne vakantsus"),IFERROR(SUMIFS(INDEX($AC$3:$AU$1002,0,MATCH($BI4,AC$2:AU$2,0)),$BH$3:$BH$1002,1),0),IF(BI4="Üüritav büroopind kokku",SUM($BN$2:BN3), ""))</f>
        <v>0</v>
      </c>
      <c r="BO4" s="37">
        <f t="shared" ref="BO4:BO67" ca="1" si="9">IF(BI4="Passiivne vakantsus",SUMIFS(E:E,C:C,"PASSIIVNE VAKANTSUS"),IF(BI4="Üüritav büroopind kokku",SUM(BK4:BN4),IF(BI4&lt;&gt;"",SUM(BK4:BN4),"")))</f>
        <v>0</v>
      </c>
      <c r="BP4" s="47" t="str">
        <f t="shared" ca="1" si="1"/>
        <v/>
      </c>
    </row>
    <row r="5" spans="1:68" x14ac:dyDescent="0.3">
      <c r="A5" s="25" t="str">
        <f>IF(Eksplikatsioon!A7=0,"",Eksplikatsioon!A7)</f>
        <v>01</v>
      </c>
      <c r="B5" s="58" t="str">
        <f>IF(Eksplikatsioon!B7=0,"",Eksplikatsioon!B7)</f>
        <v>103</v>
      </c>
      <c r="C5" s="25" t="str">
        <f>IF(Eksplikatsioon!C7=0,"",Eksplikatsioon!C7)</f>
        <v>ÜÜRITAV PIND</v>
      </c>
      <c r="D5" s="25" t="str">
        <f>IF(Eksplikatsioon!D7=0,"",Eksplikatsioon!D7)</f>
        <v>Garaaž</v>
      </c>
      <c r="E5" s="56">
        <f>IF(Eksplikatsioon!F7=0,"",Eksplikatsioon!F7)</f>
        <v>37.9</v>
      </c>
      <c r="F5" s="25" t="str">
        <f>IF(Eksplikatsioon!H7=0,"",Eksplikatsioon!H7)</f>
        <v/>
      </c>
      <c r="G5" s="25" t="str">
        <f>IF(Eksplikatsioon!J7=0,"",Eksplikatsioon!J7)</f>
        <v>Ainukasutuses pind</v>
      </c>
      <c r="H5" s="25" t="str">
        <f>IF(Eksplikatsioon!K7=0,"",Eksplikatsioon!K7)</f>
        <v>Eesti Geoloogiateenistus</v>
      </c>
      <c r="I5" s="25" t="str">
        <f>IF(Eksplikatsioon!L7=0,"",Eksplikatsioon!L7)</f>
        <v>TARTU851_12</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2"/>
        <v>Eesti Töötukassa</v>
      </c>
      <c r="AX5" s="39" t="str">
        <f t="shared" si="3"/>
        <v>TARTU851_04</v>
      </c>
      <c r="AY5" s="37">
        <f>IF(BF5&lt;&gt;"",IF(SUMIFS(E:E,H:H,AW5,G:G,"Ainukasutuses pind",C:C,"ÜÜRITAV PIND")=0,0,SUMIFS(E:E,H:H,AW5,G:G,"Ainukasutuses pind",C:C,"ÜÜRITAV PIND")),IF(AW5="Aktiivne vakantsus",SUMIFS(E:E,C:C,"üüritav pind",G:G,"ainukasutuses pind")-SUM($AY$2:AY4),IF(AW5="Üüritav pind kokku",SUM($AY$2:AY4),"")))</f>
        <v>38.5</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4"/>
        <v>38.5</v>
      </c>
      <c r="BD5" s="47">
        <f t="shared" ca="1" si="5"/>
        <v>0.24002493765586033</v>
      </c>
      <c r="BF5" s="38" t="s">
        <v>382</v>
      </c>
      <c r="BG5" s="38" t="s">
        <v>383</v>
      </c>
      <c r="BH5" s="108" t="str">
        <f t="shared" si="6"/>
        <v/>
      </c>
      <c r="BI5" s="39" t="str">
        <f t="shared" si="7"/>
        <v>Eesti Töötukassa</v>
      </c>
      <c r="BJ5" s="39" t="str">
        <f t="shared" si="8"/>
        <v>TARTU851_04</v>
      </c>
      <c r="BK5" s="37">
        <f>IF(BF5&lt;&gt;"",IF(SUMIFS(E:E,H:H,BI5,G:G,"Ainukasutuses pind",C:C,"ÜÜRITAV PIND",BH:BH,1)=0,0,SUMIFS(E:E,H:H,BI5,G:G,"Ainukasutuses pind",C:C,"ÜÜRITAV PIND",BH:BH,1)),IF(BI5="Aktiivne vakantsus",SUMIFS(E:E,C:C,"üüritav pind",G:G,"ainukasutuses pind",BH:BH,1)-SUM($BK$2:BK4),IF(BI5="Üüritav büroopind kokku",SUM($BK$2:BK4),"")))</f>
        <v>0</v>
      </c>
      <c r="BL5" s="37">
        <f>IF(BF5&lt;&gt;"",IFERROR(SUMIFS(E:E,G:G,"Ainukasutuses pind",C:C,"üüritav pind",H:H,BI5,A:A,-4)/SUMIFS(E:E,G:G,"Ainukasutuses pind",C:C,"üüritav pind",A:A,-4)*(IF(G5="Korruse üldpind", SUMIFS(E:E,G:G,"Ühiskasutuses korruse pind",C:C,"üüritav pind",A:A,-4,BH:BH,1),SUMIFS(E:E,G:G,"Korruse üldpind",C:C,"üüritav pind",A:A,-4,BH:BH,1))+SUMIFS(E:E,G:G,"Ühiskasutuses korruse pind",C:C,"üüritav pind",A:A,-4,BH:BH,1)),0)+IFERROR(SUMIFS(E:E,G:G,"Ainukasutuses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pind",H:H,BI5,A:A,-1)/SUMIFS(E:E,G:G,"Ainukasutuses pind",C:C,"üüritav pind",A:A,-1)*(IF(G5="Korruse üldpind",SUMIFS(E:E,G:G,"Ühiskasutuses korruse pind",C:C,"üüritav pind",A:A,-1,BH:BH,1),SUMIFS(E:E,G:G,"Korruse üldpind",C:C,"üüritav pind",A:A,-1,BH:BH,1))+SUMIFS(E:E,G:G,"Ühiskasutuses korruse pind",C:C,"üüritav pind",A:A,-1,BH:BH,1)),0)+IFERROR(SUMIFS(E:E,G:G,"Ainukasutuses pind",C:C,"üüritav pind",H:H,BI5,A:A,0)/SUMIFS(E:E,G:G,"Ainukasutuses pind",C:C,"üüritav pind",A:A,0)*(IF(G5="Korruse üldpind", SUMIFS(E:E,G:G,"Ühiskasutuses korruse pind",C:C,"üüritav pind",A:A,0,BH:BH,1),SUMIFS(E:E,G:G,"Korruse üldpind",C:C,"üüritav pind",A:A,0,BH:BH,1))+SUMIFS(E:E,G:G,"Ühiskasutuses korruse pind",C:C,"üüritav pind",A:A,0,BH:BH,1)),0)+IFERROR(SUMIFS(E:E,G:G,"Ainukasutuses pind",C:C,"üüritav pind",H:H,BI5,A:A,1)/SUMIFS(E:E,G:G,"Ainukasutuses pind",C:C,"üüritav pind",A:A,1)*(IF(G5="Korruse üldpind", SUMIFS(E:E,G:G,"Ühiskasutuses korruse pind",C:C,"üüritav pind",A:A,1,BH:BH,1),SUMIFS(E:E,G:G,"Korruse üldpind",C:C,"üüritav pind",A:A,1,BH:BH,1))+SUMIFS(E:E,G:G,"Ühiskasutuses korruse pind",C:C,"üüritav pind",A:A,1,BH:BH,1)),0)+IFERROR(SUMIFS(E:E,G:G,"Ainukasutuses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 0)+IFERROR(SUMIFS(E:E,G:G,"Ainukasutuses pind",C:C,"üüritav pind",H:H,BI5,A:A,4)/SUMIFS(E:E,G:G,"Ainukasutuses pind",C:C,"üüritav pind",A:A,4)*(IF(G5="Korruse üldpind",SUMIFS(E:E,G:G,"Ühiskasutuses korruse pind",C:C,"üüritav pind",A:A,4,BH:BH,1),SUMIFS(E:E,G:G,"Korruse üldpind",C:C,"üüritav pind",A:A,4,BH:BH,1))+SUMIFS(E:E,G:G,"Ühiskasutuses korruse pind",C:C,"üüritav pind",A:A,4,BH:BH,1)), 0)+IFERROR(SUMIFS(E:E,G:G,"Ainukasutuses pind",C:C,"üüritav pind",H:H,BI5,A:A,5)/SUMIFS(E:E,G:G,"Ainukasutuses pind",C:C,"üüritav pind",A:A,5)*(IF(G5="Korruse üldpind", SUMIFS(E:E,G:G,"Ühiskasutuses korruse pind",C:C,"üüritav pind",A:A,5,BH:BH,1),SUMIFS(E:E,G:G,"Korruse üldpind",C:C,"üüritav pind",A:A,5,BH:BH,1))+SUMIFS(E:E,G:G,"Ühiskasutuses korruse pind",C:C,"üüritav pind",A:A,5,BH:BH,1)), 0)+IFERROR(SUMIFS(E:E,G:G,"Ainukasutuses pind",C:C,"üüritav pind",H:H,BI5,A:A,6)/SUMIFS(E:E,G:G,"Ainukasutuses pind",C:C,"üüritav pind",A:A,6)*(IF(G5="Korruse üldpind", SUMIFS(E:E,G:G,"Ühiskasutuses korruse pind",C:C,"üüritav pind",A:A,6,BH:BH,1),SUMIFS(E:E,G:G,"Korruse üldpind",C:C,"üüritav pind",A:A,6,BH:BH,1))+SUMIFS(E:E,G:G,"Ühiskasutuses korruse pind",C:C,"üüritav pind",A:A,6,BH:BH,1)),0)+IFERROR(SUMIFS(E:E,G:G,"Ainukasutuses pind",C:C,"üüritav pind",H:H,BI5,A:A,7)/SUMIFS(E:E,G:G,"Ainukasutuses pind",C:C,"üüritav pind",A:A,7)*(IF(G5="Korruse üldpind", SUMIFS(E:E,G:G,"Ühiskasutuses korruse pind",C:C,"üüritav pind",A:A,7,BH:BH,1),SUMIFS(E:E,G:G,"Korruse üldpind",C:C,"üüritav pind",A:A,7,BH:BH,1))+SUMIFS(E:E,G:G,"Ühiskasutuses korruse pind",C:C,"üüritav pind",A:A,7,BH:BH,1)),0)+IFERROR(SUMIFS(E:E,G:G,"Ainukasutuses pind",C:C,"üüritav pind",H:H,BI5,A:A,8)/SUMIFS(E:E,G:G,"Ainukasutuses pind",C:C,"üüritav pind",A:A,8)*(IF(G5="Korruse üldpind", SUMIFS(E:E,G:G,"Ühiskasutuses korruse pind",C:C,"üüritav pind",A:A,8,BH:BH,1),SUMIFS(E:E,G:G,"Korruse üldpind",C:C,"üüritav pind",A:A,8,BH:BH,1))+SUMIFS(E:E,G:G,"Ühiskasutuses korruse pind",C:C,"üüritav pind",A:A,8,BH:BH,1)),0)+IFERROR(SUMIFS(E:E,G:G,"Ainukasutuses pind",C:C,"üüritav pind",H:H,BI5,A:A,9)/SUMIFS(E:E,G:G,"Ainukasutuses pind",C:C,"üüritav pind",A:A,9)*(IF(G5="Korruse üldpind", SUMIFS(E:E,G:G,"Ühiskasutuses korruse pind",C:C,"üüritav pind",A:A,9,BH:BH,1),SUMIFS(E:E,G:G,"Korruse üldpind",C:C,"üüritav pind",A:A,9,BH:BH,1))+SUMIFS(E:E,G:G,"Ühiskasutuses korruse pind",C:C,"üüritav pind",A:A,9,BH:BH,1)),0)+IFERROR(SUMIFS(E:E,G:G,"Ainukasutuses pind",C:C,"üüritav pind",H:H,BI5,A:A,10)/SUMIFS(E:E,G:G,"Ainukasutuses pind",C:C,"üüritav pind",A:A,10)*(IF(G5="Korruse üldpind", SUMIFS(E:E,G:G,"Ühiskasutuses korruse pind",C:C,"üüritav pind",A:A,10,BH:BH,1),SUMIFS(E:E,G:G,"Korruse üldpind",C:C,"üüritav pind",A:A,10,BH:BH,1))+SUMIFS(E:E,G:G,"Ühiskasutuses korruse pind",C:C,"üüritav pind",A:A,10,BH:BH,1)), 0)+IFERROR(SUMIFS(E:E,G:G,"Ainukasutuses pind",C:C,"üüritav pind",H:H,BI5,A:A,11)/SUMIFS(E:E,G:G,"Ainukasutuses pind",C:C,"üüritav pind",A:A,11)*(IF(G5="Korruse üldpind",SUMIFS(E:E,G:G,"Ühiskasutuses korruse pind",C:C,"üüritav pind",A:A,11,BH:BH,1),SUMIFS(E:E,G:G,"Korruse üldpind",C:C,"üüritav pind",A:A,11,BH:BH,1))+SUMIFS(E:E,G:G,"Ühiskasutuses korruse pind",C:C,"üüritav pind",A:A,11,BH:BH,1)), 0)+IFERROR(SUMIFS(E:E,G:G,"Ainukasutuses pind",C:C,"üüritav pind",H:H,BI5,A:A,12)/SUMIFS(E:E,G:G,"Ainukasutuses pind",C:C,"üüritav pind",A:A,12)*(IF(G5="Korruse üldpind", SUMIFS(E:E,G:G,"Ühiskasutuses korruse pind",C:C,"üüritav pind",A:A,12,BH:BH,1),SUMIFS(E:E,G:G,"Korruse üldpind",C:C,"üüritav pind",A:A,12,BH:BH,1))+SUMIFS(E:E,G:G,"Ühiskasutuses korruse pind",C:C,"üüritav pind",A:A,12,BH:BH,1)),0)+IFERROR(SUMIFS(E:E,G:G,"Ainukasutuses pind",C:C,"üüritav pind",H:H,BI5,A:A,13)/SUMIFS(E:E,G:G,"Ainukasutuses pind",C:C,"üüritav pind",A:A,13)*(IF(G5="Korruse üldpind", SUMIFS(E:E,G:G,"Ühiskasutuses korruse pind",C:C,"üüritav pind",A:A,13,BH:BH,1),SUMIFS(E:E,G:G,"Korruse üldpind",C:C,"üüritav pind",A:A,13,BH:BH,1))+SUMIFS(E:E,G:G,"Ühiskasutuses korruse pind",C:C,"üüritav pind",A:A,13,BH:BH,1)),0)+IFERROR(SUMIFS(E:E,G:G,"Ainukasutuses pind",C:C,"Üüritav pind",H:H,BI5,A:A,14)/SUMIFS(E:E,G:G,"Ainukasutuses pind",C:C,"Üüritav pind",A:A,14)*(IF(G5="Korruse üldpind", SUMIFS(E:E,G:G,"Ühiskasutuses korruse pind",C:C,"üüritav pind",A:A,14,BH:BH,1),SUMIFS(E:E,G:G,"Korruse üldpind",C:C,"üüritav pind",A:A,14,BH:BH,1))+SUMIFS(E:E,G:G,"Ühiskasutuses korruse pind",C:C,"üüritav pind",A:A,14,BH:BH,1)), 0),IF(BI5="Aktiivne vakantsus", SUMIFS(E:E,C:C,"üüritav pind",G:G,"Ühiskasutuses korruse pind",BH:BH,1)+SUMIFS(E:E,C:C,"üüritav pind",G:G,"Korruse üldpind",BH:BH,1)-SUM($BL$2:BL4), IF(BI5="Üüritav büroopind kokku", SUM($BL$2:BL4), "")))</f>
        <v>0</v>
      </c>
      <c r="BM5" s="37">
        <f ca="1">IF(BF5&lt;&gt;"",IFERROR(AY5/SUM($AY$3:OFFSET($AY$3,MATCH("Üüritav büroopind kokku",$BI$5:$BI$300,0),0))*(SUMIFS(E:E,G:G,"Ühiskasutuses hoone pind",C:C,"ÜÜRITAV PIND",BH:BH,1)+SUMIFS(E:E,G:G,"Hoone üldpind",C:C,"ÜÜRITAV PIND",BH:BH,1)),0),IF(BI5="Aktiivne vakantsus",IFERROR(AY5/SUM($AY$3:OFFSET($AY$3,MATCH("Üüritav büroopind kokku",$BI$5:$BI$300,0),0))*(SUMIFS(E:E,G:G,"Ühiskasutuses hoone pind",C:C,"ÜÜRITAV PIND",BH:BH,1)+SUMIFS(E:E,G:G,"Hoone üldpind",C:C,"ÜÜRITAV PIND",BH:BH,1)),0),IF(BI5="Üüritav büroopind kokku",SUM($BM$2:BM4),"")))</f>
        <v>0</v>
      </c>
      <c r="BN5" s="37">
        <f ca="1">IF(OR(BF5&lt;&gt;"",BI5="Aktiivne vakantsus"),IFERROR(SUMIFS(INDEX($AC$3:$AU$1002,0,MATCH($BI5,AC$2:AU$2,0)),$BH$3:$BH$1002,1),0),IF(BI5="Üüritav büroopind kokku",SUM($BN$2:BN4), ""))</f>
        <v>0</v>
      </c>
      <c r="BO5" s="37">
        <f t="shared" ca="1" si="9"/>
        <v>0</v>
      </c>
      <c r="BP5" s="47" t="str">
        <f t="shared" ca="1" si="1"/>
        <v/>
      </c>
    </row>
    <row r="6" spans="1:68" x14ac:dyDescent="0.3">
      <c r="A6" s="25" t="str">
        <f>IF(Eksplikatsioon!A8=0,"",Eksplikatsioon!A8)</f>
        <v>01</v>
      </c>
      <c r="B6" s="58" t="str">
        <f>IF(Eksplikatsioon!B8=0,"",Eksplikatsioon!B8)</f>
        <v>104</v>
      </c>
      <c r="C6" s="25" t="str">
        <f>IF(Eksplikatsioon!C8=0,"",Eksplikatsioon!C8)</f>
        <v>ÜÜRITAV PIND</v>
      </c>
      <c r="D6" s="25" t="str">
        <f>IF(Eksplikatsioon!D8=0,"",Eksplikatsioon!D8)</f>
        <v>Garaaž</v>
      </c>
      <c r="E6" s="56">
        <f>IF(Eksplikatsioon!F8=0,"",Eksplikatsioon!F8)</f>
        <v>46.5</v>
      </c>
      <c r="F6" s="25" t="str">
        <f>IF(Eksplikatsioon!H8=0,"",Eksplikatsioon!H8)</f>
        <v/>
      </c>
      <c r="G6" s="25" t="str">
        <f>IF(Eksplikatsioon!J8=0,"",Eksplikatsioon!J8)</f>
        <v>Ainukasutuses pind</v>
      </c>
      <c r="H6" s="25" t="str">
        <f>IF(Eksplikatsioon!K8=0,"",Eksplikatsioon!K8)</f>
        <v>Riigi Kinnisvara AS</v>
      </c>
      <c r="I6" s="25" t="str">
        <f>IF(Eksplikatsioon!L8=0,"",Eksplikatsioon!L8)</f>
        <v>TARTU851_11</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2"/>
        <v>Aktiivne vakantsus</v>
      </c>
      <c r="AX6" s="39" t="str">
        <f t="shared" si="3"/>
        <v/>
      </c>
      <c r="AY6" s="37">
        <f>IF(BF6&lt;&gt;"",IF(SUMIFS(E:E,H:H,AW6,G:G,"Ainukasutuses pind",C:C,"ÜÜRITAV PIND")=0,0,SUMIFS(E:E,H:H,AW6,G:G,"Ainukasutuses pind",C:C,"ÜÜRITAV PIND")),IF(AW6="Aktiivne vakantsus",SUMIFS(E:E,C:C,"üüritav pind",G:G,"ainukasutuses pind")-SUM($AY$2:AY5),IF(AW6="Üüritav pind kokku",SUM($AY$2:AY5),"")))</f>
        <v>37.5</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0</v>
      </c>
      <c r="BC6" s="37">
        <f t="shared" ca="1" si="4"/>
        <v>37.5</v>
      </c>
      <c r="BD6" s="47">
        <f t="shared" ca="1" si="5"/>
        <v>0.23379052369077305</v>
      </c>
      <c r="BF6" s="38"/>
      <c r="BG6" s="38"/>
      <c r="BH6" s="108" t="str">
        <f t="shared" si="6"/>
        <v/>
      </c>
      <c r="BI6" s="9" t="str">
        <f>IF(BF6&lt;&gt;"",BF6,IF(BF5&lt;&gt;"","Aktiivne vakantsus",IF(BI5="Aktiivne vakantsus","Üüritav büroopind kokku",IF(BI5="Üüritav büroopind kokku","Passiivne vakantsus",""))))</f>
        <v>Aktiivne vakantsus</v>
      </c>
      <c r="BJ6" s="9" t="str">
        <f>IF(BG6&lt;&gt;"",BG6,"")</f>
        <v/>
      </c>
      <c r="BK6" s="34">
        <f>IF(BF6&lt;&gt;"",IF(SUMIFS(E:E,H:H,BI6,G:G,"Ainukasutuses pind",C:C,"ÜÜRITAV PIND",BH:BH,1)=0,0,SUMIFS(E:E,H:H,BI6,G:G,"Ainukasutuses pind",C:C,"ÜÜRITAV PIND",BH:BH,1)),IF(BI6="Aktiivne vakantsus",SUMIFS(E:E,C:C,"üüritav pind",G:G,"ainukasutuses pind",BH:BH,1)-SUM($BK$2:BK5),IF(BI6="Üüritav büroopind kokku",SUM($BK$2:BK5),"")))</f>
        <v>0</v>
      </c>
      <c r="BL6" s="34">
        <f>IF(BF6&lt;&gt;"",IFERROR(SUMIFS(E:E,G:G,"Ainukasutuses pind",C:C,"üüritav pind",H:H,BI6,A:A,-4)/SUMIFS(E:E,G:G,"Ainukasutuses pind",C:C,"üüritav pind",A:A,-4)*(IF(G6="Korruse üldpind", SUMIFS(E:E,G:G,"Ühiskasutuses korruse pind",C:C,"üüritav pind",A:A,-4,BH:BH,1),SUMIFS(E:E,G:G,"Korruse üldpind",C:C,"üüritav pind",A:A,-4,BH:BH,1))+SUMIFS(E:E,G:G,"Ühiskasutuses korruse pind",C:C,"üüritav pind",A:A,-4,BH:BH,1)),0)+IFERROR(SUMIFS(E:E,G:G,"Ainukasutuses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pind",H:H,BI6,A:A,-1)/SUMIFS(E:E,G:G,"Ainukasutuses pind",C:C,"üüritav pind",A:A,-1)*(IF(G6="Korruse üldpind",SUMIFS(E:E,G:G,"Ühiskasutuses korruse pind",C:C,"üüritav pind",A:A,-1,BH:BH,1),SUMIFS(E:E,G:G,"Korruse üldpind",C:C,"üüritav pind",A:A,-1,BH:BH,1))+SUMIFS(E:E,G:G,"Ühiskasutuses korruse pind",C:C,"üüritav pind",A:A,-1,BH:BH,1)),0)+IFERROR(SUMIFS(E:E,G:G,"Ainukasutuses pind",C:C,"üüritav pind",H:H,BI6,A:A,0)/SUMIFS(E:E,G:G,"Ainukasutuses pind",C:C,"üüritav pind",A:A,0)*(IF(G6="Korruse üldpind", SUMIFS(E:E,G:G,"Ühiskasutuses korruse pind",C:C,"üüritav pind",A:A,0,BH:BH,1),SUMIFS(E:E,G:G,"Korruse üldpind",C:C,"üüritav pind",A:A,0,BH:BH,1))+SUMIFS(E:E,G:G,"Ühiskasutuses korruse pind",C:C,"üüritav pind",A:A,0,BH:BH,1)),0)+IFERROR(SUMIFS(E:E,G:G,"Ainukasutuses pind",C:C,"üüritav pind",H:H,BI6,A:A,1)/SUMIFS(E:E,G:G,"Ainukasutuses pind",C:C,"üüritav pind",A:A,1)*(IF(G6="Korruse üldpind", SUMIFS(E:E,G:G,"Ühiskasutuses korruse pind",C:C,"üüritav pind",A:A,1,BH:BH,1),SUMIFS(E:E,G:G,"Korruse üldpind",C:C,"üüritav pind",A:A,1,BH:BH,1))+SUMIFS(E:E,G:G,"Ühiskasutuses korruse pind",C:C,"üüritav pind",A:A,1,BH:BH,1)),0)+IFERROR(SUMIFS(E:E,G:G,"Ainukasutuses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 0)+IFERROR(SUMIFS(E:E,G:G,"Ainukasutuses pind",C:C,"üüritav pind",H:H,BI6,A:A,4)/SUMIFS(E:E,G:G,"Ainukasutuses pind",C:C,"üüritav pind",A:A,4)*(IF(G6="Korruse üldpind",SUMIFS(E:E,G:G,"Ühiskasutuses korruse pind",C:C,"üüritav pind",A:A,4,BH:BH,1),SUMIFS(E:E,G:G,"Korruse üldpind",C:C,"üüritav pind",A:A,4,BH:BH,1))+SUMIFS(E:E,G:G,"Ühiskasutuses korruse pind",C:C,"üüritav pind",A:A,4,BH:BH,1)), 0)+IFERROR(SUMIFS(E:E,G:G,"Ainukasutuses pind",C:C,"üüritav pind",H:H,BI6,A:A,5)/SUMIFS(E:E,G:G,"Ainukasutuses pind",C:C,"üüritav pind",A:A,5)*(IF(G6="Korruse üldpind", SUMIFS(E:E,G:G,"Ühiskasutuses korruse pind",C:C,"üüritav pind",A:A,5,BH:BH,1),SUMIFS(E:E,G:G,"Korruse üldpind",C:C,"üüritav pind",A:A,5,BH:BH,1))+SUMIFS(E:E,G:G,"Ühiskasutuses korruse pind",C:C,"üüritav pind",A:A,5,BH:BH,1)), 0)+IFERROR(SUMIFS(E:E,G:G,"Ainukasutuses pind",C:C,"üüritav pind",H:H,BI6,A:A,6)/SUMIFS(E:E,G:G,"Ainukasutuses pind",C:C,"üüritav pind",A:A,6)*(IF(G6="Korruse üldpind", SUMIFS(E:E,G:G,"Ühiskasutuses korruse pind",C:C,"üüritav pind",A:A,6,BH:BH,1),SUMIFS(E:E,G:G,"Korruse üldpind",C:C,"üüritav pind",A:A,6,BH:BH,1))+SUMIFS(E:E,G:G,"Ühiskasutuses korruse pind",C:C,"üüritav pind",A:A,6,BH:BH,1)),0)+IFERROR(SUMIFS(E:E,G:G,"Ainukasutuses pind",C:C,"üüritav pind",H:H,BI6,A:A,7)/SUMIFS(E:E,G:G,"Ainukasutuses pind",C:C,"üüritav pind",A:A,7)*(IF(G6="Korruse üldpind", SUMIFS(E:E,G:G,"Ühiskasutuses korruse pind",C:C,"üüritav pind",A:A,7,BH:BH,1),SUMIFS(E:E,G:G,"Korruse üldpind",C:C,"üüritav pind",A:A,7,BH:BH,1))+SUMIFS(E:E,G:G,"Ühiskasutuses korruse pind",C:C,"üüritav pind",A:A,7,BH:BH,1)),0)+IFERROR(SUMIFS(E:E,G:G,"Ainukasutuses pind",C:C,"üüritav pind",H:H,BI6,A:A,8)/SUMIFS(E:E,G:G,"Ainukasutuses pind",C:C,"üüritav pind",A:A,8)*(IF(G6="Korruse üldpind", SUMIFS(E:E,G:G,"Ühiskasutuses korruse pind",C:C,"üüritav pind",A:A,8,BH:BH,1),SUMIFS(E:E,G:G,"Korruse üldpind",C:C,"üüritav pind",A:A,8,BH:BH,1))+SUMIFS(E:E,G:G,"Ühiskasutuses korruse pind",C:C,"üüritav pind",A:A,8,BH:BH,1)),0)+IFERROR(SUMIFS(E:E,G:G,"Ainukasutuses pind",C:C,"üüritav pind",H:H,BI6,A:A,9)/SUMIFS(E:E,G:G,"Ainukasutuses pind",C:C,"üüritav pind",A:A,9)*(IF(G6="Korruse üldpind", SUMIFS(E:E,G:G,"Ühiskasutuses korruse pind",C:C,"üüritav pind",A:A,9,BH:BH,1),SUMIFS(E:E,G:G,"Korruse üldpind",C:C,"üüritav pind",A:A,9,BH:BH,1))+SUMIFS(E:E,G:G,"Ühiskasutuses korruse pind",C:C,"üüritav pind",A:A,9,BH:BH,1)),0)+IFERROR(SUMIFS(E:E,G:G,"Ainukasutuses pind",C:C,"üüritav pind",H:H,BI6,A:A,10)/SUMIFS(E:E,G:G,"Ainukasutuses pind",C:C,"üüritav pind",A:A,10)*(IF(G6="Korruse üldpind", SUMIFS(E:E,G:G,"Ühiskasutuses korruse pind",C:C,"üüritav pind",A:A,10,BH:BH,1),SUMIFS(E:E,G:G,"Korruse üldpind",C:C,"üüritav pind",A:A,10,BH:BH,1))+SUMIFS(E:E,G:G,"Ühiskasutuses korruse pind",C:C,"üüritav pind",A:A,10,BH:BH,1)), 0)+IFERROR(SUMIFS(E:E,G:G,"Ainukasutuses pind",C:C,"üüritav pind",H:H,BI6,A:A,11)/SUMIFS(E:E,G:G,"Ainukasutuses pind",C:C,"üüritav pind",A:A,11)*(IF(G6="Korruse üldpind",SUMIFS(E:E,G:G,"Ühiskasutuses korruse pind",C:C,"üüritav pind",A:A,11,BH:BH,1),SUMIFS(E:E,G:G,"Korruse üldpind",C:C,"üüritav pind",A:A,11,BH:BH,1))+SUMIFS(E:E,G:G,"Ühiskasutuses korruse pind",C:C,"üüritav pind",A:A,11,BH:BH,1)), 0)+IFERROR(SUMIFS(E:E,G:G,"Ainukasutuses pind",C:C,"üüritav pind",H:H,BI6,A:A,12)/SUMIFS(E:E,G:G,"Ainukasutuses pind",C:C,"üüritav pind",A:A,12)*(IF(G6="Korruse üldpind", SUMIFS(E:E,G:G,"Ühiskasutuses korruse pind",C:C,"üüritav pind",A:A,12,BH:BH,1),SUMIFS(E:E,G:G,"Korruse üldpind",C:C,"üüritav pind",A:A,12,BH:BH,1))+SUMIFS(E:E,G:G,"Ühiskasutuses korruse pind",C:C,"üüritav pind",A:A,12,BH:BH,1)),0)+IFERROR(SUMIFS(E:E,G:G,"Ainukasutuses pind",C:C,"üüritav pind",H:H,BI6,A:A,13)/SUMIFS(E:E,G:G,"Ainukasutuses pind",C:C,"üüritav pind",A:A,13)*(IF(G6="Korruse üldpind", SUMIFS(E:E,G:G,"Ühiskasutuses korruse pind",C:C,"üüritav pind",A:A,13,BH:BH,1),SUMIFS(E:E,G:G,"Korruse üldpind",C:C,"üüritav pind",A:A,13,BH:BH,1))+SUMIFS(E:E,G:G,"Ühiskasutuses korruse pind",C:C,"üüritav pind",A:A,13,BH:BH,1)),0)+IFERROR(SUMIFS(E:E,G:G,"Ainukasutuses pind",C:C,"Üüritav pind",H:H,BI6,A:A,14)/SUMIFS(E:E,G:G,"Ainukasutuses pind",C:C,"Üüritav pind",A:A,14)*(IF(G6="Korruse üldpind", SUMIFS(E:E,G:G,"Ühiskasutuses korruse pind",C:C,"üüritav pind",A:A,14,BH:BH,1),SUMIFS(E:E,G:G,"Korruse üldpind",C:C,"üüritav pind",A:A,14,BH:BH,1))+SUMIFS(E:E,G:G,"Ühiskasutuses korruse pind",C:C,"üüritav pind",A:A,14,BH:BH,1)), 0),IF(BI6="Aktiivne vakantsus", SUMIFS(E:E,C:C,"üüritav pind",G:G,"Ühiskasutuses korruse pind",BH:BH,1)+SUMIFS(E:E,C:C,"üüritav pind",G:G,"Korruse üldpind",BH:BH,1)-SUM($BL$2:BL5), IF(BI6="Üüritav büroopind kokku", SUM($BL$2:BL5), "")))</f>
        <v>0</v>
      </c>
      <c r="BM6" s="34">
        <f ca="1">IF(BF6&lt;&gt;"",IFERROR(AY6/SUM($AY$3:OFFSET($AY$3,MATCH("Üüritav büroopind kokku",$BI$5:$BI$300,0),0))*(SUMIFS(E:E,G:G,"Ühiskasutuses hoone pind",C:C,"ÜÜRITAV PIND",BH:BH,1)+SUMIFS(E:E,G:G,"Hoone üldpind",C:C,"ÜÜRITAV PIND",BH:BH,1)),0),IF(BI6="Aktiivne vakantsus",IFERROR(AY6/SUM($AY$3:OFFSET($AY$3,MATCH("Üüritav büroopind kokku",$BI$5:$BI$300,0),0))*(SUMIFS(E:E,G:G,"Ühiskasutuses hoone pind",C:C,"ÜÜRITAV PIND",BH:BH,1)+SUMIFS(E:E,G:G,"Hoone üldpind",C:C,"ÜÜRITAV PIND",BH:BH,1)),0),IF(BI6="Üüritav büroopind kokku",SUM($BM$2:BM5),"")))</f>
        <v>0</v>
      </c>
      <c r="BN6" s="34">
        <f ca="1">IF(OR(BF6&lt;&gt;"",BI6="Aktiivne vakantsus"),IFERROR(SUMIFS(INDEX($AC$3:$AU$1002,0,MATCH($BI6,AC$2:AU$2,0)),$BH$3:$BH$1002,1),0),IF(BI6="Üüritav büroopind kokku",SUM($BN$2:BN5), ""))</f>
        <v>0</v>
      </c>
      <c r="BO6" s="34">
        <f t="shared" ca="1" si="9"/>
        <v>0</v>
      </c>
      <c r="BP6" s="109" t="str">
        <f t="shared" ca="1" si="1"/>
        <v/>
      </c>
    </row>
    <row r="7" spans="1:68" x14ac:dyDescent="0.3">
      <c r="A7" s="25" t="str">
        <f>IF(Eksplikatsioon!A9=0,"",Eksplikatsioon!A9)</f>
        <v/>
      </c>
      <c r="B7" s="58" t="str">
        <f>IF(Eksplikatsioon!B9=0,"",Eksplikatsioon!B9)</f>
        <v/>
      </c>
      <c r="C7" s="25" t="str">
        <f>IF(Eksplikatsioon!C9=0,"",Eksplikatsioon!C9)</f>
        <v/>
      </c>
      <c r="D7" s="25" t="str">
        <f>IF(Eksplikatsioon!D9=0,"",Eksplikatsioon!D9)</f>
        <v/>
      </c>
      <c r="E7" s="56" t="str">
        <f>IF(Eksplikatsioon!F9=0,"",Eksplikatsioon!F9)</f>
        <v/>
      </c>
      <c r="F7" s="25" t="str">
        <f>IF(Eksplikatsioon!H9=0,"",Eksplikatsioon!H9)</f>
        <v/>
      </c>
      <c r="G7" s="25" t="str">
        <f>IF(Eksplikatsioon!J9=0,"",Eksplikatsioon!J9)</f>
        <v/>
      </c>
      <c r="H7" s="25" t="str">
        <f>IF(Eksplikatsioon!K9=0,"",Eksplikatsioon!K9)</f>
        <v/>
      </c>
      <c r="I7" s="25" t="str">
        <f>IF(Eksplikatsioon!L9=0,"",Eksplikatsioon!L9)</f>
        <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2"/>
        <v>Üüritav pind kokku</v>
      </c>
      <c r="AX7" s="39" t="str">
        <f t="shared" si="3"/>
        <v/>
      </c>
      <c r="AY7" s="37">
        <f>IF(BF7&lt;&gt;"",IF(SUMIFS(E:E,H:H,AW7,G:G,"Ainukasutuses pind",C:C,"ÜÜRITAV PIND")=0,0,SUMIFS(E:E,H:H,AW7,G:G,"Ainukasutuses pind",C:C,"ÜÜRITAV PIND")),IF(AW7="Aktiivne vakantsus",SUMIFS(E:E,C:C,"üüritav pind",G:G,"ainukasutuses pind")-SUM($AY$2:AY6),IF(AW7="Üüritav pind kokku",SUM($AY$2:AY6),"")))</f>
        <v>160.4</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7">
        <f ca="1">IF(OR(BF7&lt;&gt;"",AW7="Aktiivne vakantsus"),IFERROR(SUM(INDIRECT("r3c"&amp;MATCH($AW7,AC$2:AU$2,0)+28,FALSE):INDIRECT("r1002c"&amp;MATCH($AW7,AC$2:AU$2,0)+28,FALSE)),0),IF(AW7="Üüritav pind kokku",SUM($BB$2:BB6),""))</f>
        <v>0</v>
      </c>
      <c r="BC7" s="37">
        <f t="shared" ca="1" si="4"/>
        <v>160.4</v>
      </c>
      <c r="BD7" s="47">
        <f t="shared" ca="1" si="5"/>
        <v>1</v>
      </c>
      <c r="BF7" s="38"/>
      <c r="BG7" s="38"/>
      <c r="BH7" s="108" t="str">
        <f t="shared" si="6"/>
        <v/>
      </c>
      <c r="BI7" s="9" t="str">
        <f t="shared" ref="BI7:BI70" si="10">IF(BF7&lt;&gt;"",BF7,IF(BF6&lt;&gt;"","Aktiivne vakantsus",IF(BI6="Aktiivne vakantsus","Üüritav büroopind kokku",IF(BI6="Üüritav büroopind kokku","Passiivne vakantsus",""))))</f>
        <v>Üüritav büroopind kokku</v>
      </c>
      <c r="BJ7" s="9" t="str">
        <f t="shared" ref="BJ7:BJ70" si="11">IF(BG7&lt;&gt;"",BG7,"")</f>
        <v/>
      </c>
      <c r="BK7" s="34">
        <f>IF(BF7&lt;&gt;"",IF(SUMIFS(E:E,H:H,BI7,G:G,"Ainukasutuses pind",C:C,"ÜÜRITAV PIND",BH:BH,1)=0,0,SUMIFS(E:E,H:H,BI7,G:G,"Ainukasutuses pind",C:C,"ÜÜRITAV PIND",BH:BH,1)),IF(BI7="Aktiivne vakantsus",SUMIFS(E:E,C:C,"üüritav pind",G:G,"ainukasutuses pind",BH:BH,1)-SUM($BK$2:BK6),IF(BI7="Üüritav büroopind kokku",SUM($BK$2:BK6),"")))</f>
        <v>0</v>
      </c>
      <c r="BL7" s="34">
        <f>IF(BF7&lt;&gt;"",IFERROR(SUMIFS(E:E,G:G,"Ainukasutuses pind",C:C,"üüritav pind",H:H,BI7,A:A,-4)/SUMIFS(E:E,G:G,"Ainukasutuses pind",C:C,"üüritav pind",A:A,-4)*(IF(G7="Korruse üldpind", SUMIFS(E:E,G:G,"Ühiskasutuses korruse pind",C:C,"üüritav pind",A:A,-4,BH:BH,1),SUMIFS(E:E,G:G,"Korruse üldpind",C:C,"üüritav pind",A:A,-4,BH:BH,1))+SUMIFS(E:E,G:G,"Ühiskasutuses korruse pind",C:C,"üüritav pind",A:A,-4,BH:BH,1)),0)+IFERROR(SUMIFS(E:E,G:G,"Ainukasutuses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pind",H:H,BI7,A:A,-1)/SUMIFS(E:E,G:G,"Ainukasutuses pind",C:C,"üüritav pind",A:A,-1)*(IF(G7="Korruse üldpind",SUMIFS(E:E,G:G,"Ühiskasutuses korruse pind",C:C,"üüritav pind",A:A,-1,BH:BH,1),SUMIFS(E:E,G:G,"Korruse üldpind",C:C,"üüritav pind",A:A,-1,BH:BH,1))+SUMIFS(E:E,G:G,"Ühiskasutuses korruse pind",C:C,"üüritav pind",A:A,-1,BH:BH,1)),0)+IFERROR(SUMIFS(E:E,G:G,"Ainukasutuses pind",C:C,"üüritav pind",H:H,BI7,A:A,0)/SUMIFS(E:E,G:G,"Ainukasutuses pind",C:C,"üüritav pind",A:A,0)*(IF(G7="Korruse üldpind", SUMIFS(E:E,G:G,"Ühiskasutuses korruse pind",C:C,"üüritav pind",A:A,0,BH:BH,1),SUMIFS(E:E,G:G,"Korruse üldpind",C:C,"üüritav pind",A:A,0,BH:BH,1))+SUMIFS(E:E,G:G,"Ühiskasutuses korruse pind",C:C,"üüritav pind",A:A,0,BH:BH,1)),0)+IFERROR(SUMIFS(E:E,G:G,"Ainukasutuses pind",C:C,"üüritav pind",H:H,BI7,A:A,1)/SUMIFS(E:E,G:G,"Ainukasutuses pind",C:C,"üüritav pind",A:A,1)*(IF(G7="Korruse üldpind", SUMIFS(E:E,G:G,"Ühiskasutuses korruse pind",C:C,"üüritav pind",A:A,1,BH:BH,1),SUMIFS(E:E,G:G,"Korruse üldpind",C:C,"üüritav pind",A:A,1,BH:BH,1))+SUMIFS(E:E,G:G,"Ühiskasutuses korruse pind",C:C,"üüritav pind",A:A,1,BH:BH,1)),0)+IFERROR(SUMIFS(E:E,G:G,"Ainukasutuses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 0)+IFERROR(SUMIFS(E:E,G:G,"Ainukasutuses pind",C:C,"üüritav pind",H:H,BI7,A:A,4)/SUMIFS(E:E,G:G,"Ainukasutuses pind",C:C,"üüritav pind",A:A,4)*(IF(G7="Korruse üldpind",SUMIFS(E:E,G:G,"Ühiskasutuses korruse pind",C:C,"üüritav pind",A:A,4,BH:BH,1),SUMIFS(E:E,G:G,"Korruse üldpind",C:C,"üüritav pind",A:A,4,BH:BH,1))+SUMIFS(E:E,G:G,"Ühiskasutuses korruse pind",C:C,"üüritav pind",A:A,4,BH:BH,1)), 0)+IFERROR(SUMIFS(E:E,G:G,"Ainukasutuses pind",C:C,"üüritav pind",H:H,BI7,A:A,5)/SUMIFS(E:E,G:G,"Ainukasutuses pind",C:C,"üüritav pind",A:A,5)*(IF(G7="Korruse üldpind", SUMIFS(E:E,G:G,"Ühiskasutuses korruse pind",C:C,"üüritav pind",A:A,5,BH:BH,1),SUMIFS(E:E,G:G,"Korruse üldpind",C:C,"üüritav pind",A:A,5,BH:BH,1))+SUMIFS(E:E,G:G,"Ühiskasutuses korruse pind",C:C,"üüritav pind",A:A,5,BH:BH,1)), 0)+IFERROR(SUMIFS(E:E,G:G,"Ainukasutuses pind",C:C,"üüritav pind",H:H,BI7,A:A,6)/SUMIFS(E:E,G:G,"Ainukasutuses pind",C:C,"üüritav pind",A:A,6)*(IF(G7="Korruse üldpind", SUMIFS(E:E,G:G,"Ühiskasutuses korruse pind",C:C,"üüritav pind",A:A,6,BH:BH,1),SUMIFS(E:E,G:G,"Korruse üldpind",C:C,"üüritav pind",A:A,6,BH:BH,1))+SUMIFS(E:E,G:G,"Ühiskasutuses korruse pind",C:C,"üüritav pind",A:A,6,BH:BH,1)),0)+IFERROR(SUMIFS(E:E,G:G,"Ainukasutuses pind",C:C,"üüritav pind",H:H,BI7,A:A,7)/SUMIFS(E:E,G:G,"Ainukasutuses pind",C:C,"üüritav pind",A:A,7)*(IF(G7="Korruse üldpind", SUMIFS(E:E,G:G,"Ühiskasutuses korruse pind",C:C,"üüritav pind",A:A,7,BH:BH,1),SUMIFS(E:E,G:G,"Korruse üldpind",C:C,"üüritav pind",A:A,7,BH:BH,1))+SUMIFS(E:E,G:G,"Ühiskasutuses korruse pind",C:C,"üüritav pind",A:A,7,BH:BH,1)),0)+IFERROR(SUMIFS(E:E,G:G,"Ainukasutuses pind",C:C,"üüritav pind",H:H,BI7,A:A,8)/SUMIFS(E:E,G:G,"Ainukasutuses pind",C:C,"üüritav pind",A:A,8)*(IF(G7="Korruse üldpind", SUMIFS(E:E,G:G,"Ühiskasutuses korruse pind",C:C,"üüritav pind",A:A,8,BH:BH,1),SUMIFS(E:E,G:G,"Korruse üldpind",C:C,"üüritav pind",A:A,8,BH:BH,1))+SUMIFS(E:E,G:G,"Ühiskasutuses korruse pind",C:C,"üüritav pind",A:A,8,BH:BH,1)),0)+IFERROR(SUMIFS(E:E,G:G,"Ainukasutuses pind",C:C,"üüritav pind",H:H,BI7,A:A,9)/SUMIFS(E:E,G:G,"Ainukasutuses pind",C:C,"üüritav pind",A:A,9)*(IF(G7="Korruse üldpind", SUMIFS(E:E,G:G,"Ühiskasutuses korruse pind",C:C,"üüritav pind",A:A,9,BH:BH,1),SUMIFS(E:E,G:G,"Korruse üldpind",C:C,"üüritav pind",A:A,9,BH:BH,1))+SUMIFS(E:E,G:G,"Ühiskasutuses korruse pind",C:C,"üüritav pind",A:A,9,BH:BH,1)),0)+IFERROR(SUMIFS(E:E,G:G,"Ainukasutuses pind",C:C,"üüritav pind",H:H,BI7,A:A,10)/SUMIFS(E:E,G:G,"Ainukasutuses pind",C:C,"üüritav pind",A:A,10)*(IF(G7="Korruse üldpind", SUMIFS(E:E,G:G,"Ühiskasutuses korruse pind",C:C,"üüritav pind",A:A,10,BH:BH,1),SUMIFS(E:E,G:G,"Korruse üldpind",C:C,"üüritav pind",A:A,10,BH:BH,1))+SUMIFS(E:E,G:G,"Ühiskasutuses korruse pind",C:C,"üüritav pind",A:A,10,BH:BH,1)), 0)+IFERROR(SUMIFS(E:E,G:G,"Ainukasutuses pind",C:C,"üüritav pind",H:H,BI7,A:A,11)/SUMIFS(E:E,G:G,"Ainukasutuses pind",C:C,"üüritav pind",A:A,11)*(IF(G7="Korruse üldpind",SUMIFS(E:E,G:G,"Ühiskasutuses korruse pind",C:C,"üüritav pind",A:A,11,BH:BH,1),SUMIFS(E:E,G:G,"Korruse üldpind",C:C,"üüritav pind",A:A,11,BH:BH,1))+SUMIFS(E:E,G:G,"Ühiskasutuses korruse pind",C:C,"üüritav pind",A:A,11,BH:BH,1)), 0)+IFERROR(SUMIFS(E:E,G:G,"Ainukasutuses pind",C:C,"üüritav pind",H:H,BI7,A:A,12)/SUMIFS(E:E,G:G,"Ainukasutuses pind",C:C,"üüritav pind",A:A,12)*(IF(G7="Korruse üldpind", SUMIFS(E:E,G:G,"Ühiskasutuses korruse pind",C:C,"üüritav pind",A:A,12,BH:BH,1),SUMIFS(E:E,G:G,"Korruse üldpind",C:C,"üüritav pind",A:A,12,BH:BH,1))+SUMIFS(E:E,G:G,"Ühiskasutuses korruse pind",C:C,"üüritav pind",A:A,12,BH:BH,1)),0)+IFERROR(SUMIFS(E:E,G:G,"Ainukasutuses pind",C:C,"üüritav pind",H:H,BI7,A:A,13)/SUMIFS(E:E,G:G,"Ainukasutuses pind",C:C,"üüritav pind",A:A,13)*(IF(G7="Korruse üldpind", SUMIFS(E:E,G:G,"Ühiskasutuses korruse pind",C:C,"üüritav pind",A:A,13,BH:BH,1),SUMIFS(E:E,G:G,"Korruse üldpind",C:C,"üüritav pind",A:A,13,BH:BH,1))+SUMIFS(E:E,G:G,"Ühiskasutuses korruse pind",C:C,"üüritav pind",A:A,13,BH:BH,1)),0)+IFERROR(SUMIFS(E:E,G:G,"Ainukasutuses pind",C:C,"Üüritav pind",H:H,BI7,A:A,14)/SUMIFS(E:E,G:G,"Ainukasutuses pind",C:C,"Üüritav pind",A:A,14)*(IF(G7="Korruse üldpind", SUMIFS(E:E,G:G,"Ühiskasutuses korruse pind",C:C,"üüritav pind",A:A,14,BH:BH,1),SUMIFS(E:E,G:G,"Korruse üldpind",C:C,"üüritav pind",A:A,14,BH:BH,1))+SUMIFS(E:E,G:G,"Ühiskasutuses korruse pind",C:C,"üüritav pind",A:A,14,BH:BH,1)), 0),IF(BI7="Aktiivne vakantsus", SUMIFS(E:E,C:C,"üüritav pind",G:G,"Ühiskasutuses korruse pind",BH:BH,1)+SUMIFS(E:E,C:C,"üüritav pind",G:G,"Korruse üldpind",BH:BH,1)-SUM($BL$2:BL6), IF(BI7="Üüritav büroopind kokku", SUM($BL$2:BL6), "")))</f>
        <v>0</v>
      </c>
      <c r="BM7" s="34">
        <f ca="1">IF(BF7&lt;&gt;"",IFERROR(AY7/SUM($AY$3:OFFSET($AY$3,MATCH("Üüritav büroopind kokku",$BI$5:$BI$300,0),0))*(SUMIFS(E:E,G:G,"Ühiskasutuses hoone pind",C:C,"ÜÜRITAV PIND",BH:BH,1)+SUMIFS(E:E,G:G,"Hoone üldpind",C:C,"ÜÜRITAV PIND",BH:BH,1)),0),IF(BI7="Aktiivne vakantsus",IFERROR(AY7/SUM($AY$3:OFFSET($AY$3,MATCH("Üüritav büroopind kokku",$BI$5:$BI$300,0),0))*(SUMIFS(E:E,G:G,"Ühiskasutuses hoone pind",C:C,"ÜÜRITAV PIND",BH:BH,1)+SUMIFS(E:E,G:G,"Hoone üldpind",C:C,"ÜÜRITAV PIND",BH:BH,1)),0),IF(BI7="Üüritav büroopind kokku",SUM($BM$2:BM6),"")))</f>
        <v>0</v>
      </c>
      <c r="BN7" s="34">
        <f ca="1">IF(OR(BF7&lt;&gt;"",BI7="Aktiivne vakantsus"),IFERROR(SUMIFS(INDEX($AC$3:$AU$1002,0,MATCH($BI7,AC$2:AU$2,0)),$BH$3:$BH$1002,1),0),IF(BI7="Üüritav büroopind kokku",SUM($BN$2:BN6), ""))</f>
        <v>0</v>
      </c>
      <c r="BO7" s="34">
        <f t="shared" ca="1" si="9"/>
        <v>0</v>
      </c>
      <c r="BP7" s="109" t="str">
        <f t="shared" ca="1" si="1"/>
        <v/>
      </c>
    </row>
    <row r="8" spans="1:68" x14ac:dyDescent="0.3">
      <c r="A8" s="25" t="str">
        <f>IF(Eksplikatsioon!A10=0,"",Eksplikatsioon!A10)</f>
        <v/>
      </c>
      <c r="B8" s="58" t="str">
        <f>IF(Eksplikatsioon!B10=0,"",Eksplikatsioon!B10)</f>
        <v/>
      </c>
      <c r="C8" s="25" t="str">
        <f>IF(Eksplikatsioon!C10=0,"",Eksplikatsioon!C10)</f>
        <v/>
      </c>
      <c r="D8" s="25" t="str">
        <f>IF(Eksplikatsioon!D10=0,"",Eksplikatsioon!D10)</f>
        <v/>
      </c>
      <c r="E8" s="56" t="str">
        <f>IF(Eksplikatsioon!F10=0,"",Eksplikatsioon!F10)</f>
        <v/>
      </c>
      <c r="F8" s="25" t="str">
        <f>IF(Eksplikatsioon!H10=0,"",Eksplikatsioon!H10)</f>
        <v/>
      </c>
      <c r="G8" s="25" t="str">
        <f>IF(Eksplikatsioon!J10=0,"",Eksplikatsioon!J10)</f>
        <v/>
      </c>
      <c r="H8" s="25" t="str">
        <f>IF(Eksplikatsioon!K10=0,"",Eksplikatsioon!K10)</f>
        <v/>
      </c>
      <c r="I8" s="25" t="str">
        <f>IF(Eksplikatsioon!L10=0,"",Eksplikatsioon!L10)</f>
        <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2"/>
        <v>Passiivne vakantsus</v>
      </c>
      <c r="AX8" s="39" t="str">
        <f t="shared" si="3"/>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f t="shared" si="4"/>
        <v>0</v>
      </c>
      <c r="BD8" s="47" t="str">
        <f t="shared" si="5"/>
        <v/>
      </c>
      <c r="BF8" s="38"/>
      <c r="BG8" s="38"/>
      <c r="BH8" s="108" t="str">
        <f t="shared" si="6"/>
        <v/>
      </c>
      <c r="BI8" s="9" t="str">
        <f t="shared" si="10"/>
        <v>Passiivne vakantsus</v>
      </c>
      <c r="BJ8" s="9" t="str">
        <f t="shared" si="11"/>
        <v/>
      </c>
      <c r="BK8" s="34" t="str">
        <f>IF(BF8&lt;&gt;"",IF(SUMIFS(E:E,H:H,BI8,G:G,"Ainukasutuses pind",C:C,"ÜÜRITAV PIND",BH:BH,1)=0,0,SUMIFS(E:E,H:H,BI8,G:G,"Ainukasutuses pind",C:C,"ÜÜRITAV PIND",BH:BH,1)),IF(BI8="Aktiivne vakantsus",SUMIFS(E:E,C:C,"üüritav pind",G:G,"ainukasutuses pind",BH:BH,1)-SUM($BK$2:BK7),IF(BI8="Üüritav büroopind kokku",SUM($BK$2:BK7),"")))</f>
        <v/>
      </c>
      <c r="BL8" s="34" t="str">
        <f>IF(BF8&lt;&gt;"",IFERROR(SUMIFS(E:E,G:G,"Ainukasutuses pind",C:C,"üüritav pind",H:H,BI8,A:A,-4)/SUMIFS(E:E,G:G,"Ainukasutuses pind",C:C,"üüritav pind",A:A,-4)*(IF(G8="Korruse üldpind", SUMIFS(E:E,G:G,"Ühiskasutuses korruse pind",C:C,"üüritav pind",A:A,-4,BH:BH,1),SUMIFS(E:E,G:G,"Korruse üldpind",C:C,"üüritav pind",A:A,-4,BH:BH,1))+SUMIFS(E:E,G:G,"Ühiskasutuses korruse pind",C:C,"üüritav pind",A:A,-4,BH:BH,1)),0)+IFERROR(SUMIFS(E:E,G:G,"Ainukasutuses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pind",H:H,BI8,A:A,-1)/SUMIFS(E:E,G:G,"Ainukasutuses pind",C:C,"üüritav pind",A:A,-1)*(IF(G8="Korruse üldpind",SUMIFS(E:E,G:G,"Ühiskasutuses korruse pind",C:C,"üüritav pind",A:A,-1,BH:BH,1),SUMIFS(E:E,G:G,"Korruse üldpind",C:C,"üüritav pind",A:A,-1,BH:BH,1))+SUMIFS(E:E,G:G,"Ühiskasutuses korruse pind",C:C,"üüritav pind",A:A,-1,BH:BH,1)),0)+IFERROR(SUMIFS(E:E,G:G,"Ainukasutuses pind",C:C,"üüritav pind",H:H,BI8,A:A,0)/SUMIFS(E:E,G:G,"Ainukasutuses pind",C:C,"üüritav pind",A:A,0)*(IF(G8="Korruse üldpind", SUMIFS(E:E,G:G,"Ühiskasutuses korruse pind",C:C,"üüritav pind",A:A,0,BH:BH,1),SUMIFS(E:E,G:G,"Korruse üldpind",C:C,"üüritav pind",A:A,0,BH:BH,1))+SUMIFS(E:E,G:G,"Ühiskasutuses korruse pind",C:C,"üüritav pind",A:A,0,BH:BH,1)),0)+IFERROR(SUMIFS(E:E,G:G,"Ainukasutuses pind",C:C,"üüritav pind",H:H,BI8,A:A,1)/SUMIFS(E:E,G:G,"Ainukasutuses pind",C:C,"üüritav pind",A:A,1)*(IF(G8="Korruse üldpind", SUMIFS(E:E,G:G,"Ühiskasutuses korruse pind",C:C,"üüritav pind",A:A,1,BH:BH,1),SUMIFS(E:E,G:G,"Korruse üldpind",C:C,"üüritav pind",A:A,1,BH:BH,1))+SUMIFS(E:E,G:G,"Ühiskasutuses korruse pind",C:C,"üüritav pind",A:A,1,BH:BH,1)),0)+IFERROR(SUMIFS(E:E,G:G,"Ainukasutuses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 0)+IFERROR(SUMIFS(E:E,G:G,"Ainukasutuses pind",C:C,"üüritav pind",H:H,BI8,A:A,4)/SUMIFS(E:E,G:G,"Ainukasutuses pind",C:C,"üüritav pind",A:A,4)*(IF(G8="Korruse üldpind",SUMIFS(E:E,G:G,"Ühiskasutuses korruse pind",C:C,"üüritav pind",A:A,4,BH:BH,1),SUMIFS(E:E,G:G,"Korruse üldpind",C:C,"üüritav pind",A:A,4,BH:BH,1))+SUMIFS(E:E,G:G,"Ühiskasutuses korruse pind",C:C,"üüritav pind",A:A,4,BH:BH,1)), 0)+IFERROR(SUMIFS(E:E,G:G,"Ainukasutuses pind",C:C,"üüritav pind",H:H,BI8,A:A,5)/SUMIFS(E:E,G:G,"Ainukasutuses pind",C:C,"üüritav pind",A:A,5)*(IF(G8="Korruse üldpind", SUMIFS(E:E,G:G,"Ühiskasutuses korruse pind",C:C,"üüritav pind",A:A,5,BH:BH,1),SUMIFS(E:E,G:G,"Korruse üldpind",C:C,"üüritav pind",A:A,5,BH:BH,1))+SUMIFS(E:E,G:G,"Ühiskasutuses korruse pind",C:C,"üüritav pind",A:A,5,BH:BH,1)), 0)+IFERROR(SUMIFS(E:E,G:G,"Ainukasutuses pind",C:C,"üüritav pind",H:H,BI8,A:A,6)/SUMIFS(E:E,G:G,"Ainukasutuses pind",C:C,"üüritav pind",A:A,6)*(IF(G8="Korruse üldpind", SUMIFS(E:E,G:G,"Ühiskasutuses korruse pind",C:C,"üüritav pind",A:A,6,BH:BH,1),SUMIFS(E:E,G:G,"Korruse üldpind",C:C,"üüritav pind",A:A,6,BH:BH,1))+SUMIFS(E:E,G:G,"Ühiskasutuses korruse pind",C:C,"üüritav pind",A:A,6,BH:BH,1)),0)+IFERROR(SUMIFS(E:E,G:G,"Ainukasutuses pind",C:C,"üüritav pind",H:H,BI8,A:A,7)/SUMIFS(E:E,G:G,"Ainukasutuses pind",C:C,"üüritav pind",A:A,7)*(IF(G8="Korruse üldpind", SUMIFS(E:E,G:G,"Ühiskasutuses korruse pind",C:C,"üüritav pind",A:A,7,BH:BH,1),SUMIFS(E:E,G:G,"Korruse üldpind",C:C,"üüritav pind",A:A,7,BH:BH,1))+SUMIFS(E:E,G:G,"Ühiskasutuses korruse pind",C:C,"üüritav pind",A:A,7,BH:BH,1)),0)+IFERROR(SUMIFS(E:E,G:G,"Ainukasutuses pind",C:C,"üüritav pind",H:H,BI8,A:A,8)/SUMIFS(E:E,G:G,"Ainukasutuses pind",C:C,"üüritav pind",A:A,8)*(IF(G8="Korruse üldpind", SUMIFS(E:E,G:G,"Ühiskasutuses korruse pind",C:C,"üüritav pind",A:A,8,BH:BH,1),SUMIFS(E:E,G:G,"Korruse üldpind",C:C,"üüritav pind",A:A,8,BH:BH,1))+SUMIFS(E:E,G:G,"Ühiskasutuses korruse pind",C:C,"üüritav pind",A:A,8,BH:BH,1)),0)+IFERROR(SUMIFS(E:E,G:G,"Ainukasutuses pind",C:C,"üüritav pind",H:H,BI8,A:A,9)/SUMIFS(E:E,G:G,"Ainukasutuses pind",C:C,"üüritav pind",A:A,9)*(IF(G8="Korruse üldpind", SUMIFS(E:E,G:G,"Ühiskasutuses korruse pind",C:C,"üüritav pind",A:A,9,BH:BH,1),SUMIFS(E:E,G:G,"Korruse üldpind",C:C,"üüritav pind",A:A,9,BH:BH,1))+SUMIFS(E:E,G:G,"Ühiskasutuses korruse pind",C:C,"üüritav pind",A:A,9,BH:BH,1)),0)+IFERROR(SUMIFS(E:E,G:G,"Ainukasutuses pind",C:C,"üüritav pind",H:H,BI8,A:A,10)/SUMIFS(E:E,G:G,"Ainukasutuses pind",C:C,"üüritav pind",A:A,10)*(IF(G8="Korruse üldpind", SUMIFS(E:E,G:G,"Ühiskasutuses korruse pind",C:C,"üüritav pind",A:A,10,BH:BH,1),SUMIFS(E:E,G:G,"Korruse üldpind",C:C,"üüritav pind",A:A,10,BH:BH,1))+SUMIFS(E:E,G:G,"Ühiskasutuses korruse pind",C:C,"üüritav pind",A:A,10,BH:BH,1)), 0)+IFERROR(SUMIFS(E:E,G:G,"Ainukasutuses pind",C:C,"üüritav pind",H:H,BI8,A:A,11)/SUMIFS(E:E,G:G,"Ainukasutuses pind",C:C,"üüritav pind",A:A,11)*(IF(G8="Korruse üldpind",SUMIFS(E:E,G:G,"Ühiskasutuses korruse pind",C:C,"üüritav pind",A:A,11,BH:BH,1),SUMIFS(E:E,G:G,"Korruse üldpind",C:C,"üüritav pind",A:A,11,BH:BH,1))+SUMIFS(E:E,G:G,"Ühiskasutuses korruse pind",C:C,"üüritav pind",A:A,11,BH:BH,1)), 0)+IFERROR(SUMIFS(E:E,G:G,"Ainukasutuses pind",C:C,"üüritav pind",H:H,BI8,A:A,12)/SUMIFS(E:E,G:G,"Ainukasutuses pind",C:C,"üüritav pind",A:A,12)*(IF(G8="Korruse üldpind", SUMIFS(E:E,G:G,"Ühiskasutuses korruse pind",C:C,"üüritav pind",A:A,12,BH:BH,1),SUMIFS(E:E,G:G,"Korruse üldpind",C:C,"üüritav pind",A:A,12,BH:BH,1))+SUMIFS(E:E,G:G,"Ühiskasutuses korruse pind",C:C,"üüritav pind",A:A,12,BH:BH,1)),0)+IFERROR(SUMIFS(E:E,G:G,"Ainukasutuses pind",C:C,"üüritav pind",H:H,BI8,A:A,13)/SUMIFS(E:E,G:G,"Ainukasutuses pind",C:C,"üüritav pind",A:A,13)*(IF(G8="Korruse üldpind", SUMIFS(E:E,G:G,"Ühiskasutuses korruse pind",C:C,"üüritav pind",A:A,13,BH:BH,1),SUMIFS(E:E,G:G,"Korruse üldpind",C:C,"üüritav pind",A:A,13,BH:BH,1))+SUMIFS(E:E,G:G,"Ühiskasutuses korruse pind",C:C,"üüritav pind",A:A,13,BH:BH,1)),0)+IFERROR(SUMIFS(E:E,G:G,"Ainukasutuses pind",C:C,"Üüritav pind",H:H,BI8,A:A,14)/SUMIFS(E:E,G:G,"Ainukasutuses pind",C:C,"Üüritav pind",A:A,14)*(IF(G8="Korruse üldpind", SUMIFS(E:E,G:G,"Ühiskasutuses korruse pind",C:C,"üüritav pind",A:A,14,BH:BH,1),SUMIFS(E:E,G:G,"Korruse üldpind",C:C,"üüritav pind",A:A,14,BH:BH,1))+SUMIFS(E:E,G:G,"Ühiskasutuses korruse pind",C:C,"üüritav pind",A:A,14,BH:BH,1)), 0),IF(BI8="Aktiivne vakantsus", SUMIFS(E:E,C:C,"üüritav pind",G:G,"Ühiskasutuses korruse pind",BH:BH,1)+SUMIFS(E:E,C:C,"üüritav pind",G:G,"Korruse üldpind",BH:BH,1)-SUM($BL$2:BL7), IF(BI8="Üüritav büroopind kokku", SUM($BL$2:BL7), "")))</f>
        <v/>
      </c>
      <c r="BM8" s="34" t="str">
        <f ca="1">IF(BF8&lt;&gt;"",IFERROR(AY8/SUM($AY$3:OFFSET($AY$3,MATCH("Üüritav büroopind kokku",$BI$5:$BI$300,0),0))*(SUMIFS(E:E,G:G,"Ühiskasutuses hoone pind",C:C,"ÜÜRITAV PIND",BH:BH,1)+SUMIFS(E:E,G:G,"Hoone üldpind",C:C,"ÜÜRITAV PIND",BH:BH,1)),0),IF(BI8="Aktiivne vakantsus",IFERROR(AY8/SUM($AY$3:OFFSET($AY$3,MATCH("Üüritav büroopind kokku",$BI$5:$BI$300,0),0))*(SUMIFS(E:E,G:G,"Ühiskasutuses hoone pind",C:C,"ÜÜRITAV PIND",BH:BH,1)+SUMIFS(E:E,G:G,"Hoone üldpind",C:C,"ÜÜRITAV PIND",BH:BH,1)),0),IF(BI8="Üüritav büroopind kokku",SUM($BM$2:BM7),"")))</f>
        <v/>
      </c>
      <c r="BN8" s="34" t="str">
        <f>IF(OR(BF8&lt;&gt;"",BI8="Aktiivne vakantsus"),IFERROR(SUMIFS(INDEX($AC$3:$AU$1002,0,MATCH($BI8,AC$2:AU$2,0)),$BH$3:$BH$1002,1),0),IF(BI8="Üüritav büroopind kokku",SUM($BN$2:BN7), ""))</f>
        <v/>
      </c>
      <c r="BO8" s="34">
        <f t="shared" si="9"/>
        <v>0</v>
      </c>
      <c r="BP8" s="109" t="str">
        <f t="shared" si="1"/>
        <v/>
      </c>
    </row>
    <row r="9" spans="1:68" x14ac:dyDescent="0.3">
      <c r="A9" s="25" t="str">
        <f>IF(Eksplikatsioon!A11=0,"",Eksplikatsioon!A11)</f>
        <v/>
      </c>
      <c r="B9" s="58" t="str">
        <f>IF(Eksplikatsioon!B11=0,"",Eksplikatsioon!B11)</f>
        <v/>
      </c>
      <c r="C9" s="25" t="str">
        <f>IF(Eksplikatsioon!C11=0,"",Eksplikatsioon!C11)</f>
        <v/>
      </c>
      <c r="D9" s="25" t="str">
        <f>IF(Eksplikatsioon!D11=0,"",Eksplikatsioon!D11)</f>
        <v/>
      </c>
      <c r="E9" s="56" t="str">
        <f>IF(Eksplikatsioon!F11=0,"",Eksplikatsioon!F11)</f>
        <v/>
      </c>
      <c r="F9" s="25" t="str">
        <f>IF(Eksplikatsioon!H11=0,"",Eksplikatsioon!H11)</f>
        <v/>
      </c>
      <c r="G9" s="25" t="str">
        <f>IF(Eksplikatsioon!J11=0,"",Eksplikatsioon!J11)</f>
        <v/>
      </c>
      <c r="H9" s="25" t="str">
        <f>IF(Eksplikatsioon!K11=0,"",Eksplikatsioon!K11)</f>
        <v/>
      </c>
      <c r="I9" s="25" t="str">
        <f>IF(Eksplikatsioon!L11=0,"",Eksplikatsioon!L11)</f>
        <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2"/>
        <v/>
      </c>
      <c r="AX9" s="39" t="str">
        <f t="shared" si="3"/>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4"/>
        <v/>
      </c>
      <c r="BD9" s="47" t="str">
        <f t="shared" ca="1" si="5"/>
        <v/>
      </c>
      <c r="BF9" s="38"/>
      <c r="BG9" s="38"/>
      <c r="BH9" s="108" t="str">
        <f t="shared" si="6"/>
        <v/>
      </c>
      <c r="BI9" s="9" t="str">
        <f t="shared" si="10"/>
        <v/>
      </c>
      <c r="BJ9" s="9" t="str">
        <f t="shared" si="11"/>
        <v/>
      </c>
      <c r="BK9" s="34" t="str">
        <f>IF(BF9&lt;&gt;"",IF(SUMIFS(E:E,H:H,BI9,G:G,"Ainukasutuses pind",C:C,"ÜÜRITAV PIND",BH:BH,1)=0,0,SUMIFS(E:E,H:H,BI9,G:G,"Ainukasutuses pind",C:C,"ÜÜRITAV PIND",BH:BH,1)),IF(BI9="Aktiivne vakantsus",SUMIFS(E:E,C:C,"üüritav pind",G:G,"ainukasutuses pind",BH:BH,1)-SUM($BK$2:BK8),IF(BI9="Üüritav büroopind kokku",SUM($BK$2:BK8),"")))</f>
        <v/>
      </c>
      <c r="BL9" s="34" t="str">
        <f>IF(BF9&lt;&gt;"",IFERROR(SUMIFS(E:E,G:G,"Ainukasutuses pind",C:C,"üüritav pind",H:H,BI9,A:A,-4)/SUMIFS(E:E,G:G,"Ainukasutuses pind",C:C,"üüritav pind",A:A,-4)*(IF(G9="Korruse üldpind", SUMIFS(E:E,G:G,"Ühiskasutuses korruse pind",C:C,"üüritav pind",A:A,-4,BH:BH,1),SUMIFS(E:E,G:G,"Korruse üldpind",C:C,"üüritav pind",A:A,-4,BH:BH,1))+SUMIFS(E:E,G:G,"Ühiskasutuses korruse pind",C:C,"üüritav pind",A:A,-4,BH:BH,1)),0)+IFERROR(SUMIFS(E:E,G:G,"Ainukasutuses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pind",H:H,BI9,A:A,-1)/SUMIFS(E:E,G:G,"Ainukasutuses pind",C:C,"üüritav pind",A:A,-1)*(IF(G9="Korruse üldpind",SUMIFS(E:E,G:G,"Ühiskasutuses korruse pind",C:C,"üüritav pind",A:A,-1,BH:BH,1),SUMIFS(E:E,G:G,"Korruse üldpind",C:C,"üüritav pind",A:A,-1,BH:BH,1))+SUMIFS(E:E,G:G,"Ühiskasutuses korruse pind",C:C,"üüritav pind",A:A,-1,BH:BH,1)),0)+IFERROR(SUMIFS(E:E,G:G,"Ainukasutuses pind",C:C,"üüritav pind",H:H,BI9,A:A,0)/SUMIFS(E:E,G:G,"Ainukasutuses pind",C:C,"üüritav pind",A:A,0)*(IF(G9="Korruse üldpind", SUMIFS(E:E,G:G,"Ühiskasutuses korruse pind",C:C,"üüritav pind",A:A,0,BH:BH,1),SUMIFS(E:E,G:G,"Korruse üldpind",C:C,"üüritav pind",A:A,0,BH:BH,1))+SUMIFS(E:E,G:G,"Ühiskasutuses korruse pind",C:C,"üüritav pind",A:A,0,BH:BH,1)),0)+IFERROR(SUMIFS(E:E,G:G,"Ainukasutuses pind",C:C,"üüritav pind",H:H,BI9,A:A,1)/SUMIFS(E:E,G:G,"Ainukasutuses pind",C:C,"üüritav pind",A:A,1)*(IF(G9="Korruse üldpind", SUMIFS(E:E,G:G,"Ühiskasutuses korruse pind",C:C,"üüritav pind",A:A,1,BH:BH,1),SUMIFS(E:E,G:G,"Korruse üldpind",C:C,"üüritav pind",A:A,1,BH:BH,1))+SUMIFS(E:E,G:G,"Ühiskasutuses korruse pind",C:C,"üüritav pind",A:A,1,BH:BH,1)),0)+IFERROR(SUMIFS(E:E,G:G,"Ainukasutuses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 0)+IFERROR(SUMIFS(E:E,G:G,"Ainukasutuses pind",C:C,"üüritav pind",H:H,BI9,A:A,4)/SUMIFS(E:E,G:G,"Ainukasutuses pind",C:C,"üüritav pind",A:A,4)*(IF(G9="Korruse üldpind",SUMIFS(E:E,G:G,"Ühiskasutuses korruse pind",C:C,"üüritav pind",A:A,4,BH:BH,1),SUMIFS(E:E,G:G,"Korruse üldpind",C:C,"üüritav pind",A:A,4,BH:BH,1))+SUMIFS(E:E,G:G,"Ühiskasutuses korruse pind",C:C,"üüritav pind",A:A,4,BH:BH,1)), 0)+IFERROR(SUMIFS(E:E,G:G,"Ainukasutuses pind",C:C,"üüritav pind",H:H,BI9,A:A,5)/SUMIFS(E:E,G:G,"Ainukasutuses pind",C:C,"üüritav pind",A:A,5)*(IF(G9="Korruse üldpind", SUMIFS(E:E,G:G,"Ühiskasutuses korruse pind",C:C,"üüritav pind",A:A,5,BH:BH,1),SUMIFS(E:E,G:G,"Korruse üldpind",C:C,"üüritav pind",A:A,5,BH:BH,1))+SUMIFS(E:E,G:G,"Ühiskasutuses korruse pind",C:C,"üüritav pind",A:A,5,BH:BH,1)), 0)+IFERROR(SUMIFS(E:E,G:G,"Ainukasutuses pind",C:C,"üüritav pind",H:H,BI9,A:A,6)/SUMIFS(E:E,G:G,"Ainukasutuses pind",C:C,"üüritav pind",A:A,6)*(IF(G9="Korruse üldpind", SUMIFS(E:E,G:G,"Ühiskasutuses korruse pind",C:C,"üüritav pind",A:A,6,BH:BH,1),SUMIFS(E:E,G:G,"Korruse üldpind",C:C,"üüritav pind",A:A,6,BH:BH,1))+SUMIFS(E:E,G:G,"Ühiskasutuses korruse pind",C:C,"üüritav pind",A:A,6,BH:BH,1)),0)+IFERROR(SUMIFS(E:E,G:G,"Ainukasutuses pind",C:C,"üüritav pind",H:H,BI9,A:A,7)/SUMIFS(E:E,G:G,"Ainukasutuses pind",C:C,"üüritav pind",A:A,7)*(IF(G9="Korruse üldpind", SUMIFS(E:E,G:G,"Ühiskasutuses korruse pind",C:C,"üüritav pind",A:A,7,BH:BH,1),SUMIFS(E:E,G:G,"Korruse üldpind",C:C,"üüritav pind",A:A,7,BH:BH,1))+SUMIFS(E:E,G:G,"Ühiskasutuses korruse pind",C:C,"üüritav pind",A:A,7,BH:BH,1)),0)+IFERROR(SUMIFS(E:E,G:G,"Ainukasutuses pind",C:C,"üüritav pind",H:H,BI9,A:A,8)/SUMIFS(E:E,G:G,"Ainukasutuses pind",C:C,"üüritav pind",A:A,8)*(IF(G9="Korruse üldpind", SUMIFS(E:E,G:G,"Ühiskasutuses korruse pind",C:C,"üüritav pind",A:A,8,BH:BH,1),SUMIFS(E:E,G:G,"Korruse üldpind",C:C,"üüritav pind",A:A,8,BH:BH,1))+SUMIFS(E:E,G:G,"Ühiskasutuses korruse pind",C:C,"üüritav pind",A:A,8,BH:BH,1)),0)+IFERROR(SUMIFS(E:E,G:G,"Ainukasutuses pind",C:C,"üüritav pind",H:H,BI9,A:A,9)/SUMIFS(E:E,G:G,"Ainukasutuses pind",C:C,"üüritav pind",A:A,9)*(IF(G9="Korruse üldpind", SUMIFS(E:E,G:G,"Ühiskasutuses korruse pind",C:C,"üüritav pind",A:A,9,BH:BH,1),SUMIFS(E:E,G:G,"Korruse üldpind",C:C,"üüritav pind",A:A,9,BH:BH,1))+SUMIFS(E:E,G:G,"Ühiskasutuses korruse pind",C:C,"üüritav pind",A:A,9,BH:BH,1)),0)+IFERROR(SUMIFS(E:E,G:G,"Ainukasutuses pind",C:C,"üüritav pind",H:H,BI9,A:A,10)/SUMIFS(E:E,G:G,"Ainukasutuses pind",C:C,"üüritav pind",A:A,10)*(IF(G9="Korruse üldpind", SUMIFS(E:E,G:G,"Ühiskasutuses korruse pind",C:C,"üüritav pind",A:A,10,BH:BH,1),SUMIFS(E:E,G:G,"Korruse üldpind",C:C,"üüritav pind",A:A,10,BH:BH,1))+SUMIFS(E:E,G:G,"Ühiskasutuses korruse pind",C:C,"üüritav pind",A:A,10,BH:BH,1)), 0)+IFERROR(SUMIFS(E:E,G:G,"Ainukasutuses pind",C:C,"üüritav pind",H:H,BI9,A:A,11)/SUMIFS(E:E,G:G,"Ainukasutuses pind",C:C,"üüritav pind",A:A,11)*(IF(G9="Korruse üldpind",SUMIFS(E:E,G:G,"Ühiskasutuses korruse pind",C:C,"üüritav pind",A:A,11,BH:BH,1),SUMIFS(E:E,G:G,"Korruse üldpind",C:C,"üüritav pind",A:A,11,BH:BH,1))+SUMIFS(E:E,G:G,"Ühiskasutuses korruse pind",C:C,"üüritav pind",A:A,11,BH:BH,1)), 0)+IFERROR(SUMIFS(E:E,G:G,"Ainukasutuses pind",C:C,"üüritav pind",H:H,BI9,A:A,12)/SUMIFS(E:E,G:G,"Ainukasutuses pind",C:C,"üüritav pind",A:A,12)*(IF(G9="Korruse üldpind", SUMIFS(E:E,G:G,"Ühiskasutuses korruse pind",C:C,"üüritav pind",A:A,12,BH:BH,1),SUMIFS(E:E,G:G,"Korruse üldpind",C:C,"üüritav pind",A:A,12,BH:BH,1))+SUMIFS(E:E,G:G,"Ühiskasutuses korruse pind",C:C,"üüritav pind",A:A,12,BH:BH,1)),0)+IFERROR(SUMIFS(E:E,G:G,"Ainukasutuses pind",C:C,"üüritav pind",H:H,BI9,A:A,13)/SUMIFS(E:E,G:G,"Ainukasutuses pind",C:C,"üüritav pind",A:A,13)*(IF(G9="Korruse üldpind", SUMIFS(E:E,G:G,"Ühiskasutuses korruse pind",C:C,"üüritav pind",A:A,13,BH:BH,1),SUMIFS(E:E,G:G,"Korruse üldpind",C:C,"üüritav pind",A:A,13,BH:BH,1))+SUMIFS(E:E,G:G,"Ühiskasutuses korruse pind",C:C,"üüritav pind",A:A,13,BH:BH,1)),0)+IFERROR(SUMIFS(E:E,G:G,"Ainukasutuses pind",C:C,"Üüritav pind",H:H,BI9,A:A,14)/SUMIFS(E:E,G:G,"Ainukasutuses pind",C:C,"Üüritav pind",A:A,14)*(IF(G9="Korruse üldpind", SUMIFS(E:E,G:G,"Ühiskasutuses korruse pind",C:C,"üüritav pind",A:A,14,BH:BH,1),SUMIFS(E:E,G:G,"Korruse üldpind",C:C,"üüritav pind",A:A,14,BH:BH,1))+SUMIFS(E:E,G:G,"Ühiskasutuses korruse pind",C:C,"üüritav pind",A:A,14,BH:BH,1)), 0),IF(BI9="Aktiivne vakantsus", SUMIFS(E:E,C:C,"üüritav pind",G:G,"Ühiskasutuses korruse pind",BH:BH,1)+SUMIFS(E:E,C:C,"üüritav pind",G:G,"Korruse üldpind",BH:BH,1)-SUM($BL$2:BL8), IF(BI9="Üüritav büroopind kokku", SUM($BL$2:BL8), "")))</f>
        <v/>
      </c>
      <c r="BM9" s="34" t="str">
        <f ca="1">IF(BF9&lt;&gt;"",IFERROR(AY9/SUM($AY$3:OFFSET($AY$3,MATCH("Üüritav büroopind kokku",$BI$5:$BI$300,0),0))*(SUMIFS(E:E,G:G,"Ühiskasutuses hoone pind",C:C,"ÜÜRITAV PIND",BH:BH,1)+SUMIFS(E:E,G:G,"Hoone üldpind",C:C,"ÜÜRITAV PIND",BH:BH,1)),0),IF(BI9="Aktiivne vakantsus",IFERROR(AY9/SUM($AY$3:OFFSET($AY$3,MATCH("Üüritav büroopind kokku",$BI$5:$BI$300,0),0))*(SUMIFS(E:E,G:G,"Ühiskasutuses hoone pind",C:C,"ÜÜRITAV PIND",BH:BH,1)+SUMIFS(E:E,G:G,"Hoone üldpind",C:C,"ÜÜRITAV PIND",BH:BH,1)),0),IF(BI9="Üüritav büroopind kokku",SUM($BM$2:BM8),"")))</f>
        <v/>
      </c>
      <c r="BN9" s="34" t="str">
        <f>IF(OR(BF9&lt;&gt;"",BI9="Aktiivne vakantsus"),IFERROR(SUMIFS(INDEX($AC$3:$AU$1002,0,MATCH($BI9,AC$2:AU$2,0)),$BH$3:$BH$1002,1),0),IF(BI9="Üüritav büroopind kokku",SUM($BN$2:BN8), ""))</f>
        <v/>
      </c>
      <c r="BO9" s="34" t="str">
        <f t="shared" si="9"/>
        <v/>
      </c>
      <c r="BP9" s="109" t="str">
        <f t="shared" ca="1" si="1"/>
        <v/>
      </c>
    </row>
    <row r="10" spans="1:68" x14ac:dyDescent="0.3">
      <c r="A10" s="25" t="str">
        <f>IF(Eksplikatsioon!A12=0,"",Eksplikatsioon!A12)</f>
        <v/>
      </c>
      <c r="B10" s="58" t="str">
        <f>IF(Eksplikatsioon!B12=0,"",Eksplikatsioon!B12)</f>
        <v/>
      </c>
      <c r="C10" s="25" t="str">
        <f>IF(Eksplikatsioon!C12=0,"",Eksplikatsioon!C12)</f>
        <v/>
      </c>
      <c r="D10" s="25" t="str">
        <f>IF(Eksplikatsioon!D12=0,"",Eksplikatsioon!D12)</f>
        <v/>
      </c>
      <c r="E10" s="56" t="str">
        <f>IF(Eksplikatsioon!F12=0,"",Eksplikatsioon!F12)</f>
        <v/>
      </c>
      <c r="F10" s="25" t="str">
        <f>IF(Eksplikatsioon!H12=0,"",Eksplikatsioon!H12)</f>
        <v/>
      </c>
      <c r="G10" s="25" t="str">
        <f>IF(Eksplikatsioon!J12=0,"",Eksplikatsioon!J12)</f>
        <v/>
      </c>
      <c r="H10" s="25" t="str">
        <f>IF(Eksplikatsioon!K12=0,"",Eksplikatsioon!K12)</f>
        <v/>
      </c>
      <c r="I10" s="25" t="str">
        <f>IF(Eksplikatsioon!L12=0,"",Eksplikatsioon!L12)</f>
        <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12">IF(BF10&lt;&gt;"",BF10,IF(BF9&lt;&gt;"","Aktiivne vakantsus",IF(AW9="Aktiivne vakantsus","Üüritav pind kokku",IF(AW9="Üüritav pind kokku","Passiivne vakantsus",""))))</f>
        <v/>
      </c>
      <c r="AX10" s="39" t="str">
        <f t="shared" ref="AX10:AX48" si="13">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14">IF(AW10="Passiivne vakantsus",SUMIFS(E:E,C:C,"PASSIIVNE VAKANTSUS"),IF(AW10="Üüritav pind kokku",SUM(AY10:BB10),IF(AW10&lt;&gt;"",SUM(AY10:BB10),"")))</f>
        <v/>
      </c>
      <c r="BD10" s="47" t="str">
        <f t="shared" ref="BD10:BD48" ca="1" si="15">IFERROR(IF(AND(AW10&lt;&gt;"passiivne vakantsus"),BC10/(SUMIFS(BC:BC,AW:AW,"Üüritav pind kokku")),""),"")</f>
        <v/>
      </c>
      <c r="BF10" s="38"/>
      <c r="BG10" s="38"/>
      <c r="BH10" s="108" t="str">
        <f t="shared" si="6"/>
        <v/>
      </c>
      <c r="BI10" s="9" t="str">
        <f t="shared" si="10"/>
        <v/>
      </c>
      <c r="BJ10" s="9" t="str">
        <f t="shared" si="11"/>
        <v/>
      </c>
      <c r="BK10" s="34" t="str">
        <f>IF(BF10&lt;&gt;"",IF(SUMIFS(E:E,H:H,BI10,G:G,"Ainukasutuses pind",C:C,"ÜÜRITAV PIND",BH:BH,1)=0,0,SUMIFS(E:E,H:H,BI10,G:G,"Ainukasutuses pind",C:C,"ÜÜRITAV PIND",BH:BH,1)),IF(BI10="Aktiivne vakantsus",SUMIFS(E:E,C:C,"üüritav pind",G:G,"ainukasutuses pind",BH:BH,1)-SUM($BK$2:BK9),IF(BI10="Üüritav büroopind kokku",SUM($BK$2:BK9),"")))</f>
        <v/>
      </c>
      <c r="BL10" s="34" t="str">
        <f>IF(BF10&lt;&gt;"",IFERROR(SUMIFS(E:E,G:G,"Ainukasutuses pind",C:C,"üüritav pind",H:H,BI10,A:A,-4)/SUMIFS(E:E,G:G,"Ainukasutuses pind",C:C,"üüritav pind",A:A,-4)*(IF(G10="Korruse üldpind", SUMIFS(E:E,G:G,"Ühiskasutuses korruse pind",C:C,"üüritav pind",A:A,-4,BH:BH,1),SUMIFS(E:E,G:G,"Korruse üldpind",C:C,"üüritav pind",A:A,-4,BH:BH,1))+SUMIFS(E:E,G:G,"Ühiskasutuses korruse pind",C:C,"üüritav pind",A:A,-4,BH:BH,1)),0)+IFERROR(SUMIFS(E:E,G:G,"Ainukasutuses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pind",H:H,BI10,A:A,-1)/SUMIFS(E:E,G:G,"Ainukasutuses pind",C:C,"üüritav pind",A:A,-1)*(IF(G10="Korruse üldpind",SUMIFS(E:E,G:G,"Ühiskasutuses korruse pind",C:C,"üüritav pind",A:A,-1,BH:BH,1),SUMIFS(E:E,G:G,"Korruse üldpind",C:C,"üüritav pind",A:A,-1,BH:BH,1))+SUMIFS(E:E,G:G,"Ühiskasutuses korruse pind",C:C,"üüritav pind",A:A,-1,BH:BH,1)),0)+IFERROR(SUMIFS(E:E,G:G,"Ainukasutuses pind",C:C,"üüritav pind",H:H,BI10,A:A,0)/SUMIFS(E:E,G:G,"Ainukasutuses pind",C:C,"üüritav pind",A:A,0)*(IF(G10="Korruse üldpind", SUMIFS(E:E,G:G,"Ühiskasutuses korruse pind",C:C,"üüritav pind",A:A,0,BH:BH,1),SUMIFS(E:E,G:G,"Korruse üldpind",C:C,"üüritav pind",A:A,0,BH:BH,1))+SUMIFS(E:E,G:G,"Ühiskasutuses korruse pind",C:C,"üüritav pind",A:A,0,BH:BH,1)),0)+IFERROR(SUMIFS(E:E,G:G,"Ainukasutuses pind",C:C,"üüritav pind",H:H,BI10,A:A,1)/SUMIFS(E:E,G:G,"Ainukasutuses pind",C:C,"üüritav pind",A:A,1)*(IF(G10="Korruse üldpind", SUMIFS(E:E,G:G,"Ühiskasutuses korruse pind",C:C,"üüritav pind",A:A,1,BH:BH,1),SUMIFS(E:E,G:G,"Korruse üldpind",C:C,"üüritav pind",A:A,1,BH:BH,1))+SUMIFS(E:E,G:G,"Ühiskasutuses korruse pind",C:C,"üüritav pind",A:A,1,BH:BH,1)),0)+IFERROR(SUMIFS(E:E,G:G,"Ainukasutuses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 0)+IFERROR(SUMIFS(E:E,G:G,"Ainukasutuses pind",C:C,"üüritav pind",H:H,BI10,A:A,4)/SUMIFS(E:E,G:G,"Ainukasutuses pind",C:C,"üüritav pind",A:A,4)*(IF(G10="Korruse üldpind",SUMIFS(E:E,G:G,"Ühiskasutuses korruse pind",C:C,"üüritav pind",A:A,4,BH:BH,1),SUMIFS(E:E,G:G,"Korruse üldpind",C:C,"üüritav pind",A:A,4,BH:BH,1))+SUMIFS(E:E,G:G,"Ühiskasutuses korruse pind",C:C,"üüritav pind",A:A,4,BH:BH,1)), 0)+IFERROR(SUMIFS(E:E,G:G,"Ainukasutuses pind",C:C,"üüritav pind",H:H,BI10,A:A,5)/SUMIFS(E:E,G:G,"Ainukasutuses pind",C:C,"üüritav pind",A:A,5)*(IF(G10="Korruse üldpind", SUMIFS(E:E,G:G,"Ühiskasutuses korruse pind",C:C,"üüritav pind",A:A,5,BH:BH,1),SUMIFS(E:E,G:G,"Korruse üldpind",C:C,"üüritav pind",A:A,5,BH:BH,1))+SUMIFS(E:E,G:G,"Ühiskasutuses korruse pind",C:C,"üüritav pind",A:A,5,BH:BH,1)), 0)+IFERROR(SUMIFS(E:E,G:G,"Ainukasutuses pind",C:C,"üüritav pind",H:H,BI10,A:A,6)/SUMIFS(E:E,G:G,"Ainukasutuses pind",C:C,"üüritav pind",A:A,6)*(IF(G10="Korruse üldpind", SUMIFS(E:E,G:G,"Ühiskasutuses korruse pind",C:C,"üüritav pind",A:A,6,BH:BH,1),SUMIFS(E:E,G:G,"Korruse üldpind",C:C,"üüritav pind",A:A,6,BH:BH,1))+SUMIFS(E:E,G:G,"Ühiskasutuses korruse pind",C:C,"üüritav pind",A:A,6,BH:BH,1)),0)+IFERROR(SUMIFS(E:E,G:G,"Ainukasutuses pind",C:C,"üüritav pind",H:H,BI10,A:A,7)/SUMIFS(E:E,G:G,"Ainukasutuses pind",C:C,"üüritav pind",A:A,7)*(IF(G10="Korruse üldpind", SUMIFS(E:E,G:G,"Ühiskasutuses korruse pind",C:C,"üüritav pind",A:A,7,BH:BH,1),SUMIFS(E:E,G:G,"Korruse üldpind",C:C,"üüritav pind",A:A,7,BH:BH,1))+SUMIFS(E:E,G:G,"Ühiskasutuses korruse pind",C:C,"üüritav pind",A:A,7,BH:BH,1)),0)+IFERROR(SUMIFS(E:E,G:G,"Ainukasutuses pind",C:C,"üüritav pind",H:H,BI10,A:A,8)/SUMIFS(E:E,G:G,"Ainukasutuses pind",C:C,"üüritav pind",A:A,8)*(IF(G10="Korruse üldpind", SUMIFS(E:E,G:G,"Ühiskasutuses korruse pind",C:C,"üüritav pind",A:A,8,BH:BH,1),SUMIFS(E:E,G:G,"Korruse üldpind",C:C,"üüritav pind",A:A,8,BH:BH,1))+SUMIFS(E:E,G:G,"Ühiskasutuses korruse pind",C:C,"üüritav pind",A:A,8,BH:BH,1)),0)+IFERROR(SUMIFS(E:E,G:G,"Ainukasutuses pind",C:C,"üüritav pind",H:H,BI10,A:A,9)/SUMIFS(E:E,G:G,"Ainukasutuses pind",C:C,"üüritav pind",A:A,9)*(IF(G10="Korruse üldpind", SUMIFS(E:E,G:G,"Ühiskasutuses korruse pind",C:C,"üüritav pind",A:A,9,BH:BH,1),SUMIFS(E:E,G:G,"Korruse üldpind",C:C,"üüritav pind",A:A,9,BH:BH,1))+SUMIFS(E:E,G:G,"Ühiskasutuses korruse pind",C:C,"üüritav pind",A:A,9,BH:BH,1)),0)+IFERROR(SUMIFS(E:E,G:G,"Ainukasutuses pind",C:C,"üüritav pind",H:H,BI10,A:A,10)/SUMIFS(E:E,G:G,"Ainukasutuses pind",C:C,"üüritav pind",A:A,10)*(IF(G10="Korruse üldpind", SUMIFS(E:E,G:G,"Ühiskasutuses korruse pind",C:C,"üüritav pind",A:A,10,BH:BH,1),SUMIFS(E:E,G:G,"Korruse üldpind",C:C,"üüritav pind",A:A,10,BH:BH,1))+SUMIFS(E:E,G:G,"Ühiskasutuses korruse pind",C:C,"üüritav pind",A:A,10,BH:BH,1)), 0)+IFERROR(SUMIFS(E:E,G:G,"Ainukasutuses pind",C:C,"üüritav pind",H:H,BI10,A:A,11)/SUMIFS(E:E,G:G,"Ainukasutuses pind",C:C,"üüritav pind",A:A,11)*(IF(G10="Korruse üldpind",SUMIFS(E:E,G:G,"Ühiskasutuses korruse pind",C:C,"üüritav pind",A:A,11,BH:BH,1),SUMIFS(E:E,G:G,"Korruse üldpind",C:C,"üüritav pind",A:A,11,BH:BH,1))+SUMIFS(E:E,G:G,"Ühiskasutuses korruse pind",C:C,"üüritav pind",A:A,11,BH:BH,1)), 0)+IFERROR(SUMIFS(E:E,G:G,"Ainukasutuses pind",C:C,"üüritav pind",H:H,BI10,A:A,12)/SUMIFS(E:E,G:G,"Ainukasutuses pind",C:C,"üüritav pind",A:A,12)*(IF(G10="Korruse üldpind", SUMIFS(E:E,G:G,"Ühiskasutuses korruse pind",C:C,"üüritav pind",A:A,12,BH:BH,1),SUMIFS(E:E,G:G,"Korruse üldpind",C:C,"üüritav pind",A:A,12,BH:BH,1))+SUMIFS(E:E,G:G,"Ühiskasutuses korruse pind",C:C,"üüritav pind",A:A,12,BH:BH,1)),0)+IFERROR(SUMIFS(E:E,G:G,"Ainukasutuses pind",C:C,"üüritav pind",H:H,BI10,A:A,13)/SUMIFS(E:E,G:G,"Ainukasutuses pind",C:C,"üüritav pind",A:A,13)*(IF(G10="Korruse üldpind", SUMIFS(E:E,G:G,"Ühiskasutuses korruse pind",C:C,"üüritav pind",A:A,13,BH:BH,1),SUMIFS(E:E,G:G,"Korruse üldpind",C:C,"üüritav pind",A:A,13,BH:BH,1))+SUMIFS(E:E,G:G,"Ühiskasutuses korruse pind",C:C,"üüritav pind",A:A,13,BH:BH,1)),0)+IFERROR(SUMIFS(E:E,G:G,"Ainukasutuses pind",C:C,"Üüritav pind",H:H,BI10,A:A,14)/SUMIFS(E:E,G:G,"Ainukasutuses pind",C:C,"Üüritav pind",A:A,14)*(IF(G10="Korruse üldpind", SUMIFS(E:E,G:G,"Ühiskasutuses korruse pind",C:C,"üüritav pind",A:A,14,BH:BH,1),SUMIFS(E:E,G:G,"Korruse üldpind",C:C,"üüritav pind",A:A,14,BH:BH,1))+SUMIFS(E:E,G:G,"Ühiskasutuses korruse pind",C:C,"üüritav pind",A:A,14,BH:BH,1)), 0),IF(BI10="Aktiivne vakantsus", SUMIFS(E:E,C:C,"üüritav pind",G:G,"Ühiskasutuses korruse pind",BH:BH,1)+SUMIFS(E:E,C:C,"üüritav pind",G:G,"Korruse üldpind",BH:BH,1)-SUM($BL$2:BL9), IF(BI10="Üüritav büroopind kokku", SUM($BL$2:BL9), "")))</f>
        <v/>
      </c>
      <c r="BM10" s="34" t="str">
        <f ca="1">IF(BF10&lt;&gt;"",IFERROR(AY10/SUM($AY$3:OFFSET($AY$3,MATCH("Üüritav büroopind kokku",$BI$5:$BI$300,0),0))*(SUMIFS(E:E,G:G,"Ühiskasutuses hoone pind",C:C,"ÜÜRITAV PIND",BH:BH,1)+SUMIFS(E:E,G:G,"Hoone üldpind",C:C,"ÜÜRITAV PIND",BH:BH,1)),0),IF(BI10="Aktiivne vakantsus",IFERROR(AY10/SUM($AY$3:OFFSET($AY$3,MATCH("Üüritav büroopind kokku",$BI$5:$BI$300,0),0))*(SUMIFS(E:E,G:G,"Ühiskasutuses hoone pind",C:C,"ÜÜRITAV PIND",BH:BH,1)+SUMIFS(E:E,G:G,"Hoone üldpind",C:C,"ÜÜRITAV PIND",BH:BH,1)),0),IF(BI10="Üüritav büroopind kokku",SUM($BM$2:BM9),"")))</f>
        <v/>
      </c>
      <c r="BN10" s="34" t="str">
        <f>IF(OR(BF10&lt;&gt;"",BI10="Aktiivne vakantsus"),IFERROR(SUMIFS(INDEX($AC$3:$AU$1002,0,MATCH($BI10,AC$2:AU$2,0)),$BH$3:$BH$1002,1),0),IF(BI10="Üüritav büroopind kokku",SUM($BN$2:BN9), ""))</f>
        <v/>
      </c>
      <c r="BO10" s="34" t="str">
        <f t="shared" si="9"/>
        <v/>
      </c>
      <c r="BP10" s="109" t="str">
        <f t="shared" ca="1" si="1"/>
        <v/>
      </c>
    </row>
    <row r="11" spans="1:68" x14ac:dyDescent="0.3">
      <c r="A11" s="25" t="str">
        <f>IF(Eksplikatsioon!A13=0,"",Eksplikatsioon!A13)</f>
        <v/>
      </c>
      <c r="B11" s="58" t="str">
        <f>IF(Eksplikatsioon!B13=0,"",Eksplikatsioon!B13)</f>
        <v/>
      </c>
      <c r="C11" s="25" t="str">
        <f>IF(Eksplikatsioon!C13=0,"",Eksplikatsioon!C13)</f>
        <v/>
      </c>
      <c r="D11" s="25" t="str">
        <f>IF(Eksplikatsioon!D13=0,"",Eksplikatsioon!D13)</f>
        <v/>
      </c>
      <c r="E11" s="56" t="str">
        <f>IF(Eksplikatsioon!F13=0,"",Eksplikatsioon!F13)</f>
        <v/>
      </c>
      <c r="F11" s="25" t="str">
        <f>IF(Eksplikatsioon!H13=0,"",Eksplikatsioon!H13)</f>
        <v/>
      </c>
      <c r="G11" s="25" t="str">
        <f>IF(Eksplikatsioon!J13=0,"",Eksplikatsioon!J13)</f>
        <v/>
      </c>
      <c r="H11" s="25" t="str">
        <f>IF(Eksplikatsioon!K13=0,"",Eksplikatsioon!K13)</f>
        <v/>
      </c>
      <c r="I11" s="25" t="str">
        <f>IF(Eksplikatsioon!L13=0,"",Eksplikatsioon!L13)</f>
        <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12"/>
        <v/>
      </c>
      <c r="AX11" s="39" t="str">
        <f t="shared" si="13"/>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14"/>
        <v/>
      </c>
      <c r="BD11" s="47" t="str">
        <f t="shared" ca="1" si="15"/>
        <v/>
      </c>
      <c r="BF11" s="38"/>
      <c r="BG11" s="38"/>
      <c r="BH11" s="108" t="str">
        <f t="shared" si="6"/>
        <v/>
      </c>
      <c r="BI11" s="9" t="str">
        <f t="shared" si="10"/>
        <v/>
      </c>
      <c r="BJ11" s="9" t="str">
        <f t="shared" si="11"/>
        <v/>
      </c>
      <c r="BK11" s="34" t="str">
        <f>IF(BF11&lt;&gt;"",IF(SUMIFS(E:E,H:H,BI11,G:G,"Ainukasutuses pind",C:C,"ÜÜRITAV PIND",BH:BH,1)=0,0,SUMIFS(E:E,H:H,BI11,G:G,"Ainukasutuses pind",C:C,"ÜÜRITAV PIND",BH:BH,1)),IF(BI11="Aktiivne vakantsus",SUMIFS(E:E,C:C,"üüritav pind",G:G,"ainukasutuses pind",BH:BH,1)-SUM($BK$2:BK10),IF(BI11="Üüritav büroopind kokku",SUM($BK$2:BK10),"")))</f>
        <v/>
      </c>
      <c r="BL11" s="34" t="str">
        <f>IF(BF11&lt;&gt;"",IFERROR(SUMIFS(E:E,G:G,"Ainukasutuses pind",C:C,"üüritav pind",H:H,BI11,A:A,-4)/SUMIFS(E:E,G:G,"Ainukasutuses pind",C:C,"üüritav pind",A:A,-4)*(IF(G11="Korruse üldpind", SUMIFS(E:E,G:G,"Ühiskasutuses korruse pind",C:C,"üüritav pind",A:A,-4,BH:BH,1),SUMIFS(E:E,G:G,"Korruse üldpind",C:C,"üüritav pind",A:A,-4,BH:BH,1))+SUMIFS(E:E,G:G,"Ühiskasutuses korruse pind",C:C,"üüritav pind",A:A,-4,BH:BH,1)),0)+IFERROR(SUMIFS(E:E,G:G,"Ainukasutuses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pind",H:H,BI11,A:A,-1)/SUMIFS(E:E,G:G,"Ainukasutuses pind",C:C,"üüritav pind",A:A,-1)*(IF(G11="Korruse üldpind",SUMIFS(E:E,G:G,"Ühiskasutuses korruse pind",C:C,"üüritav pind",A:A,-1,BH:BH,1),SUMIFS(E:E,G:G,"Korruse üldpind",C:C,"üüritav pind",A:A,-1,BH:BH,1))+SUMIFS(E:E,G:G,"Ühiskasutuses korruse pind",C:C,"üüritav pind",A:A,-1,BH:BH,1)),0)+IFERROR(SUMIFS(E:E,G:G,"Ainukasutuses pind",C:C,"üüritav pind",H:H,BI11,A:A,0)/SUMIFS(E:E,G:G,"Ainukasutuses pind",C:C,"üüritav pind",A:A,0)*(IF(G11="Korruse üldpind", SUMIFS(E:E,G:G,"Ühiskasutuses korruse pind",C:C,"üüritav pind",A:A,0,BH:BH,1),SUMIFS(E:E,G:G,"Korruse üldpind",C:C,"üüritav pind",A:A,0,BH:BH,1))+SUMIFS(E:E,G:G,"Ühiskasutuses korruse pind",C:C,"üüritav pind",A:A,0,BH:BH,1)),0)+IFERROR(SUMIFS(E:E,G:G,"Ainukasutuses pind",C:C,"üüritav pind",H:H,BI11,A:A,1)/SUMIFS(E:E,G:G,"Ainukasutuses pind",C:C,"üüritav pind",A:A,1)*(IF(G11="Korruse üldpind", SUMIFS(E:E,G:G,"Ühiskasutuses korruse pind",C:C,"üüritav pind",A:A,1,BH:BH,1),SUMIFS(E:E,G:G,"Korruse üldpind",C:C,"üüritav pind",A:A,1,BH:BH,1))+SUMIFS(E:E,G:G,"Ühiskasutuses korruse pind",C:C,"üüritav pind",A:A,1,BH:BH,1)),0)+IFERROR(SUMIFS(E:E,G:G,"Ainukasutuses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 0)+IFERROR(SUMIFS(E:E,G:G,"Ainukasutuses pind",C:C,"üüritav pind",H:H,BI11,A:A,4)/SUMIFS(E:E,G:G,"Ainukasutuses pind",C:C,"üüritav pind",A:A,4)*(IF(G11="Korruse üldpind",SUMIFS(E:E,G:G,"Ühiskasutuses korruse pind",C:C,"üüritav pind",A:A,4,BH:BH,1),SUMIFS(E:E,G:G,"Korruse üldpind",C:C,"üüritav pind",A:A,4,BH:BH,1))+SUMIFS(E:E,G:G,"Ühiskasutuses korruse pind",C:C,"üüritav pind",A:A,4,BH:BH,1)), 0)+IFERROR(SUMIFS(E:E,G:G,"Ainukasutuses pind",C:C,"üüritav pind",H:H,BI11,A:A,5)/SUMIFS(E:E,G:G,"Ainukasutuses pind",C:C,"üüritav pind",A:A,5)*(IF(G11="Korruse üldpind", SUMIFS(E:E,G:G,"Ühiskasutuses korruse pind",C:C,"üüritav pind",A:A,5,BH:BH,1),SUMIFS(E:E,G:G,"Korruse üldpind",C:C,"üüritav pind",A:A,5,BH:BH,1))+SUMIFS(E:E,G:G,"Ühiskasutuses korruse pind",C:C,"üüritav pind",A:A,5,BH:BH,1)), 0)+IFERROR(SUMIFS(E:E,G:G,"Ainukasutuses pind",C:C,"üüritav pind",H:H,BI11,A:A,6)/SUMIFS(E:E,G:G,"Ainukasutuses pind",C:C,"üüritav pind",A:A,6)*(IF(G11="Korruse üldpind", SUMIFS(E:E,G:G,"Ühiskasutuses korruse pind",C:C,"üüritav pind",A:A,6,BH:BH,1),SUMIFS(E:E,G:G,"Korruse üldpind",C:C,"üüritav pind",A:A,6,BH:BH,1))+SUMIFS(E:E,G:G,"Ühiskasutuses korruse pind",C:C,"üüritav pind",A:A,6,BH:BH,1)),0)+IFERROR(SUMIFS(E:E,G:G,"Ainukasutuses pind",C:C,"üüritav pind",H:H,BI11,A:A,7)/SUMIFS(E:E,G:G,"Ainukasutuses pind",C:C,"üüritav pind",A:A,7)*(IF(G11="Korruse üldpind", SUMIFS(E:E,G:G,"Ühiskasutuses korruse pind",C:C,"üüritav pind",A:A,7,BH:BH,1),SUMIFS(E:E,G:G,"Korruse üldpind",C:C,"üüritav pind",A:A,7,BH:BH,1))+SUMIFS(E:E,G:G,"Ühiskasutuses korruse pind",C:C,"üüritav pind",A:A,7,BH:BH,1)),0)+IFERROR(SUMIFS(E:E,G:G,"Ainukasutuses pind",C:C,"üüritav pind",H:H,BI11,A:A,8)/SUMIFS(E:E,G:G,"Ainukasutuses pind",C:C,"üüritav pind",A:A,8)*(IF(G11="Korruse üldpind", SUMIFS(E:E,G:G,"Ühiskasutuses korruse pind",C:C,"üüritav pind",A:A,8,BH:BH,1),SUMIFS(E:E,G:G,"Korruse üldpind",C:C,"üüritav pind",A:A,8,BH:BH,1))+SUMIFS(E:E,G:G,"Ühiskasutuses korruse pind",C:C,"üüritav pind",A:A,8,BH:BH,1)),0)+IFERROR(SUMIFS(E:E,G:G,"Ainukasutuses pind",C:C,"üüritav pind",H:H,BI11,A:A,9)/SUMIFS(E:E,G:G,"Ainukasutuses pind",C:C,"üüritav pind",A:A,9)*(IF(G11="Korruse üldpind", SUMIFS(E:E,G:G,"Ühiskasutuses korruse pind",C:C,"üüritav pind",A:A,9,BH:BH,1),SUMIFS(E:E,G:G,"Korruse üldpind",C:C,"üüritav pind",A:A,9,BH:BH,1))+SUMIFS(E:E,G:G,"Ühiskasutuses korruse pind",C:C,"üüritav pind",A:A,9,BH:BH,1)),0)+IFERROR(SUMIFS(E:E,G:G,"Ainukasutuses pind",C:C,"üüritav pind",H:H,BI11,A:A,10)/SUMIFS(E:E,G:G,"Ainukasutuses pind",C:C,"üüritav pind",A:A,10)*(IF(G11="Korruse üldpind", SUMIFS(E:E,G:G,"Ühiskasutuses korruse pind",C:C,"üüritav pind",A:A,10,BH:BH,1),SUMIFS(E:E,G:G,"Korruse üldpind",C:C,"üüritav pind",A:A,10,BH:BH,1))+SUMIFS(E:E,G:G,"Ühiskasutuses korruse pind",C:C,"üüritav pind",A:A,10,BH:BH,1)), 0)+IFERROR(SUMIFS(E:E,G:G,"Ainukasutuses pind",C:C,"üüritav pind",H:H,BI11,A:A,11)/SUMIFS(E:E,G:G,"Ainukasutuses pind",C:C,"üüritav pind",A:A,11)*(IF(G11="Korruse üldpind",SUMIFS(E:E,G:G,"Ühiskasutuses korruse pind",C:C,"üüritav pind",A:A,11,BH:BH,1),SUMIFS(E:E,G:G,"Korruse üldpind",C:C,"üüritav pind",A:A,11,BH:BH,1))+SUMIFS(E:E,G:G,"Ühiskasutuses korruse pind",C:C,"üüritav pind",A:A,11,BH:BH,1)), 0)+IFERROR(SUMIFS(E:E,G:G,"Ainukasutuses pind",C:C,"üüritav pind",H:H,BI11,A:A,12)/SUMIFS(E:E,G:G,"Ainukasutuses pind",C:C,"üüritav pind",A:A,12)*(IF(G11="Korruse üldpind", SUMIFS(E:E,G:G,"Ühiskasutuses korruse pind",C:C,"üüritav pind",A:A,12,BH:BH,1),SUMIFS(E:E,G:G,"Korruse üldpind",C:C,"üüritav pind",A:A,12,BH:BH,1))+SUMIFS(E:E,G:G,"Ühiskasutuses korruse pind",C:C,"üüritav pind",A:A,12,BH:BH,1)),0)+IFERROR(SUMIFS(E:E,G:G,"Ainukasutuses pind",C:C,"üüritav pind",H:H,BI11,A:A,13)/SUMIFS(E:E,G:G,"Ainukasutuses pind",C:C,"üüritav pind",A:A,13)*(IF(G11="Korruse üldpind", SUMIFS(E:E,G:G,"Ühiskasutuses korruse pind",C:C,"üüritav pind",A:A,13,BH:BH,1),SUMIFS(E:E,G:G,"Korruse üldpind",C:C,"üüritav pind",A:A,13,BH:BH,1))+SUMIFS(E:E,G:G,"Ühiskasutuses korruse pind",C:C,"üüritav pind",A:A,13,BH:BH,1)),0)+IFERROR(SUMIFS(E:E,G:G,"Ainukasutuses pind",C:C,"Üüritav pind",H:H,BI11,A:A,14)/SUMIFS(E:E,G:G,"Ainukasutuses pind",C:C,"Üüritav pind",A:A,14)*(IF(G11="Korruse üldpind", SUMIFS(E:E,G:G,"Ühiskasutuses korruse pind",C:C,"üüritav pind",A:A,14,BH:BH,1),SUMIFS(E:E,G:G,"Korruse üldpind",C:C,"üüritav pind",A:A,14,BH:BH,1))+SUMIFS(E:E,G:G,"Ühiskasutuses korruse pind",C:C,"üüritav pind",A:A,14,BH:BH,1)), 0),IF(BI11="Aktiivne vakantsus", SUMIFS(E:E,C:C,"üüritav pind",G:G,"Ühiskasutuses korruse pind",BH:BH,1)+SUMIFS(E:E,C:C,"üüritav pind",G:G,"Korruse üldpind",BH:BH,1)-SUM($BL$2:BL10), IF(BI11="Üüritav büroopind kokku", SUM($BL$2:BL10), "")))</f>
        <v/>
      </c>
      <c r="BM11" s="34" t="str">
        <f ca="1">IF(BF11&lt;&gt;"",IFERROR(AY11/SUM($AY$3:OFFSET($AY$3,MATCH("Üüritav büroopind kokku",$BI$5:$BI$300,0),0))*(SUMIFS(E:E,G:G,"Ühiskasutuses hoone pind",C:C,"ÜÜRITAV PIND",BH:BH,1)+SUMIFS(E:E,G:G,"Hoone üldpind",C:C,"ÜÜRITAV PIND",BH:BH,1)),0),IF(BI11="Aktiivne vakantsus",IFERROR(AY11/SUM($AY$3:OFFSET($AY$3,MATCH("Üüritav büroopind kokku",$BI$5:$BI$300,0),0))*(SUMIFS(E:E,G:G,"Ühiskasutuses hoone pind",C:C,"ÜÜRITAV PIND",BH:BH,1)+SUMIFS(E:E,G:G,"Hoone üldpind",C:C,"ÜÜRITAV PIND",BH:BH,1)),0),IF(BI11="Üüritav büroopind kokku",SUM($BM$2:BM10),"")))</f>
        <v/>
      </c>
      <c r="BN11" s="34" t="str">
        <f>IF(OR(BF11&lt;&gt;"",BI11="Aktiivne vakantsus"),IFERROR(SUMIFS(INDEX($AC$3:$AU$1002,0,MATCH($BI11,AC$2:AU$2,0)),$BH$3:$BH$1002,1),0),IF(BI11="Üüritav büroopind kokku",SUM($BN$2:BN10), ""))</f>
        <v/>
      </c>
      <c r="BO11" s="34" t="str">
        <f t="shared" si="9"/>
        <v/>
      </c>
      <c r="BP11" s="109" t="str">
        <f t="shared" ca="1" si="1"/>
        <v/>
      </c>
    </row>
    <row r="12" spans="1:68" x14ac:dyDescent="0.3">
      <c r="A12" s="25" t="str">
        <f>IF(Eksplikatsioon!A14=0,"",Eksplikatsioon!A14)</f>
        <v/>
      </c>
      <c r="B12" s="58" t="str">
        <f>IF(Eksplikatsioon!B14=0,"",Eksplikatsioon!B14)</f>
        <v/>
      </c>
      <c r="C12" s="25" t="str">
        <f>IF(Eksplikatsioon!C14=0,"",Eksplikatsioon!C14)</f>
        <v/>
      </c>
      <c r="D12" s="25" t="str">
        <f>IF(Eksplikatsioon!D14=0,"",Eksplikatsioon!D14)</f>
        <v/>
      </c>
      <c r="E12" s="56" t="str">
        <f>IF(Eksplikatsioon!F14=0,"",Eksplikatsioon!F14)</f>
        <v/>
      </c>
      <c r="F12" s="25" t="str">
        <f>IF(Eksplikatsioon!H14=0,"",Eksplikatsioon!H14)</f>
        <v/>
      </c>
      <c r="G12" s="25" t="str">
        <f>IF(Eksplikatsioon!J14=0,"",Eksplikatsioon!J14)</f>
        <v/>
      </c>
      <c r="H12" s="25" t="str">
        <f>IF(Eksplikatsioon!K14=0,"",Eksplikatsioon!K14)</f>
        <v/>
      </c>
      <c r="I12" s="25" t="str">
        <f>IF(Eksplikatsioon!L14=0,"",Eksplikatsioon!L14)</f>
        <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12"/>
        <v/>
      </c>
      <c r="AX12" s="39" t="str">
        <f t="shared" si="13"/>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14"/>
        <v/>
      </c>
      <c r="BD12" s="47" t="str">
        <f t="shared" ca="1" si="15"/>
        <v/>
      </c>
      <c r="BF12" s="38"/>
      <c r="BG12" s="38"/>
      <c r="BH12" s="108" t="str">
        <f t="shared" si="6"/>
        <v/>
      </c>
      <c r="BI12" s="9" t="str">
        <f t="shared" si="10"/>
        <v/>
      </c>
      <c r="BJ12" s="9" t="str">
        <f t="shared" si="11"/>
        <v/>
      </c>
      <c r="BK12" s="34" t="str">
        <f>IF(BF12&lt;&gt;"",IF(SUMIFS(E:E,H:H,BI12,G:G,"Ainukasutuses pind",C:C,"ÜÜRITAV PIND",BH:BH,1)=0,0,SUMIFS(E:E,H:H,BI12,G:G,"Ainukasutuses pind",C:C,"ÜÜRITAV PIND",BH:BH,1)),IF(BI12="Aktiivne vakantsus",SUMIFS(E:E,C:C,"üüritav pind",G:G,"ainukasutuses pind",BH:BH,1)-SUM($BK$2:BK11),IF(BI12="Üüritav büroopind kokku",SUM($BK$2:BK11),"")))</f>
        <v/>
      </c>
      <c r="BL12" s="34" t="str">
        <f>IF(BF12&lt;&gt;"",IFERROR(SUMIFS(E:E,G:G,"Ainukasutuses pind",C:C,"üüritav pind",H:H,BI12,A:A,-4)/SUMIFS(E:E,G:G,"Ainukasutuses pind",C:C,"üüritav pind",A:A,-4)*(IF(G12="Korruse üldpind", SUMIFS(E:E,G:G,"Ühiskasutuses korruse pind",C:C,"üüritav pind",A:A,-4,BH:BH,1),SUMIFS(E:E,G:G,"Korruse üldpind",C:C,"üüritav pind",A:A,-4,BH:BH,1))+SUMIFS(E:E,G:G,"Ühiskasutuses korruse pind",C:C,"üüritav pind",A:A,-4,BH:BH,1)),0)+IFERROR(SUMIFS(E:E,G:G,"Ainukasutuses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pind",H:H,BI12,A:A,-1)/SUMIFS(E:E,G:G,"Ainukasutuses pind",C:C,"üüritav pind",A:A,-1)*(IF(G12="Korruse üldpind",SUMIFS(E:E,G:G,"Ühiskasutuses korruse pind",C:C,"üüritav pind",A:A,-1,BH:BH,1),SUMIFS(E:E,G:G,"Korruse üldpind",C:C,"üüritav pind",A:A,-1,BH:BH,1))+SUMIFS(E:E,G:G,"Ühiskasutuses korruse pind",C:C,"üüritav pind",A:A,-1,BH:BH,1)),0)+IFERROR(SUMIFS(E:E,G:G,"Ainukasutuses pind",C:C,"üüritav pind",H:H,BI12,A:A,0)/SUMIFS(E:E,G:G,"Ainukasutuses pind",C:C,"üüritav pind",A:A,0)*(IF(G12="Korruse üldpind", SUMIFS(E:E,G:G,"Ühiskasutuses korruse pind",C:C,"üüritav pind",A:A,0,BH:BH,1),SUMIFS(E:E,G:G,"Korruse üldpind",C:C,"üüritav pind",A:A,0,BH:BH,1))+SUMIFS(E:E,G:G,"Ühiskasutuses korruse pind",C:C,"üüritav pind",A:A,0,BH:BH,1)),0)+IFERROR(SUMIFS(E:E,G:G,"Ainukasutuses pind",C:C,"üüritav pind",H:H,BI12,A:A,1)/SUMIFS(E:E,G:G,"Ainukasutuses pind",C:C,"üüritav pind",A:A,1)*(IF(G12="Korruse üldpind", SUMIFS(E:E,G:G,"Ühiskasutuses korruse pind",C:C,"üüritav pind",A:A,1,BH:BH,1),SUMIFS(E:E,G:G,"Korruse üldpind",C:C,"üüritav pind",A:A,1,BH:BH,1))+SUMIFS(E:E,G:G,"Ühiskasutuses korruse pind",C:C,"üüritav pind",A:A,1,BH:BH,1)),0)+IFERROR(SUMIFS(E:E,G:G,"Ainukasutuses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 0)+IFERROR(SUMIFS(E:E,G:G,"Ainukasutuses pind",C:C,"üüritav pind",H:H,BI12,A:A,4)/SUMIFS(E:E,G:G,"Ainukasutuses pind",C:C,"üüritav pind",A:A,4)*(IF(G12="Korruse üldpind",SUMIFS(E:E,G:G,"Ühiskasutuses korruse pind",C:C,"üüritav pind",A:A,4,BH:BH,1),SUMIFS(E:E,G:G,"Korruse üldpind",C:C,"üüritav pind",A:A,4,BH:BH,1))+SUMIFS(E:E,G:G,"Ühiskasutuses korruse pind",C:C,"üüritav pind",A:A,4,BH:BH,1)), 0)+IFERROR(SUMIFS(E:E,G:G,"Ainukasutuses pind",C:C,"üüritav pind",H:H,BI12,A:A,5)/SUMIFS(E:E,G:G,"Ainukasutuses pind",C:C,"üüritav pind",A:A,5)*(IF(G12="Korruse üldpind", SUMIFS(E:E,G:G,"Ühiskasutuses korruse pind",C:C,"üüritav pind",A:A,5,BH:BH,1),SUMIFS(E:E,G:G,"Korruse üldpind",C:C,"üüritav pind",A:A,5,BH:BH,1))+SUMIFS(E:E,G:G,"Ühiskasutuses korruse pind",C:C,"üüritav pind",A:A,5,BH:BH,1)), 0)+IFERROR(SUMIFS(E:E,G:G,"Ainukasutuses pind",C:C,"üüritav pind",H:H,BI12,A:A,6)/SUMIFS(E:E,G:G,"Ainukasutuses pind",C:C,"üüritav pind",A:A,6)*(IF(G12="Korruse üldpind", SUMIFS(E:E,G:G,"Ühiskasutuses korruse pind",C:C,"üüritav pind",A:A,6,BH:BH,1),SUMIFS(E:E,G:G,"Korruse üldpind",C:C,"üüritav pind",A:A,6,BH:BH,1))+SUMIFS(E:E,G:G,"Ühiskasutuses korruse pind",C:C,"üüritav pind",A:A,6,BH:BH,1)),0)+IFERROR(SUMIFS(E:E,G:G,"Ainukasutuses pind",C:C,"üüritav pind",H:H,BI12,A:A,7)/SUMIFS(E:E,G:G,"Ainukasutuses pind",C:C,"üüritav pind",A:A,7)*(IF(G12="Korruse üldpind", SUMIFS(E:E,G:G,"Ühiskasutuses korruse pind",C:C,"üüritav pind",A:A,7,BH:BH,1),SUMIFS(E:E,G:G,"Korruse üldpind",C:C,"üüritav pind",A:A,7,BH:BH,1))+SUMIFS(E:E,G:G,"Ühiskasutuses korruse pind",C:C,"üüritav pind",A:A,7,BH:BH,1)),0)+IFERROR(SUMIFS(E:E,G:G,"Ainukasutuses pind",C:C,"üüritav pind",H:H,BI12,A:A,8)/SUMIFS(E:E,G:G,"Ainukasutuses pind",C:C,"üüritav pind",A:A,8)*(IF(G12="Korruse üldpind", SUMIFS(E:E,G:G,"Ühiskasutuses korruse pind",C:C,"üüritav pind",A:A,8,BH:BH,1),SUMIFS(E:E,G:G,"Korruse üldpind",C:C,"üüritav pind",A:A,8,BH:BH,1))+SUMIFS(E:E,G:G,"Ühiskasutuses korruse pind",C:C,"üüritav pind",A:A,8,BH:BH,1)),0)+IFERROR(SUMIFS(E:E,G:G,"Ainukasutuses pind",C:C,"üüritav pind",H:H,BI12,A:A,9)/SUMIFS(E:E,G:G,"Ainukasutuses pind",C:C,"üüritav pind",A:A,9)*(IF(G12="Korruse üldpind", SUMIFS(E:E,G:G,"Ühiskasutuses korruse pind",C:C,"üüritav pind",A:A,9,BH:BH,1),SUMIFS(E:E,G:G,"Korruse üldpind",C:C,"üüritav pind",A:A,9,BH:BH,1))+SUMIFS(E:E,G:G,"Ühiskasutuses korruse pind",C:C,"üüritav pind",A:A,9,BH:BH,1)),0)+IFERROR(SUMIFS(E:E,G:G,"Ainukasutuses pind",C:C,"üüritav pind",H:H,BI12,A:A,10)/SUMIFS(E:E,G:G,"Ainukasutuses pind",C:C,"üüritav pind",A:A,10)*(IF(G12="Korruse üldpind", SUMIFS(E:E,G:G,"Ühiskasutuses korruse pind",C:C,"üüritav pind",A:A,10,BH:BH,1),SUMIFS(E:E,G:G,"Korruse üldpind",C:C,"üüritav pind",A:A,10,BH:BH,1))+SUMIFS(E:E,G:G,"Ühiskasutuses korruse pind",C:C,"üüritav pind",A:A,10,BH:BH,1)), 0)+IFERROR(SUMIFS(E:E,G:G,"Ainukasutuses pind",C:C,"üüritav pind",H:H,BI12,A:A,11)/SUMIFS(E:E,G:G,"Ainukasutuses pind",C:C,"üüritav pind",A:A,11)*(IF(G12="Korruse üldpind",SUMIFS(E:E,G:G,"Ühiskasutuses korruse pind",C:C,"üüritav pind",A:A,11,BH:BH,1),SUMIFS(E:E,G:G,"Korruse üldpind",C:C,"üüritav pind",A:A,11,BH:BH,1))+SUMIFS(E:E,G:G,"Ühiskasutuses korruse pind",C:C,"üüritav pind",A:A,11,BH:BH,1)), 0)+IFERROR(SUMIFS(E:E,G:G,"Ainukasutuses pind",C:C,"üüritav pind",H:H,BI12,A:A,12)/SUMIFS(E:E,G:G,"Ainukasutuses pind",C:C,"üüritav pind",A:A,12)*(IF(G12="Korruse üldpind", SUMIFS(E:E,G:G,"Ühiskasutuses korruse pind",C:C,"üüritav pind",A:A,12,BH:BH,1),SUMIFS(E:E,G:G,"Korruse üldpind",C:C,"üüritav pind",A:A,12,BH:BH,1))+SUMIFS(E:E,G:G,"Ühiskasutuses korruse pind",C:C,"üüritav pind",A:A,12,BH:BH,1)),0)+IFERROR(SUMIFS(E:E,G:G,"Ainukasutuses pind",C:C,"üüritav pind",H:H,BI12,A:A,13)/SUMIFS(E:E,G:G,"Ainukasutuses pind",C:C,"üüritav pind",A:A,13)*(IF(G12="Korruse üldpind", SUMIFS(E:E,G:G,"Ühiskasutuses korruse pind",C:C,"üüritav pind",A:A,13,BH:BH,1),SUMIFS(E:E,G:G,"Korruse üldpind",C:C,"üüritav pind",A:A,13,BH:BH,1))+SUMIFS(E:E,G:G,"Ühiskasutuses korruse pind",C:C,"üüritav pind",A:A,13,BH:BH,1)),0)+IFERROR(SUMIFS(E:E,G:G,"Ainukasutuses pind",C:C,"Üüritav pind",H:H,BI12,A:A,14)/SUMIFS(E:E,G:G,"Ainukasutuses pind",C:C,"Üüritav pind",A:A,14)*(IF(G12="Korruse üldpind", SUMIFS(E:E,G:G,"Ühiskasutuses korruse pind",C:C,"üüritav pind",A:A,14,BH:BH,1),SUMIFS(E:E,G:G,"Korruse üldpind",C:C,"üüritav pind",A:A,14,BH:BH,1))+SUMIFS(E:E,G:G,"Ühiskasutuses korruse pind",C:C,"üüritav pind",A:A,14,BH:BH,1)), 0),IF(BI12="Aktiivne vakantsus", SUMIFS(E:E,C:C,"üüritav pind",G:G,"Ühiskasutuses korruse pind",BH:BH,1)+SUMIFS(E:E,C:C,"üüritav pind",G:G,"Korruse üldpind",BH:BH,1)-SUM($BL$2:BL11), IF(BI12="Üüritav büroopind kokku", SUM($BL$2:BL11), "")))</f>
        <v/>
      </c>
      <c r="BM12" s="34" t="str">
        <f ca="1">IF(BF12&lt;&gt;"",IFERROR(AY12/SUM($AY$3:OFFSET($AY$3,MATCH("Üüritav büroopind kokku",$BI$5:$BI$300,0),0))*(SUMIFS(E:E,G:G,"Ühiskasutuses hoone pind",C:C,"ÜÜRITAV PIND",BH:BH,1)+SUMIFS(E:E,G:G,"Hoone üldpind",C:C,"ÜÜRITAV PIND",BH:BH,1)),0),IF(BI12="Aktiivne vakantsus",IFERROR(AY12/SUM($AY$3:OFFSET($AY$3,MATCH("Üüritav büroopind kokku",$BI$5:$BI$300,0),0))*(SUMIFS(E:E,G:G,"Ühiskasutuses hoone pind",C:C,"ÜÜRITAV PIND",BH:BH,1)+SUMIFS(E:E,G:G,"Hoone üldpind",C:C,"ÜÜRITAV PIND",BH:BH,1)),0),IF(BI12="Üüritav büroopind kokku",SUM($BM$2:BM11),"")))</f>
        <v/>
      </c>
      <c r="BN12" s="34" t="str">
        <f>IF(OR(BF12&lt;&gt;"",BI12="Aktiivne vakantsus"),IFERROR(SUMIFS(INDEX($AC$3:$AU$1002,0,MATCH($BI12,AC$2:AU$2,0)),$BH$3:$BH$1002,1),0),IF(BI12="Üüritav büroopind kokku",SUM($BN$2:BN11), ""))</f>
        <v/>
      </c>
      <c r="BO12" s="34" t="str">
        <f t="shared" si="9"/>
        <v/>
      </c>
      <c r="BP12" s="109" t="str">
        <f t="shared" ca="1" si="1"/>
        <v/>
      </c>
    </row>
    <row r="13" spans="1:68" x14ac:dyDescent="0.3">
      <c r="A13" s="25" t="str">
        <f>IF(Eksplikatsioon!A15=0,"",Eksplikatsioon!A15)</f>
        <v/>
      </c>
      <c r="B13" s="58" t="str">
        <f>IF(Eksplikatsioon!B15=0,"",Eksplikatsioon!B15)</f>
        <v/>
      </c>
      <c r="C13" s="25" t="str">
        <f>IF(Eksplikatsioon!C15=0,"",Eksplikatsioon!C15)</f>
        <v/>
      </c>
      <c r="D13" s="25" t="str">
        <f>IF(Eksplikatsioon!D15=0,"",Eksplikatsioon!D15)</f>
        <v/>
      </c>
      <c r="E13" s="56" t="str">
        <f>IF(Eksplikatsioon!F15=0,"",Eksplikatsioon!F15)</f>
        <v/>
      </c>
      <c r="F13" s="25" t="str">
        <f>IF(Eksplikatsioon!H15=0,"",Eksplikatsioon!H15)</f>
        <v/>
      </c>
      <c r="G13" s="25" t="str">
        <f>IF(Eksplikatsioon!J15=0,"",Eksplikatsioon!J15)</f>
        <v/>
      </c>
      <c r="H13" s="25" t="str">
        <f>IF(Eksplikatsioon!K15=0,"",Eksplikatsioon!K15)</f>
        <v/>
      </c>
      <c r="I13" s="25" t="str">
        <f>IF(Eksplikatsioon!L15=0,"",Eksplikatsioon!L15)</f>
        <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12"/>
        <v/>
      </c>
      <c r="AX13" s="39" t="str">
        <f t="shared" si="13"/>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14"/>
        <v/>
      </c>
      <c r="BD13" s="47" t="str">
        <f t="shared" ca="1" si="15"/>
        <v/>
      </c>
      <c r="BF13" s="38"/>
      <c r="BG13" s="38"/>
      <c r="BH13" s="108" t="str">
        <f t="shared" si="6"/>
        <v/>
      </c>
      <c r="BI13" s="9" t="str">
        <f t="shared" si="10"/>
        <v/>
      </c>
      <c r="BJ13" s="9" t="str">
        <f t="shared" si="11"/>
        <v/>
      </c>
      <c r="BK13" s="34" t="str">
        <f>IF(BF13&lt;&gt;"",IF(SUMIFS(E:E,H:H,BI13,G:G,"Ainukasutuses pind",C:C,"ÜÜRITAV PIND",BH:BH,1)=0,0,SUMIFS(E:E,H:H,BI13,G:G,"Ainukasutuses pind",C:C,"ÜÜRITAV PIND",BH:BH,1)),IF(BI13="Aktiivne vakantsus",SUMIFS(E:E,C:C,"üüritav pind",G:G,"ainukasutuses pind",BH:BH,1)-SUM($BK$2:BK12),IF(BI13="Üüritav büroopind kokku",SUM($BK$2:BK12),"")))</f>
        <v/>
      </c>
      <c r="BL13" s="34" t="str">
        <f>IF(BF13&lt;&gt;"",IFERROR(SUMIFS(E:E,G:G,"Ainukasutuses pind",C:C,"üüritav pind",H:H,BI13,A:A,-4)/SUMIFS(E:E,G:G,"Ainukasutuses pind",C:C,"üüritav pind",A:A,-4)*(IF(G13="Korruse üldpind", SUMIFS(E:E,G:G,"Ühiskasutuses korruse pind",C:C,"üüritav pind",A:A,-4,BH:BH,1),SUMIFS(E:E,G:G,"Korruse üldpind",C:C,"üüritav pind",A:A,-4,BH:BH,1))+SUMIFS(E:E,G:G,"Ühiskasutuses korruse pind",C:C,"üüritav pind",A:A,-4,BH:BH,1)),0)+IFERROR(SUMIFS(E:E,G:G,"Ainukasutuses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pind",H:H,BI13,A:A,-1)/SUMIFS(E:E,G:G,"Ainukasutuses pind",C:C,"üüritav pind",A:A,-1)*(IF(G13="Korruse üldpind",SUMIFS(E:E,G:G,"Ühiskasutuses korruse pind",C:C,"üüritav pind",A:A,-1,BH:BH,1),SUMIFS(E:E,G:G,"Korruse üldpind",C:C,"üüritav pind",A:A,-1,BH:BH,1))+SUMIFS(E:E,G:G,"Ühiskasutuses korruse pind",C:C,"üüritav pind",A:A,-1,BH:BH,1)),0)+IFERROR(SUMIFS(E:E,G:G,"Ainukasutuses pind",C:C,"üüritav pind",H:H,BI13,A:A,0)/SUMIFS(E:E,G:G,"Ainukasutuses pind",C:C,"üüritav pind",A:A,0)*(IF(G13="Korruse üldpind", SUMIFS(E:E,G:G,"Ühiskasutuses korruse pind",C:C,"üüritav pind",A:A,0,BH:BH,1),SUMIFS(E:E,G:G,"Korruse üldpind",C:C,"üüritav pind",A:A,0,BH:BH,1))+SUMIFS(E:E,G:G,"Ühiskasutuses korruse pind",C:C,"üüritav pind",A:A,0,BH:BH,1)),0)+IFERROR(SUMIFS(E:E,G:G,"Ainukasutuses pind",C:C,"üüritav pind",H:H,BI13,A:A,1)/SUMIFS(E:E,G:G,"Ainukasutuses pind",C:C,"üüritav pind",A:A,1)*(IF(G13="Korruse üldpind", SUMIFS(E:E,G:G,"Ühiskasutuses korruse pind",C:C,"üüritav pind",A:A,1,BH:BH,1),SUMIFS(E:E,G:G,"Korruse üldpind",C:C,"üüritav pind",A:A,1,BH:BH,1))+SUMIFS(E:E,G:G,"Ühiskasutuses korruse pind",C:C,"üüritav pind",A:A,1,BH:BH,1)),0)+IFERROR(SUMIFS(E:E,G:G,"Ainukasutuses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 0)+IFERROR(SUMIFS(E:E,G:G,"Ainukasutuses pind",C:C,"üüritav pind",H:H,BI13,A:A,4)/SUMIFS(E:E,G:G,"Ainukasutuses pind",C:C,"üüritav pind",A:A,4)*(IF(G13="Korruse üldpind",SUMIFS(E:E,G:G,"Ühiskasutuses korruse pind",C:C,"üüritav pind",A:A,4,BH:BH,1),SUMIFS(E:E,G:G,"Korruse üldpind",C:C,"üüritav pind",A:A,4,BH:BH,1))+SUMIFS(E:E,G:G,"Ühiskasutuses korruse pind",C:C,"üüritav pind",A:A,4,BH:BH,1)), 0)+IFERROR(SUMIFS(E:E,G:G,"Ainukasutuses pind",C:C,"üüritav pind",H:H,BI13,A:A,5)/SUMIFS(E:E,G:G,"Ainukasutuses pind",C:C,"üüritav pind",A:A,5)*(IF(G13="Korruse üldpind", SUMIFS(E:E,G:G,"Ühiskasutuses korruse pind",C:C,"üüritav pind",A:A,5,BH:BH,1),SUMIFS(E:E,G:G,"Korruse üldpind",C:C,"üüritav pind",A:A,5,BH:BH,1))+SUMIFS(E:E,G:G,"Ühiskasutuses korruse pind",C:C,"üüritav pind",A:A,5,BH:BH,1)), 0)+IFERROR(SUMIFS(E:E,G:G,"Ainukasutuses pind",C:C,"üüritav pind",H:H,BI13,A:A,6)/SUMIFS(E:E,G:G,"Ainukasutuses pind",C:C,"üüritav pind",A:A,6)*(IF(G13="Korruse üldpind", SUMIFS(E:E,G:G,"Ühiskasutuses korruse pind",C:C,"üüritav pind",A:A,6,BH:BH,1),SUMIFS(E:E,G:G,"Korruse üldpind",C:C,"üüritav pind",A:A,6,BH:BH,1))+SUMIFS(E:E,G:G,"Ühiskasutuses korruse pind",C:C,"üüritav pind",A:A,6,BH:BH,1)),0)+IFERROR(SUMIFS(E:E,G:G,"Ainukasutuses pind",C:C,"üüritav pind",H:H,BI13,A:A,7)/SUMIFS(E:E,G:G,"Ainukasutuses pind",C:C,"üüritav pind",A:A,7)*(IF(G13="Korruse üldpind", SUMIFS(E:E,G:G,"Ühiskasutuses korruse pind",C:C,"üüritav pind",A:A,7,BH:BH,1),SUMIFS(E:E,G:G,"Korruse üldpind",C:C,"üüritav pind",A:A,7,BH:BH,1))+SUMIFS(E:E,G:G,"Ühiskasutuses korruse pind",C:C,"üüritav pind",A:A,7,BH:BH,1)),0)+IFERROR(SUMIFS(E:E,G:G,"Ainukasutuses pind",C:C,"üüritav pind",H:H,BI13,A:A,8)/SUMIFS(E:E,G:G,"Ainukasutuses pind",C:C,"üüritav pind",A:A,8)*(IF(G13="Korruse üldpind", SUMIFS(E:E,G:G,"Ühiskasutuses korruse pind",C:C,"üüritav pind",A:A,8,BH:BH,1),SUMIFS(E:E,G:G,"Korruse üldpind",C:C,"üüritav pind",A:A,8,BH:BH,1))+SUMIFS(E:E,G:G,"Ühiskasutuses korruse pind",C:C,"üüritav pind",A:A,8,BH:BH,1)),0)+IFERROR(SUMIFS(E:E,G:G,"Ainukasutuses pind",C:C,"üüritav pind",H:H,BI13,A:A,9)/SUMIFS(E:E,G:G,"Ainukasutuses pind",C:C,"üüritav pind",A:A,9)*(IF(G13="Korruse üldpind", SUMIFS(E:E,G:G,"Ühiskasutuses korruse pind",C:C,"üüritav pind",A:A,9,BH:BH,1),SUMIFS(E:E,G:G,"Korruse üldpind",C:C,"üüritav pind",A:A,9,BH:BH,1))+SUMIFS(E:E,G:G,"Ühiskasutuses korruse pind",C:C,"üüritav pind",A:A,9,BH:BH,1)),0)+IFERROR(SUMIFS(E:E,G:G,"Ainukasutuses pind",C:C,"üüritav pind",H:H,BI13,A:A,10)/SUMIFS(E:E,G:G,"Ainukasutuses pind",C:C,"üüritav pind",A:A,10)*(IF(G13="Korruse üldpind", SUMIFS(E:E,G:G,"Ühiskasutuses korruse pind",C:C,"üüritav pind",A:A,10,BH:BH,1),SUMIFS(E:E,G:G,"Korruse üldpind",C:C,"üüritav pind",A:A,10,BH:BH,1))+SUMIFS(E:E,G:G,"Ühiskasutuses korruse pind",C:C,"üüritav pind",A:A,10,BH:BH,1)), 0)+IFERROR(SUMIFS(E:E,G:G,"Ainukasutuses pind",C:C,"üüritav pind",H:H,BI13,A:A,11)/SUMIFS(E:E,G:G,"Ainukasutuses pind",C:C,"üüritav pind",A:A,11)*(IF(G13="Korruse üldpind",SUMIFS(E:E,G:G,"Ühiskasutuses korruse pind",C:C,"üüritav pind",A:A,11,BH:BH,1),SUMIFS(E:E,G:G,"Korruse üldpind",C:C,"üüritav pind",A:A,11,BH:BH,1))+SUMIFS(E:E,G:G,"Ühiskasutuses korruse pind",C:C,"üüritav pind",A:A,11,BH:BH,1)), 0)+IFERROR(SUMIFS(E:E,G:G,"Ainukasutuses pind",C:C,"üüritav pind",H:H,BI13,A:A,12)/SUMIFS(E:E,G:G,"Ainukasutuses pind",C:C,"üüritav pind",A:A,12)*(IF(G13="Korruse üldpind", SUMIFS(E:E,G:G,"Ühiskasutuses korruse pind",C:C,"üüritav pind",A:A,12,BH:BH,1),SUMIFS(E:E,G:G,"Korruse üldpind",C:C,"üüritav pind",A:A,12,BH:BH,1))+SUMIFS(E:E,G:G,"Ühiskasutuses korruse pind",C:C,"üüritav pind",A:A,12,BH:BH,1)),0)+IFERROR(SUMIFS(E:E,G:G,"Ainukasutuses pind",C:C,"üüritav pind",H:H,BI13,A:A,13)/SUMIFS(E:E,G:G,"Ainukasutuses pind",C:C,"üüritav pind",A:A,13)*(IF(G13="Korruse üldpind", SUMIFS(E:E,G:G,"Ühiskasutuses korruse pind",C:C,"üüritav pind",A:A,13,BH:BH,1),SUMIFS(E:E,G:G,"Korruse üldpind",C:C,"üüritav pind",A:A,13,BH:BH,1))+SUMIFS(E:E,G:G,"Ühiskasutuses korruse pind",C:C,"üüritav pind",A:A,13,BH:BH,1)),0)+IFERROR(SUMIFS(E:E,G:G,"Ainukasutuses pind",C:C,"Üüritav pind",H:H,BI13,A:A,14)/SUMIFS(E:E,G:G,"Ainukasutuses pind",C:C,"Üüritav pind",A:A,14)*(IF(G13="Korruse üldpind", SUMIFS(E:E,G:G,"Ühiskasutuses korruse pind",C:C,"üüritav pind",A:A,14,BH:BH,1),SUMIFS(E:E,G:G,"Korruse üldpind",C:C,"üüritav pind",A:A,14,BH:BH,1))+SUMIFS(E:E,G:G,"Ühiskasutuses korruse pind",C:C,"üüritav pind",A:A,14,BH:BH,1)), 0),IF(BI13="Aktiivne vakantsus", SUMIFS(E:E,C:C,"üüritav pind",G:G,"Ühiskasutuses korruse pind",BH:BH,1)+SUMIFS(E:E,C:C,"üüritav pind",G:G,"Korruse üldpind",BH:BH,1)-SUM($BL$2:BL12), IF(BI13="Üüritav büroopind kokku", SUM($BL$2:BL12), "")))</f>
        <v/>
      </c>
      <c r="BM13" s="34" t="str">
        <f ca="1">IF(BF13&lt;&gt;"",IFERROR(AY13/SUM($AY$3:OFFSET($AY$3,MATCH("Üüritav büroopind kokku",$BI$5:$BI$300,0),0))*(SUMIFS(E:E,G:G,"Ühiskasutuses hoone pind",C:C,"ÜÜRITAV PIND",BH:BH,1)+SUMIFS(E:E,G:G,"Hoone üldpind",C:C,"ÜÜRITAV PIND",BH:BH,1)),0),IF(BI13="Aktiivne vakantsus",IFERROR(AY13/SUM($AY$3:OFFSET($AY$3,MATCH("Üüritav büroopind kokku",$BI$5:$BI$300,0),0))*(SUMIFS(E:E,G:G,"Ühiskasutuses hoone pind",C:C,"ÜÜRITAV PIND",BH:BH,1)+SUMIFS(E:E,G:G,"Hoone üldpind",C:C,"ÜÜRITAV PIND",BH:BH,1)),0),IF(BI13="Üüritav büroopind kokku",SUM($BM$2:BM12),"")))</f>
        <v/>
      </c>
      <c r="BN13" s="34" t="str">
        <f>IF(OR(BF13&lt;&gt;"",BI13="Aktiivne vakantsus"),IFERROR(SUMIFS(INDEX($AC$3:$AU$1002,0,MATCH($BI13,AC$2:AU$2,0)),$BH$3:$BH$1002,1),0),IF(BI13="Üüritav büroopind kokku",SUM($BN$2:BN12), ""))</f>
        <v/>
      </c>
      <c r="BO13" s="34" t="str">
        <f t="shared" si="9"/>
        <v/>
      </c>
      <c r="BP13" s="109" t="str">
        <f t="shared" ca="1" si="1"/>
        <v/>
      </c>
    </row>
    <row r="14" spans="1:68" x14ac:dyDescent="0.3">
      <c r="A14" s="25" t="str">
        <f>IF(Eksplikatsioon!A16=0,"",Eksplikatsioon!A16)</f>
        <v/>
      </c>
      <c r="B14" s="58" t="str">
        <f>IF(Eksplikatsioon!B16=0,"",Eksplikatsioon!B16)</f>
        <v/>
      </c>
      <c r="C14" s="25" t="str">
        <f>IF(Eksplikatsioon!C16=0,"",Eksplikatsioon!C16)</f>
        <v/>
      </c>
      <c r="D14" s="25" t="str">
        <f>IF(Eksplikatsioon!D16=0,"",Eksplikatsioon!D16)</f>
        <v/>
      </c>
      <c r="E14" s="56" t="str">
        <f>IF(Eksplikatsioon!F16=0,"",Eksplikatsioon!F16)</f>
        <v/>
      </c>
      <c r="F14" s="25" t="str">
        <f>IF(Eksplikatsioon!H16=0,"",Eksplikatsioon!H16)</f>
        <v/>
      </c>
      <c r="G14" s="25" t="str">
        <f>IF(Eksplikatsioon!J16=0,"",Eksplikatsioon!J16)</f>
        <v/>
      </c>
      <c r="H14" s="25" t="str">
        <f>IF(Eksplikatsioon!K16=0,"",Eksplikatsioon!K16)</f>
        <v/>
      </c>
      <c r="I14" s="25" t="str">
        <f>IF(Eksplikatsioon!L16=0,"",Eksplikatsioon!L16)</f>
        <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12"/>
        <v/>
      </c>
      <c r="AX14" s="39" t="str">
        <f t="shared" si="13"/>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14"/>
        <v/>
      </c>
      <c r="BD14" s="47" t="str">
        <f t="shared" ca="1" si="15"/>
        <v/>
      </c>
      <c r="BF14" s="38"/>
      <c r="BG14" s="38"/>
      <c r="BH14" s="108" t="str">
        <f t="shared" si="6"/>
        <v/>
      </c>
      <c r="BI14" s="9" t="str">
        <f t="shared" si="10"/>
        <v/>
      </c>
      <c r="BJ14" s="9" t="str">
        <f t="shared" si="11"/>
        <v/>
      </c>
      <c r="BK14" s="34" t="str">
        <f>IF(BF14&lt;&gt;"",IF(SUMIFS(E:E,H:H,BI14,G:G,"Ainukasutuses pind",C:C,"ÜÜRITAV PIND",BH:BH,1)=0,0,SUMIFS(E:E,H:H,BI14,G:G,"Ainukasutuses pind",C:C,"ÜÜRITAV PIND",BH:BH,1)),IF(BI14="Aktiivne vakantsus",SUMIFS(E:E,C:C,"üüritav pind",G:G,"ainukasutuses pind",BH:BH,1)-SUM($BK$2:BK13),IF(BI14="Üüritav büroopind kokku",SUM($BK$2:BK13),"")))</f>
        <v/>
      </c>
      <c r="BL14" s="34" t="str">
        <f>IF(BF14&lt;&gt;"",IFERROR(SUMIFS(E:E,G:G,"Ainukasutuses pind",C:C,"üüritav pind",H:H,BI14,A:A,-4)/SUMIFS(E:E,G:G,"Ainukasutuses pind",C:C,"üüritav pind",A:A,-4)*(IF(G14="Korruse üldpind", SUMIFS(E:E,G:G,"Ühiskasutuses korruse pind",C:C,"üüritav pind",A:A,-4,BH:BH,1),SUMIFS(E:E,G:G,"Korruse üldpind",C:C,"üüritav pind",A:A,-4,BH:BH,1))+SUMIFS(E:E,G:G,"Ühiskasutuses korruse pind",C:C,"üüritav pind",A:A,-4,BH:BH,1)),0)+IFERROR(SUMIFS(E:E,G:G,"Ainukasutuses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pind",H:H,BI14,A:A,-1)/SUMIFS(E:E,G:G,"Ainukasutuses pind",C:C,"üüritav pind",A:A,-1)*(IF(G14="Korruse üldpind",SUMIFS(E:E,G:G,"Ühiskasutuses korruse pind",C:C,"üüritav pind",A:A,-1,BH:BH,1),SUMIFS(E:E,G:G,"Korruse üldpind",C:C,"üüritav pind",A:A,-1,BH:BH,1))+SUMIFS(E:E,G:G,"Ühiskasutuses korruse pind",C:C,"üüritav pind",A:A,-1,BH:BH,1)),0)+IFERROR(SUMIFS(E:E,G:G,"Ainukasutuses pind",C:C,"üüritav pind",H:H,BI14,A:A,0)/SUMIFS(E:E,G:G,"Ainukasutuses pind",C:C,"üüritav pind",A:A,0)*(IF(G14="Korruse üldpind", SUMIFS(E:E,G:G,"Ühiskasutuses korruse pind",C:C,"üüritav pind",A:A,0,BH:BH,1),SUMIFS(E:E,G:G,"Korruse üldpind",C:C,"üüritav pind",A:A,0,BH:BH,1))+SUMIFS(E:E,G:G,"Ühiskasutuses korruse pind",C:C,"üüritav pind",A:A,0,BH:BH,1)),0)+IFERROR(SUMIFS(E:E,G:G,"Ainukasutuses pind",C:C,"üüritav pind",H:H,BI14,A:A,1)/SUMIFS(E:E,G:G,"Ainukasutuses pind",C:C,"üüritav pind",A:A,1)*(IF(G14="Korruse üldpind", SUMIFS(E:E,G:G,"Ühiskasutuses korruse pind",C:C,"üüritav pind",A:A,1,BH:BH,1),SUMIFS(E:E,G:G,"Korruse üldpind",C:C,"üüritav pind",A:A,1,BH:BH,1))+SUMIFS(E:E,G:G,"Ühiskasutuses korruse pind",C:C,"üüritav pind",A:A,1,BH:BH,1)),0)+IFERROR(SUMIFS(E:E,G:G,"Ainukasutuses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 0)+IFERROR(SUMIFS(E:E,G:G,"Ainukasutuses pind",C:C,"üüritav pind",H:H,BI14,A:A,4)/SUMIFS(E:E,G:G,"Ainukasutuses pind",C:C,"üüritav pind",A:A,4)*(IF(G14="Korruse üldpind",SUMIFS(E:E,G:G,"Ühiskasutuses korruse pind",C:C,"üüritav pind",A:A,4,BH:BH,1),SUMIFS(E:E,G:G,"Korruse üldpind",C:C,"üüritav pind",A:A,4,BH:BH,1))+SUMIFS(E:E,G:G,"Ühiskasutuses korruse pind",C:C,"üüritav pind",A:A,4,BH:BH,1)), 0)+IFERROR(SUMIFS(E:E,G:G,"Ainukasutuses pind",C:C,"üüritav pind",H:H,BI14,A:A,5)/SUMIFS(E:E,G:G,"Ainukasutuses pind",C:C,"üüritav pind",A:A,5)*(IF(G14="Korruse üldpind", SUMIFS(E:E,G:G,"Ühiskasutuses korruse pind",C:C,"üüritav pind",A:A,5,BH:BH,1),SUMIFS(E:E,G:G,"Korruse üldpind",C:C,"üüritav pind",A:A,5,BH:BH,1))+SUMIFS(E:E,G:G,"Ühiskasutuses korruse pind",C:C,"üüritav pind",A:A,5,BH:BH,1)), 0)+IFERROR(SUMIFS(E:E,G:G,"Ainukasutuses pind",C:C,"üüritav pind",H:H,BI14,A:A,6)/SUMIFS(E:E,G:G,"Ainukasutuses pind",C:C,"üüritav pind",A:A,6)*(IF(G14="Korruse üldpind", SUMIFS(E:E,G:G,"Ühiskasutuses korruse pind",C:C,"üüritav pind",A:A,6,BH:BH,1),SUMIFS(E:E,G:G,"Korruse üldpind",C:C,"üüritav pind",A:A,6,BH:BH,1))+SUMIFS(E:E,G:G,"Ühiskasutuses korruse pind",C:C,"üüritav pind",A:A,6,BH:BH,1)),0)+IFERROR(SUMIFS(E:E,G:G,"Ainukasutuses pind",C:C,"üüritav pind",H:H,BI14,A:A,7)/SUMIFS(E:E,G:G,"Ainukasutuses pind",C:C,"üüritav pind",A:A,7)*(IF(G14="Korruse üldpind", SUMIFS(E:E,G:G,"Ühiskasutuses korruse pind",C:C,"üüritav pind",A:A,7,BH:BH,1),SUMIFS(E:E,G:G,"Korruse üldpind",C:C,"üüritav pind",A:A,7,BH:BH,1))+SUMIFS(E:E,G:G,"Ühiskasutuses korruse pind",C:C,"üüritav pind",A:A,7,BH:BH,1)),0)+IFERROR(SUMIFS(E:E,G:G,"Ainukasutuses pind",C:C,"üüritav pind",H:H,BI14,A:A,8)/SUMIFS(E:E,G:G,"Ainukasutuses pind",C:C,"üüritav pind",A:A,8)*(IF(G14="Korruse üldpind", SUMIFS(E:E,G:G,"Ühiskasutuses korruse pind",C:C,"üüritav pind",A:A,8,BH:BH,1),SUMIFS(E:E,G:G,"Korruse üldpind",C:C,"üüritav pind",A:A,8,BH:BH,1))+SUMIFS(E:E,G:G,"Ühiskasutuses korruse pind",C:C,"üüritav pind",A:A,8,BH:BH,1)),0)+IFERROR(SUMIFS(E:E,G:G,"Ainukasutuses pind",C:C,"üüritav pind",H:H,BI14,A:A,9)/SUMIFS(E:E,G:G,"Ainukasutuses pind",C:C,"üüritav pind",A:A,9)*(IF(G14="Korruse üldpind", SUMIFS(E:E,G:G,"Ühiskasutuses korruse pind",C:C,"üüritav pind",A:A,9,BH:BH,1),SUMIFS(E:E,G:G,"Korruse üldpind",C:C,"üüritav pind",A:A,9,BH:BH,1))+SUMIFS(E:E,G:G,"Ühiskasutuses korruse pind",C:C,"üüritav pind",A:A,9,BH:BH,1)),0)+IFERROR(SUMIFS(E:E,G:G,"Ainukasutuses pind",C:C,"üüritav pind",H:H,BI14,A:A,10)/SUMIFS(E:E,G:G,"Ainukasutuses pind",C:C,"üüritav pind",A:A,10)*(IF(G14="Korruse üldpind", SUMIFS(E:E,G:G,"Ühiskasutuses korruse pind",C:C,"üüritav pind",A:A,10,BH:BH,1),SUMIFS(E:E,G:G,"Korruse üldpind",C:C,"üüritav pind",A:A,10,BH:BH,1))+SUMIFS(E:E,G:G,"Ühiskasutuses korruse pind",C:C,"üüritav pind",A:A,10,BH:BH,1)), 0)+IFERROR(SUMIFS(E:E,G:G,"Ainukasutuses pind",C:C,"üüritav pind",H:H,BI14,A:A,11)/SUMIFS(E:E,G:G,"Ainukasutuses pind",C:C,"üüritav pind",A:A,11)*(IF(G14="Korruse üldpind",SUMIFS(E:E,G:G,"Ühiskasutuses korruse pind",C:C,"üüritav pind",A:A,11,BH:BH,1),SUMIFS(E:E,G:G,"Korruse üldpind",C:C,"üüritav pind",A:A,11,BH:BH,1))+SUMIFS(E:E,G:G,"Ühiskasutuses korruse pind",C:C,"üüritav pind",A:A,11,BH:BH,1)), 0)+IFERROR(SUMIFS(E:E,G:G,"Ainukasutuses pind",C:C,"üüritav pind",H:H,BI14,A:A,12)/SUMIFS(E:E,G:G,"Ainukasutuses pind",C:C,"üüritav pind",A:A,12)*(IF(G14="Korruse üldpind", SUMIFS(E:E,G:G,"Ühiskasutuses korruse pind",C:C,"üüritav pind",A:A,12,BH:BH,1),SUMIFS(E:E,G:G,"Korruse üldpind",C:C,"üüritav pind",A:A,12,BH:BH,1))+SUMIFS(E:E,G:G,"Ühiskasutuses korruse pind",C:C,"üüritav pind",A:A,12,BH:BH,1)),0)+IFERROR(SUMIFS(E:E,G:G,"Ainukasutuses pind",C:C,"üüritav pind",H:H,BI14,A:A,13)/SUMIFS(E:E,G:G,"Ainukasutuses pind",C:C,"üüritav pind",A:A,13)*(IF(G14="Korruse üldpind", SUMIFS(E:E,G:G,"Ühiskasutuses korruse pind",C:C,"üüritav pind",A:A,13,BH:BH,1),SUMIFS(E:E,G:G,"Korruse üldpind",C:C,"üüritav pind",A:A,13,BH:BH,1))+SUMIFS(E:E,G:G,"Ühiskasutuses korruse pind",C:C,"üüritav pind",A:A,13,BH:BH,1)),0)+IFERROR(SUMIFS(E:E,G:G,"Ainukasutuses pind",C:C,"Üüritav pind",H:H,BI14,A:A,14)/SUMIFS(E:E,G:G,"Ainukasutuses pind",C:C,"Üüritav pind",A:A,14)*(IF(G14="Korruse üldpind", SUMIFS(E:E,G:G,"Ühiskasutuses korruse pind",C:C,"üüritav pind",A:A,14,BH:BH,1),SUMIFS(E:E,G:G,"Korruse üldpind",C:C,"üüritav pind",A:A,14,BH:BH,1))+SUMIFS(E:E,G:G,"Ühiskasutuses korruse pind",C:C,"üüritav pind",A:A,14,BH:BH,1)), 0),IF(BI14="Aktiivne vakantsus", SUMIFS(E:E,C:C,"üüritav pind",G:G,"Ühiskasutuses korruse pind",BH:BH,1)+SUMIFS(E:E,C:C,"üüritav pind",G:G,"Korruse üldpind",BH:BH,1)-SUM($BL$2:BL13), IF(BI14="Üüritav büroopind kokku", SUM($BL$2:BL13), "")))</f>
        <v/>
      </c>
      <c r="BM14" s="34" t="str">
        <f ca="1">IF(BF14&lt;&gt;"",IFERROR(AY14/SUM($AY$3:OFFSET($AY$3,MATCH("Üüritav büroopind kokku",$BI$5:$BI$300,0),0))*(SUMIFS(E:E,G:G,"Ühiskasutuses hoone pind",C:C,"ÜÜRITAV PIND",BH:BH,1)+SUMIFS(E:E,G:G,"Hoone üldpind",C:C,"ÜÜRITAV PIND",BH:BH,1)),0),IF(BI14="Aktiivne vakantsus",IFERROR(AY14/SUM($AY$3:OFFSET($AY$3,MATCH("Üüritav büroopind kokku",$BI$5:$BI$300,0),0))*(SUMIFS(E:E,G:G,"Ühiskasutuses hoone pind",C:C,"ÜÜRITAV PIND",BH:BH,1)+SUMIFS(E:E,G:G,"Hoone üldpind",C:C,"ÜÜRITAV PIND",BH:BH,1)),0),IF(BI14="Üüritav büroopind kokku",SUM($BM$2:BM13),"")))</f>
        <v/>
      </c>
      <c r="BN14" s="34" t="str">
        <f>IF(OR(BF14&lt;&gt;"",BI14="Aktiivne vakantsus"),IFERROR(SUMIFS(INDEX($AC$3:$AU$1002,0,MATCH($BI14,AC$2:AU$2,0)),$BH$3:$BH$1002,1),0),IF(BI14="Üüritav büroopind kokku",SUM($BN$2:BN13), ""))</f>
        <v/>
      </c>
      <c r="BO14" s="34" t="str">
        <f t="shared" si="9"/>
        <v/>
      </c>
      <c r="BP14" s="109" t="str">
        <f t="shared" ca="1" si="1"/>
        <v/>
      </c>
    </row>
    <row r="15" spans="1:68" x14ac:dyDescent="0.3">
      <c r="A15" s="25" t="str">
        <f>IF(Eksplikatsioon!A17=0,"",Eksplikatsioon!A17)</f>
        <v/>
      </c>
      <c r="B15" s="58" t="str">
        <f>IF(Eksplikatsioon!B17=0,"",Eksplikatsioon!B17)</f>
        <v/>
      </c>
      <c r="C15" s="25" t="str">
        <f>IF(Eksplikatsioon!C17=0,"",Eksplikatsioon!C17)</f>
        <v/>
      </c>
      <c r="D15" s="25" t="str">
        <f>IF(Eksplikatsioon!D17=0,"",Eksplikatsioon!D17)</f>
        <v/>
      </c>
      <c r="E15" s="56" t="str">
        <f>IF(Eksplikatsioon!F17=0,"",Eksplikatsioon!F17)</f>
        <v/>
      </c>
      <c r="F15" s="25" t="str">
        <f>IF(Eksplikatsioon!H17=0,"",Eksplikatsioon!H17)</f>
        <v/>
      </c>
      <c r="G15" s="25" t="str">
        <f>IF(Eksplikatsioon!J17=0,"",Eksplikatsioon!J17)</f>
        <v/>
      </c>
      <c r="H15" s="25" t="str">
        <f>IF(Eksplikatsioon!K17=0,"",Eksplikatsioon!K17)</f>
        <v/>
      </c>
      <c r="I15" s="25" t="str">
        <f>IF(Eksplikatsioon!L17=0,"",Eksplikatsioon!L17)</f>
        <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12"/>
        <v/>
      </c>
      <c r="AX15" s="39" t="str">
        <f t="shared" si="13"/>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14"/>
        <v/>
      </c>
      <c r="BD15" s="47" t="str">
        <f t="shared" ca="1" si="15"/>
        <v/>
      </c>
      <c r="BF15" s="38"/>
      <c r="BG15" s="38"/>
      <c r="BH15" s="108" t="str">
        <f t="shared" si="6"/>
        <v/>
      </c>
      <c r="BI15" s="9" t="str">
        <f t="shared" si="10"/>
        <v/>
      </c>
      <c r="BJ15" s="9" t="str">
        <f t="shared" si="11"/>
        <v/>
      </c>
      <c r="BK15" s="34" t="str">
        <f>IF(BF15&lt;&gt;"",IF(SUMIFS(E:E,H:H,BI15,G:G,"Ainukasutuses pind",C:C,"ÜÜRITAV PIND",BH:BH,1)=0,0,SUMIFS(E:E,H:H,BI15,G:G,"Ainukasutuses pind",C:C,"ÜÜRITAV PIND",BH:BH,1)),IF(BI15="Aktiivne vakantsus",SUMIFS(E:E,C:C,"üüritav pind",G:G,"ainukasutuses pind",BH:BH,1)-SUM($BK$2:BK14),IF(BI15="Üüritav büroopind kokku",SUM($BK$2:BK14),"")))</f>
        <v/>
      </c>
      <c r="BL15" s="34" t="str">
        <f>IF(BF15&lt;&gt;"",IFERROR(SUMIFS(E:E,G:G,"Ainukasutuses pind",C:C,"üüritav pind",H:H,BI15,A:A,-4)/SUMIFS(E:E,G:G,"Ainukasutuses pind",C:C,"üüritav pind",A:A,-4)*(IF(G15="Korruse üldpind", SUMIFS(E:E,G:G,"Ühiskasutuses korruse pind",C:C,"üüritav pind",A:A,-4,BH:BH,1),SUMIFS(E:E,G:G,"Korruse üldpind",C:C,"üüritav pind",A:A,-4,BH:BH,1))+SUMIFS(E:E,G:G,"Ühiskasutuses korruse pind",C:C,"üüritav pind",A:A,-4,BH:BH,1)),0)+IFERROR(SUMIFS(E:E,G:G,"Ainukasutuses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pind",H:H,BI15,A:A,-1)/SUMIFS(E:E,G:G,"Ainukasutuses pind",C:C,"üüritav pind",A:A,-1)*(IF(G15="Korruse üldpind",SUMIFS(E:E,G:G,"Ühiskasutuses korruse pind",C:C,"üüritav pind",A:A,-1,BH:BH,1),SUMIFS(E:E,G:G,"Korruse üldpind",C:C,"üüritav pind",A:A,-1,BH:BH,1))+SUMIFS(E:E,G:G,"Ühiskasutuses korruse pind",C:C,"üüritav pind",A:A,-1,BH:BH,1)),0)+IFERROR(SUMIFS(E:E,G:G,"Ainukasutuses pind",C:C,"üüritav pind",H:H,BI15,A:A,0)/SUMIFS(E:E,G:G,"Ainukasutuses pind",C:C,"üüritav pind",A:A,0)*(IF(G15="Korruse üldpind", SUMIFS(E:E,G:G,"Ühiskasutuses korruse pind",C:C,"üüritav pind",A:A,0,BH:BH,1),SUMIFS(E:E,G:G,"Korruse üldpind",C:C,"üüritav pind",A:A,0,BH:BH,1))+SUMIFS(E:E,G:G,"Ühiskasutuses korruse pind",C:C,"üüritav pind",A:A,0,BH:BH,1)),0)+IFERROR(SUMIFS(E:E,G:G,"Ainukasutuses pind",C:C,"üüritav pind",H:H,BI15,A:A,1)/SUMIFS(E:E,G:G,"Ainukasutuses pind",C:C,"üüritav pind",A:A,1)*(IF(G15="Korruse üldpind", SUMIFS(E:E,G:G,"Ühiskasutuses korruse pind",C:C,"üüritav pind",A:A,1,BH:BH,1),SUMIFS(E:E,G:G,"Korruse üldpind",C:C,"üüritav pind",A:A,1,BH:BH,1))+SUMIFS(E:E,G:G,"Ühiskasutuses korruse pind",C:C,"üüritav pind",A:A,1,BH:BH,1)),0)+IFERROR(SUMIFS(E:E,G:G,"Ainukasutuses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 0)+IFERROR(SUMIFS(E:E,G:G,"Ainukasutuses pind",C:C,"üüritav pind",H:H,BI15,A:A,4)/SUMIFS(E:E,G:G,"Ainukasutuses pind",C:C,"üüritav pind",A:A,4)*(IF(G15="Korruse üldpind",SUMIFS(E:E,G:G,"Ühiskasutuses korruse pind",C:C,"üüritav pind",A:A,4,BH:BH,1),SUMIFS(E:E,G:G,"Korruse üldpind",C:C,"üüritav pind",A:A,4,BH:BH,1))+SUMIFS(E:E,G:G,"Ühiskasutuses korruse pind",C:C,"üüritav pind",A:A,4,BH:BH,1)), 0)+IFERROR(SUMIFS(E:E,G:G,"Ainukasutuses pind",C:C,"üüritav pind",H:H,BI15,A:A,5)/SUMIFS(E:E,G:G,"Ainukasutuses pind",C:C,"üüritav pind",A:A,5)*(IF(G15="Korruse üldpind", SUMIFS(E:E,G:G,"Ühiskasutuses korruse pind",C:C,"üüritav pind",A:A,5,BH:BH,1),SUMIFS(E:E,G:G,"Korruse üldpind",C:C,"üüritav pind",A:A,5,BH:BH,1))+SUMIFS(E:E,G:G,"Ühiskasutuses korruse pind",C:C,"üüritav pind",A:A,5,BH:BH,1)), 0)+IFERROR(SUMIFS(E:E,G:G,"Ainukasutuses pind",C:C,"üüritav pind",H:H,BI15,A:A,6)/SUMIFS(E:E,G:G,"Ainukasutuses pind",C:C,"üüritav pind",A:A,6)*(IF(G15="Korruse üldpind", SUMIFS(E:E,G:G,"Ühiskasutuses korruse pind",C:C,"üüritav pind",A:A,6,BH:BH,1),SUMIFS(E:E,G:G,"Korruse üldpind",C:C,"üüritav pind",A:A,6,BH:BH,1))+SUMIFS(E:E,G:G,"Ühiskasutuses korruse pind",C:C,"üüritav pind",A:A,6,BH:BH,1)),0)+IFERROR(SUMIFS(E:E,G:G,"Ainukasutuses pind",C:C,"üüritav pind",H:H,BI15,A:A,7)/SUMIFS(E:E,G:G,"Ainukasutuses pind",C:C,"üüritav pind",A:A,7)*(IF(G15="Korruse üldpind", SUMIFS(E:E,G:G,"Ühiskasutuses korruse pind",C:C,"üüritav pind",A:A,7,BH:BH,1),SUMIFS(E:E,G:G,"Korruse üldpind",C:C,"üüritav pind",A:A,7,BH:BH,1))+SUMIFS(E:E,G:G,"Ühiskasutuses korruse pind",C:C,"üüritav pind",A:A,7,BH:BH,1)),0)+IFERROR(SUMIFS(E:E,G:G,"Ainukasutuses pind",C:C,"üüritav pind",H:H,BI15,A:A,8)/SUMIFS(E:E,G:G,"Ainukasutuses pind",C:C,"üüritav pind",A:A,8)*(IF(G15="Korruse üldpind", SUMIFS(E:E,G:G,"Ühiskasutuses korruse pind",C:C,"üüritav pind",A:A,8,BH:BH,1),SUMIFS(E:E,G:G,"Korruse üldpind",C:C,"üüritav pind",A:A,8,BH:BH,1))+SUMIFS(E:E,G:G,"Ühiskasutuses korruse pind",C:C,"üüritav pind",A:A,8,BH:BH,1)),0)+IFERROR(SUMIFS(E:E,G:G,"Ainukasutuses pind",C:C,"üüritav pind",H:H,BI15,A:A,9)/SUMIFS(E:E,G:G,"Ainukasutuses pind",C:C,"üüritav pind",A:A,9)*(IF(G15="Korruse üldpind", SUMIFS(E:E,G:G,"Ühiskasutuses korruse pind",C:C,"üüritav pind",A:A,9,BH:BH,1),SUMIFS(E:E,G:G,"Korruse üldpind",C:C,"üüritav pind",A:A,9,BH:BH,1))+SUMIFS(E:E,G:G,"Ühiskasutuses korruse pind",C:C,"üüritav pind",A:A,9,BH:BH,1)),0)+IFERROR(SUMIFS(E:E,G:G,"Ainukasutuses pind",C:C,"üüritav pind",H:H,BI15,A:A,10)/SUMIFS(E:E,G:G,"Ainukasutuses pind",C:C,"üüritav pind",A:A,10)*(IF(G15="Korruse üldpind", SUMIFS(E:E,G:G,"Ühiskasutuses korruse pind",C:C,"üüritav pind",A:A,10,BH:BH,1),SUMIFS(E:E,G:G,"Korruse üldpind",C:C,"üüritav pind",A:A,10,BH:BH,1))+SUMIFS(E:E,G:G,"Ühiskasutuses korruse pind",C:C,"üüritav pind",A:A,10,BH:BH,1)), 0)+IFERROR(SUMIFS(E:E,G:G,"Ainukasutuses pind",C:C,"üüritav pind",H:H,BI15,A:A,11)/SUMIFS(E:E,G:G,"Ainukasutuses pind",C:C,"üüritav pind",A:A,11)*(IF(G15="Korruse üldpind",SUMIFS(E:E,G:G,"Ühiskasutuses korruse pind",C:C,"üüritav pind",A:A,11,BH:BH,1),SUMIFS(E:E,G:G,"Korruse üldpind",C:C,"üüritav pind",A:A,11,BH:BH,1))+SUMIFS(E:E,G:G,"Ühiskasutuses korruse pind",C:C,"üüritav pind",A:A,11,BH:BH,1)), 0)+IFERROR(SUMIFS(E:E,G:G,"Ainukasutuses pind",C:C,"üüritav pind",H:H,BI15,A:A,12)/SUMIFS(E:E,G:G,"Ainukasutuses pind",C:C,"üüritav pind",A:A,12)*(IF(G15="Korruse üldpind", SUMIFS(E:E,G:G,"Ühiskasutuses korruse pind",C:C,"üüritav pind",A:A,12,BH:BH,1),SUMIFS(E:E,G:G,"Korruse üldpind",C:C,"üüritav pind",A:A,12,BH:BH,1))+SUMIFS(E:E,G:G,"Ühiskasutuses korruse pind",C:C,"üüritav pind",A:A,12,BH:BH,1)),0)+IFERROR(SUMIFS(E:E,G:G,"Ainukasutuses pind",C:C,"üüritav pind",H:H,BI15,A:A,13)/SUMIFS(E:E,G:G,"Ainukasutuses pind",C:C,"üüritav pind",A:A,13)*(IF(G15="Korruse üldpind", SUMIFS(E:E,G:G,"Ühiskasutuses korruse pind",C:C,"üüritav pind",A:A,13,BH:BH,1),SUMIFS(E:E,G:G,"Korruse üldpind",C:C,"üüritav pind",A:A,13,BH:BH,1))+SUMIFS(E:E,G:G,"Ühiskasutuses korruse pind",C:C,"üüritav pind",A:A,13,BH:BH,1)),0)+IFERROR(SUMIFS(E:E,G:G,"Ainukasutuses pind",C:C,"Üüritav pind",H:H,BI15,A:A,14)/SUMIFS(E:E,G:G,"Ainukasutuses pind",C:C,"Üüritav pind",A:A,14)*(IF(G15="Korruse üldpind", SUMIFS(E:E,G:G,"Ühiskasutuses korruse pind",C:C,"üüritav pind",A:A,14,BH:BH,1),SUMIFS(E:E,G:G,"Korruse üldpind",C:C,"üüritav pind",A:A,14,BH:BH,1))+SUMIFS(E:E,G:G,"Ühiskasutuses korruse pind",C:C,"üüritav pind",A:A,14,BH:BH,1)), 0),IF(BI15="Aktiivne vakantsus", SUMIFS(E:E,C:C,"üüritav pind",G:G,"Ühiskasutuses korruse pind",BH:BH,1)+SUMIFS(E:E,C:C,"üüritav pind",G:G,"Korruse üldpind",BH:BH,1)-SUM($BL$2:BL14), IF(BI15="Üüritav büroopind kokku", SUM($BL$2:BL14), "")))</f>
        <v/>
      </c>
      <c r="BM15" s="34" t="str">
        <f ca="1">IF(BF15&lt;&gt;"",IFERROR(AY15/SUM($AY$3:OFFSET($AY$3,MATCH("Üüritav büroopind kokku",$BI$5:$BI$300,0),0))*(SUMIFS(E:E,G:G,"Ühiskasutuses hoone pind",C:C,"ÜÜRITAV PIND",BH:BH,1)+SUMIFS(E:E,G:G,"Hoone üldpind",C:C,"ÜÜRITAV PIND",BH:BH,1)),0),IF(BI15="Aktiivne vakantsus",IFERROR(AY15/SUM($AY$3:OFFSET($AY$3,MATCH("Üüritav büroopind kokku",$BI$5:$BI$300,0),0))*(SUMIFS(E:E,G:G,"Ühiskasutuses hoone pind",C:C,"ÜÜRITAV PIND",BH:BH,1)+SUMIFS(E:E,G:G,"Hoone üldpind",C:C,"ÜÜRITAV PIND",BH:BH,1)),0),IF(BI15="Üüritav büroopind kokku",SUM($BM$2:BM14),"")))</f>
        <v/>
      </c>
      <c r="BN15" s="34" t="str">
        <f>IF(OR(BF15&lt;&gt;"",BI15="Aktiivne vakantsus"),IFERROR(SUMIFS(INDEX($AC$3:$AU$1002,0,MATCH($BI15,AC$2:AU$2,0)),$BH$3:$BH$1002,1),0),IF(BI15="Üüritav büroopind kokku",SUM($BN$2:BN14), ""))</f>
        <v/>
      </c>
      <c r="BO15" s="34" t="str">
        <f t="shared" si="9"/>
        <v/>
      </c>
      <c r="BP15" s="109" t="str">
        <f t="shared" ca="1" si="1"/>
        <v/>
      </c>
    </row>
    <row r="16" spans="1:68" x14ac:dyDescent="0.3">
      <c r="A16" s="25" t="str">
        <f>IF(Eksplikatsioon!A18=0,"",Eksplikatsioon!A18)</f>
        <v/>
      </c>
      <c r="B16" s="58" t="str">
        <f>IF(Eksplikatsioon!B18=0,"",Eksplikatsioon!B18)</f>
        <v/>
      </c>
      <c r="C16" s="25" t="str">
        <f>IF(Eksplikatsioon!C18=0,"",Eksplikatsioon!C18)</f>
        <v/>
      </c>
      <c r="D16" s="25" t="str">
        <f>IF(Eksplikatsioon!D18=0,"",Eksplikatsioon!D18)</f>
        <v/>
      </c>
      <c r="E16" s="56" t="str">
        <f>IF(Eksplikatsioon!F18=0,"",Eksplikatsioon!F18)</f>
        <v/>
      </c>
      <c r="F16" s="25" t="str">
        <f>IF(Eksplikatsioon!H18=0,"",Eksplikatsioon!H18)</f>
        <v/>
      </c>
      <c r="G16" s="25" t="str">
        <f>IF(Eksplikatsioon!J18=0,"",Eksplikatsioon!J18)</f>
        <v/>
      </c>
      <c r="H16" s="25" t="str">
        <f>IF(Eksplikatsioon!K18=0,"",Eksplikatsioon!K18)</f>
        <v/>
      </c>
      <c r="I16" s="25" t="str">
        <f>IF(Eksplikatsioon!L18=0,"",Eksplikatsioon!L18)</f>
        <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12"/>
        <v/>
      </c>
      <c r="AX16" s="39" t="str">
        <f t="shared" si="13"/>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14"/>
        <v/>
      </c>
      <c r="BD16" s="47" t="str">
        <f t="shared" ca="1" si="15"/>
        <v/>
      </c>
      <c r="BF16" s="38"/>
      <c r="BG16" s="38"/>
      <c r="BH16" s="108" t="str">
        <f t="shared" si="6"/>
        <v/>
      </c>
      <c r="BI16" s="9" t="str">
        <f t="shared" si="10"/>
        <v/>
      </c>
      <c r="BJ16" s="9" t="str">
        <f t="shared" si="11"/>
        <v/>
      </c>
      <c r="BK16" s="34" t="str">
        <f>IF(BF16&lt;&gt;"",IF(SUMIFS(E:E,H:H,BI16,G:G,"Ainukasutuses pind",C:C,"ÜÜRITAV PIND",BH:BH,1)=0,0,SUMIFS(E:E,H:H,BI16,G:G,"Ainukasutuses pind",C:C,"ÜÜRITAV PIND",BH:BH,1)),IF(BI16="Aktiivne vakantsus",SUMIFS(E:E,C:C,"üüritav pind",G:G,"ainukasutuses pind",BH:BH,1)-SUM($BK$2:BK15),IF(BI16="Üüritav büroopind kokku",SUM($BK$2:BK15),"")))</f>
        <v/>
      </c>
      <c r="BL16" s="34" t="str">
        <f>IF(BF16&lt;&gt;"",IFERROR(SUMIFS(E:E,G:G,"Ainukasutuses pind",C:C,"üüritav pind",H:H,BI16,A:A,-4)/SUMIFS(E:E,G:G,"Ainukasutuses pind",C:C,"üüritav pind",A:A,-4)*(IF(G16="Korruse üldpind", SUMIFS(E:E,G:G,"Ühiskasutuses korruse pind",C:C,"üüritav pind",A:A,-4,BH:BH,1),SUMIFS(E:E,G:G,"Korruse üldpind",C:C,"üüritav pind",A:A,-4,BH:BH,1))+SUMIFS(E:E,G:G,"Ühiskasutuses korruse pind",C:C,"üüritav pind",A:A,-4,BH:BH,1)),0)+IFERROR(SUMIFS(E:E,G:G,"Ainukasutuses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pind",H:H,BI16,A:A,-1)/SUMIFS(E:E,G:G,"Ainukasutuses pind",C:C,"üüritav pind",A:A,-1)*(IF(G16="Korruse üldpind",SUMIFS(E:E,G:G,"Ühiskasutuses korruse pind",C:C,"üüritav pind",A:A,-1,BH:BH,1),SUMIFS(E:E,G:G,"Korruse üldpind",C:C,"üüritav pind",A:A,-1,BH:BH,1))+SUMIFS(E:E,G:G,"Ühiskasutuses korruse pind",C:C,"üüritav pind",A:A,-1,BH:BH,1)),0)+IFERROR(SUMIFS(E:E,G:G,"Ainukasutuses pind",C:C,"üüritav pind",H:H,BI16,A:A,0)/SUMIFS(E:E,G:G,"Ainukasutuses pind",C:C,"üüritav pind",A:A,0)*(IF(G16="Korruse üldpind", SUMIFS(E:E,G:G,"Ühiskasutuses korruse pind",C:C,"üüritav pind",A:A,0,BH:BH,1),SUMIFS(E:E,G:G,"Korruse üldpind",C:C,"üüritav pind",A:A,0,BH:BH,1))+SUMIFS(E:E,G:G,"Ühiskasutuses korruse pind",C:C,"üüritav pind",A:A,0,BH:BH,1)),0)+IFERROR(SUMIFS(E:E,G:G,"Ainukasutuses pind",C:C,"üüritav pind",H:H,BI16,A:A,1)/SUMIFS(E:E,G:G,"Ainukasutuses pind",C:C,"üüritav pind",A:A,1)*(IF(G16="Korruse üldpind", SUMIFS(E:E,G:G,"Ühiskasutuses korruse pind",C:C,"üüritav pind",A:A,1,BH:BH,1),SUMIFS(E:E,G:G,"Korruse üldpind",C:C,"üüritav pind",A:A,1,BH:BH,1))+SUMIFS(E:E,G:G,"Ühiskasutuses korruse pind",C:C,"üüritav pind",A:A,1,BH:BH,1)),0)+IFERROR(SUMIFS(E:E,G:G,"Ainukasutuses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 0)+IFERROR(SUMIFS(E:E,G:G,"Ainukasutuses pind",C:C,"üüritav pind",H:H,BI16,A:A,4)/SUMIFS(E:E,G:G,"Ainukasutuses pind",C:C,"üüritav pind",A:A,4)*(IF(G16="Korruse üldpind",SUMIFS(E:E,G:G,"Ühiskasutuses korruse pind",C:C,"üüritav pind",A:A,4,BH:BH,1),SUMIFS(E:E,G:G,"Korruse üldpind",C:C,"üüritav pind",A:A,4,BH:BH,1))+SUMIFS(E:E,G:G,"Ühiskasutuses korruse pind",C:C,"üüritav pind",A:A,4,BH:BH,1)), 0)+IFERROR(SUMIFS(E:E,G:G,"Ainukasutuses pind",C:C,"üüritav pind",H:H,BI16,A:A,5)/SUMIFS(E:E,G:G,"Ainukasutuses pind",C:C,"üüritav pind",A:A,5)*(IF(G16="Korruse üldpind", SUMIFS(E:E,G:G,"Ühiskasutuses korruse pind",C:C,"üüritav pind",A:A,5,BH:BH,1),SUMIFS(E:E,G:G,"Korruse üldpind",C:C,"üüritav pind",A:A,5,BH:BH,1))+SUMIFS(E:E,G:G,"Ühiskasutuses korruse pind",C:C,"üüritav pind",A:A,5,BH:BH,1)), 0)+IFERROR(SUMIFS(E:E,G:G,"Ainukasutuses pind",C:C,"üüritav pind",H:H,BI16,A:A,6)/SUMIFS(E:E,G:G,"Ainukasutuses pind",C:C,"üüritav pind",A:A,6)*(IF(G16="Korruse üldpind", SUMIFS(E:E,G:G,"Ühiskasutuses korruse pind",C:C,"üüritav pind",A:A,6,BH:BH,1),SUMIFS(E:E,G:G,"Korruse üldpind",C:C,"üüritav pind",A:A,6,BH:BH,1))+SUMIFS(E:E,G:G,"Ühiskasutuses korruse pind",C:C,"üüritav pind",A:A,6,BH:BH,1)),0)+IFERROR(SUMIFS(E:E,G:G,"Ainukasutuses pind",C:C,"üüritav pind",H:H,BI16,A:A,7)/SUMIFS(E:E,G:G,"Ainukasutuses pind",C:C,"üüritav pind",A:A,7)*(IF(G16="Korruse üldpind", SUMIFS(E:E,G:G,"Ühiskasutuses korruse pind",C:C,"üüritav pind",A:A,7,BH:BH,1),SUMIFS(E:E,G:G,"Korruse üldpind",C:C,"üüritav pind",A:A,7,BH:BH,1))+SUMIFS(E:E,G:G,"Ühiskasutuses korruse pind",C:C,"üüritav pind",A:A,7,BH:BH,1)),0)+IFERROR(SUMIFS(E:E,G:G,"Ainukasutuses pind",C:C,"üüritav pind",H:H,BI16,A:A,8)/SUMIFS(E:E,G:G,"Ainukasutuses pind",C:C,"üüritav pind",A:A,8)*(IF(G16="Korruse üldpind", SUMIFS(E:E,G:G,"Ühiskasutuses korruse pind",C:C,"üüritav pind",A:A,8,BH:BH,1),SUMIFS(E:E,G:G,"Korruse üldpind",C:C,"üüritav pind",A:A,8,BH:BH,1))+SUMIFS(E:E,G:G,"Ühiskasutuses korruse pind",C:C,"üüritav pind",A:A,8,BH:BH,1)),0)+IFERROR(SUMIFS(E:E,G:G,"Ainukasutuses pind",C:C,"üüritav pind",H:H,BI16,A:A,9)/SUMIFS(E:E,G:G,"Ainukasutuses pind",C:C,"üüritav pind",A:A,9)*(IF(G16="Korruse üldpind", SUMIFS(E:E,G:G,"Ühiskasutuses korruse pind",C:C,"üüritav pind",A:A,9,BH:BH,1),SUMIFS(E:E,G:G,"Korruse üldpind",C:C,"üüritav pind",A:A,9,BH:BH,1))+SUMIFS(E:E,G:G,"Ühiskasutuses korruse pind",C:C,"üüritav pind",A:A,9,BH:BH,1)),0)+IFERROR(SUMIFS(E:E,G:G,"Ainukasutuses pind",C:C,"üüritav pind",H:H,BI16,A:A,10)/SUMIFS(E:E,G:G,"Ainukasutuses pind",C:C,"üüritav pind",A:A,10)*(IF(G16="Korruse üldpind", SUMIFS(E:E,G:G,"Ühiskasutuses korruse pind",C:C,"üüritav pind",A:A,10,BH:BH,1),SUMIFS(E:E,G:G,"Korruse üldpind",C:C,"üüritav pind",A:A,10,BH:BH,1))+SUMIFS(E:E,G:G,"Ühiskasutuses korruse pind",C:C,"üüritav pind",A:A,10,BH:BH,1)), 0)+IFERROR(SUMIFS(E:E,G:G,"Ainukasutuses pind",C:C,"üüritav pind",H:H,BI16,A:A,11)/SUMIFS(E:E,G:G,"Ainukasutuses pind",C:C,"üüritav pind",A:A,11)*(IF(G16="Korruse üldpind",SUMIFS(E:E,G:G,"Ühiskasutuses korruse pind",C:C,"üüritav pind",A:A,11,BH:BH,1),SUMIFS(E:E,G:G,"Korruse üldpind",C:C,"üüritav pind",A:A,11,BH:BH,1))+SUMIFS(E:E,G:G,"Ühiskasutuses korruse pind",C:C,"üüritav pind",A:A,11,BH:BH,1)), 0)+IFERROR(SUMIFS(E:E,G:G,"Ainukasutuses pind",C:C,"üüritav pind",H:H,BI16,A:A,12)/SUMIFS(E:E,G:G,"Ainukasutuses pind",C:C,"üüritav pind",A:A,12)*(IF(G16="Korruse üldpind", SUMIFS(E:E,G:G,"Ühiskasutuses korruse pind",C:C,"üüritav pind",A:A,12,BH:BH,1),SUMIFS(E:E,G:G,"Korruse üldpind",C:C,"üüritav pind",A:A,12,BH:BH,1))+SUMIFS(E:E,G:G,"Ühiskasutuses korruse pind",C:C,"üüritav pind",A:A,12,BH:BH,1)),0)+IFERROR(SUMIFS(E:E,G:G,"Ainukasutuses pind",C:C,"üüritav pind",H:H,BI16,A:A,13)/SUMIFS(E:E,G:G,"Ainukasutuses pind",C:C,"üüritav pind",A:A,13)*(IF(G16="Korruse üldpind", SUMIFS(E:E,G:G,"Ühiskasutuses korruse pind",C:C,"üüritav pind",A:A,13,BH:BH,1),SUMIFS(E:E,G:G,"Korruse üldpind",C:C,"üüritav pind",A:A,13,BH:BH,1))+SUMIFS(E:E,G:G,"Ühiskasutuses korruse pind",C:C,"üüritav pind",A:A,13,BH:BH,1)),0)+IFERROR(SUMIFS(E:E,G:G,"Ainukasutuses pind",C:C,"Üüritav pind",H:H,BI16,A:A,14)/SUMIFS(E:E,G:G,"Ainukasutuses pind",C:C,"Üüritav pind",A:A,14)*(IF(G16="Korruse üldpind", SUMIFS(E:E,G:G,"Ühiskasutuses korruse pind",C:C,"üüritav pind",A:A,14,BH:BH,1),SUMIFS(E:E,G:G,"Korruse üldpind",C:C,"üüritav pind",A:A,14,BH:BH,1))+SUMIFS(E:E,G:G,"Ühiskasutuses korruse pind",C:C,"üüritav pind",A:A,14,BH:BH,1)), 0),IF(BI16="Aktiivne vakantsus", SUMIFS(E:E,C:C,"üüritav pind",G:G,"Ühiskasutuses korruse pind",BH:BH,1)+SUMIFS(E:E,C:C,"üüritav pind",G:G,"Korruse üldpind",BH:BH,1)-SUM($BL$2:BL15), IF(BI16="Üüritav büroopind kokku", SUM($BL$2:BL15), "")))</f>
        <v/>
      </c>
      <c r="BM16" s="34" t="str">
        <f ca="1">IF(BF16&lt;&gt;"",IFERROR(AY16/SUM($AY$3:OFFSET($AY$3,MATCH("Üüritav büroopind kokku",$BI$5:$BI$300,0),0))*(SUMIFS(E:E,G:G,"Ühiskasutuses hoone pind",C:C,"ÜÜRITAV PIND",BH:BH,1)+SUMIFS(E:E,G:G,"Hoone üldpind",C:C,"ÜÜRITAV PIND",BH:BH,1)),0),IF(BI16="Aktiivne vakantsus",IFERROR(AY16/SUM($AY$3:OFFSET($AY$3,MATCH("Üüritav büroopind kokku",$BI$5:$BI$300,0),0))*(SUMIFS(E:E,G:G,"Ühiskasutuses hoone pind",C:C,"ÜÜRITAV PIND",BH:BH,1)+SUMIFS(E:E,G:G,"Hoone üldpind",C:C,"ÜÜRITAV PIND",BH:BH,1)),0),IF(BI16="Üüritav büroopind kokku",SUM($BM$2:BM15),"")))</f>
        <v/>
      </c>
      <c r="BN16" s="34" t="str">
        <f>IF(OR(BF16&lt;&gt;"",BI16="Aktiivne vakantsus"),IFERROR(SUMIFS(INDEX($AC$3:$AU$1002,0,MATCH($BI16,AC$2:AU$2,0)),$BH$3:$BH$1002,1),0),IF(BI16="Üüritav büroopind kokku",SUM($BN$2:BN15), ""))</f>
        <v/>
      </c>
      <c r="BO16" s="34" t="str">
        <f t="shared" si="9"/>
        <v/>
      </c>
      <c r="BP16" s="114" t="str">
        <f t="shared" ca="1" si="1"/>
        <v/>
      </c>
    </row>
    <row r="17" spans="1:68" x14ac:dyDescent="0.3">
      <c r="A17" s="25" t="str">
        <f>IF(Eksplikatsioon!A19=0,"",Eksplikatsioon!A19)</f>
        <v/>
      </c>
      <c r="B17" s="58" t="str">
        <f>IF(Eksplikatsioon!B19=0,"",Eksplikatsioon!B19)</f>
        <v/>
      </c>
      <c r="C17" s="25" t="str">
        <f>IF(Eksplikatsioon!C19=0,"",Eksplikatsioon!C19)</f>
        <v/>
      </c>
      <c r="D17" s="25" t="str">
        <f>IF(Eksplikatsioon!D19=0,"",Eksplikatsioon!D19)</f>
        <v/>
      </c>
      <c r="E17" s="56" t="str">
        <f>IF(Eksplikatsioon!F19=0,"",Eksplikatsioon!F19)</f>
        <v/>
      </c>
      <c r="F17" s="25" t="str">
        <f>IF(Eksplikatsioon!H19=0,"",Eksplikatsioon!H19)</f>
        <v/>
      </c>
      <c r="G17" s="25" t="str">
        <f>IF(Eksplikatsioon!J19=0,"",Eksplikatsioon!J19)</f>
        <v/>
      </c>
      <c r="H17" s="25" t="str">
        <f>IF(Eksplikatsioon!K19=0,"",Eksplikatsioon!K19)</f>
        <v/>
      </c>
      <c r="I17" s="25" t="str">
        <f>IF(Eksplikatsioon!L19=0,"",Eksplikatsioon!L19)</f>
        <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12"/>
        <v/>
      </c>
      <c r="AX17" s="39" t="str">
        <f t="shared" si="13"/>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14"/>
        <v/>
      </c>
      <c r="BD17" s="47" t="str">
        <f t="shared" ca="1" si="15"/>
        <v/>
      </c>
      <c r="BF17" s="38"/>
      <c r="BG17" s="38"/>
      <c r="BH17" s="108" t="str">
        <f t="shared" si="6"/>
        <v/>
      </c>
      <c r="BI17" s="9" t="str">
        <f t="shared" si="10"/>
        <v/>
      </c>
      <c r="BJ17" s="9" t="str">
        <f t="shared" si="11"/>
        <v/>
      </c>
      <c r="BK17" s="34" t="str">
        <f>IF(BF17&lt;&gt;"",IF(SUMIFS(E:E,H:H,BI17,G:G,"Ainukasutuses pind",C:C,"ÜÜRITAV PIND",BH:BH,1)=0,0,SUMIFS(E:E,H:H,BI17,G:G,"Ainukasutuses pind",C:C,"ÜÜRITAV PIND",BH:BH,1)),IF(BI17="Aktiivne vakantsus",SUMIFS(E:E,C:C,"üüritav pind",G:G,"ainukasutuses pind",BH:BH,1)-SUM($BK$2:BK16),IF(BI17="Üüritav büroopind kokku",SUM($BK$2:BK16),"")))</f>
        <v/>
      </c>
      <c r="BL17" s="34" t="str">
        <f>IF(BF17&lt;&gt;"",IFERROR(SUMIFS(E:E,G:G,"Ainukasutuses pind",C:C,"üüritav pind",H:H,BI17,A:A,-4)/SUMIFS(E:E,G:G,"Ainukasutuses pind",C:C,"üüritav pind",A:A,-4)*(IF(G17="Korruse üldpind", SUMIFS(E:E,G:G,"Ühiskasutuses korruse pind",C:C,"üüritav pind",A:A,-4,BH:BH,1),SUMIFS(E:E,G:G,"Korruse üldpind",C:C,"üüritav pind",A:A,-4,BH:BH,1))+SUMIFS(E:E,G:G,"Ühiskasutuses korruse pind",C:C,"üüritav pind",A:A,-4,BH:BH,1)),0)+IFERROR(SUMIFS(E:E,G:G,"Ainukasutuses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pind",H:H,BI17,A:A,-1)/SUMIFS(E:E,G:G,"Ainukasutuses pind",C:C,"üüritav pind",A:A,-1)*(IF(G17="Korruse üldpind",SUMIFS(E:E,G:G,"Ühiskasutuses korruse pind",C:C,"üüritav pind",A:A,-1,BH:BH,1),SUMIFS(E:E,G:G,"Korruse üldpind",C:C,"üüritav pind",A:A,-1,BH:BH,1))+SUMIFS(E:E,G:G,"Ühiskasutuses korruse pind",C:C,"üüritav pind",A:A,-1,BH:BH,1)),0)+IFERROR(SUMIFS(E:E,G:G,"Ainukasutuses pind",C:C,"üüritav pind",H:H,BI17,A:A,0)/SUMIFS(E:E,G:G,"Ainukasutuses pind",C:C,"üüritav pind",A:A,0)*(IF(G17="Korruse üldpind", SUMIFS(E:E,G:G,"Ühiskasutuses korruse pind",C:C,"üüritav pind",A:A,0,BH:BH,1),SUMIFS(E:E,G:G,"Korruse üldpind",C:C,"üüritav pind",A:A,0,BH:BH,1))+SUMIFS(E:E,G:G,"Ühiskasutuses korruse pind",C:C,"üüritav pind",A:A,0,BH:BH,1)),0)+IFERROR(SUMIFS(E:E,G:G,"Ainukasutuses pind",C:C,"üüritav pind",H:H,BI17,A:A,1)/SUMIFS(E:E,G:G,"Ainukasutuses pind",C:C,"üüritav pind",A:A,1)*(IF(G17="Korruse üldpind", SUMIFS(E:E,G:G,"Ühiskasutuses korruse pind",C:C,"üüritav pind",A:A,1,BH:BH,1),SUMIFS(E:E,G:G,"Korruse üldpind",C:C,"üüritav pind",A:A,1,BH:BH,1))+SUMIFS(E:E,G:G,"Ühiskasutuses korruse pind",C:C,"üüritav pind",A:A,1,BH:BH,1)),0)+IFERROR(SUMIFS(E:E,G:G,"Ainukasutuses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 0)+IFERROR(SUMIFS(E:E,G:G,"Ainukasutuses pind",C:C,"üüritav pind",H:H,BI17,A:A,4)/SUMIFS(E:E,G:G,"Ainukasutuses pind",C:C,"üüritav pind",A:A,4)*(IF(G17="Korruse üldpind",SUMIFS(E:E,G:G,"Ühiskasutuses korruse pind",C:C,"üüritav pind",A:A,4,BH:BH,1),SUMIFS(E:E,G:G,"Korruse üldpind",C:C,"üüritav pind",A:A,4,BH:BH,1))+SUMIFS(E:E,G:G,"Ühiskasutuses korruse pind",C:C,"üüritav pind",A:A,4,BH:BH,1)), 0)+IFERROR(SUMIFS(E:E,G:G,"Ainukasutuses pind",C:C,"üüritav pind",H:H,BI17,A:A,5)/SUMIFS(E:E,G:G,"Ainukasutuses pind",C:C,"üüritav pind",A:A,5)*(IF(G17="Korruse üldpind", SUMIFS(E:E,G:G,"Ühiskasutuses korruse pind",C:C,"üüritav pind",A:A,5,BH:BH,1),SUMIFS(E:E,G:G,"Korruse üldpind",C:C,"üüritav pind",A:A,5,BH:BH,1))+SUMIFS(E:E,G:G,"Ühiskasutuses korruse pind",C:C,"üüritav pind",A:A,5,BH:BH,1)), 0)+IFERROR(SUMIFS(E:E,G:G,"Ainukasutuses pind",C:C,"üüritav pind",H:H,BI17,A:A,6)/SUMIFS(E:E,G:G,"Ainukasutuses pind",C:C,"üüritav pind",A:A,6)*(IF(G17="Korruse üldpind", SUMIFS(E:E,G:G,"Ühiskasutuses korruse pind",C:C,"üüritav pind",A:A,6,BH:BH,1),SUMIFS(E:E,G:G,"Korruse üldpind",C:C,"üüritav pind",A:A,6,BH:BH,1))+SUMIFS(E:E,G:G,"Ühiskasutuses korruse pind",C:C,"üüritav pind",A:A,6,BH:BH,1)),0)+IFERROR(SUMIFS(E:E,G:G,"Ainukasutuses pind",C:C,"üüritav pind",H:H,BI17,A:A,7)/SUMIFS(E:E,G:G,"Ainukasutuses pind",C:C,"üüritav pind",A:A,7)*(IF(G17="Korruse üldpind", SUMIFS(E:E,G:G,"Ühiskasutuses korruse pind",C:C,"üüritav pind",A:A,7,BH:BH,1),SUMIFS(E:E,G:G,"Korruse üldpind",C:C,"üüritav pind",A:A,7,BH:BH,1))+SUMIFS(E:E,G:G,"Ühiskasutuses korruse pind",C:C,"üüritav pind",A:A,7,BH:BH,1)),0)+IFERROR(SUMIFS(E:E,G:G,"Ainukasutuses pind",C:C,"üüritav pind",H:H,BI17,A:A,8)/SUMIFS(E:E,G:G,"Ainukasutuses pind",C:C,"üüritav pind",A:A,8)*(IF(G17="Korruse üldpind", SUMIFS(E:E,G:G,"Ühiskasutuses korruse pind",C:C,"üüritav pind",A:A,8,BH:BH,1),SUMIFS(E:E,G:G,"Korruse üldpind",C:C,"üüritav pind",A:A,8,BH:BH,1))+SUMIFS(E:E,G:G,"Ühiskasutuses korruse pind",C:C,"üüritav pind",A:A,8,BH:BH,1)),0)+IFERROR(SUMIFS(E:E,G:G,"Ainukasutuses pind",C:C,"üüritav pind",H:H,BI17,A:A,9)/SUMIFS(E:E,G:G,"Ainukasutuses pind",C:C,"üüritav pind",A:A,9)*(IF(G17="Korruse üldpind", SUMIFS(E:E,G:G,"Ühiskasutuses korruse pind",C:C,"üüritav pind",A:A,9,BH:BH,1),SUMIFS(E:E,G:G,"Korruse üldpind",C:C,"üüritav pind",A:A,9,BH:BH,1))+SUMIFS(E:E,G:G,"Ühiskasutuses korruse pind",C:C,"üüritav pind",A:A,9,BH:BH,1)),0)+IFERROR(SUMIFS(E:E,G:G,"Ainukasutuses pind",C:C,"üüritav pind",H:H,BI17,A:A,10)/SUMIFS(E:E,G:G,"Ainukasutuses pind",C:C,"üüritav pind",A:A,10)*(IF(G17="Korruse üldpind", SUMIFS(E:E,G:G,"Ühiskasutuses korruse pind",C:C,"üüritav pind",A:A,10,BH:BH,1),SUMIFS(E:E,G:G,"Korruse üldpind",C:C,"üüritav pind",A:A,10,BH:BH,1))+SUMIFS(E:E,G:G,"Ühiskasutuses korruse pind",C:C,"üüritav pind",A:A,10,BH:BH,1)), 0)+IFERROR(SUMIFS(E:E,G:G,"Ainukasutuses pind",C:C,"üüritav pind",H:H,BI17,A:A,11)/SUMIFS(E:E,G:G,"Ainukasutuses pind",C:C,"üüritav pind",A:A,11)*(IF(G17="Korruse üldpind",SUMIFS(E:E,G:G,"Ühiskasutuses korruse pind",C:C,"üüritav pind",A:A,11,BH:BH,1),SUMIFS(E:E,G:G,"Korruse üldpind",C:C,"üüritav pind",A:A,11,BH:BH,1))+SUMIFS(E:E,G:G,"Ühiskasutuses korruse pind",C:C,"üüritav pind",A:A,11,BH:BH,1)), 0)+IFERROR(SUMIFS(E:E,G:G,"Ainukasutuses pind",C:C,"üüritav pind",H:H,BI17,A:A,12)/SUMIFS(E:E,G:G,"Ainukasutuses pind",C:C,"üüritav pind",A:A,12)*(IF(G17="Korruse üldpind", SUMIFS(E:E,G:G,"Ühiskasutuses korruse pind",C:C,"üüritav pind",A:A,12,BH:BH,1),SUMIFS(E:E,G:G,"Korruse üldpind",C:C,"üüritav pind",A:A,12,BH:BH,1))+SUMIFS(E:E,G:G,"Ühiskasutuses korruse pind",C:C,"üüritav pind",A:A,12,BH:BH,1)),0)+IFERROR(SUMIFS(E:E,G:G,"Ainukasutuses pind",C:C,"üüritav pind",H:H,BI17,A:A,13)/SUMIFS(E:E,G:G,"Ainukasutuses pind",C:C,"üüritav pind",A:A,13)*(IF(G17="Korruse üldpind", SUMIFS(E:E,G:G,"Ühiskasutuses korruse pind",C:C,"üüritav pind",A:A,13,BH:BH,1),SUMIFS(E:E,G:G,"Korruse üldpind",C:C,"üüritav pind",A:A,13,BH:BH,1))+SUMIFS(E:E,G:G,"Ühiskasutuses korruse pind",C:C,"üüritav pind",A:A,13,BH:BH,1)),0)+IFERROR(SUMIFS(E:E,G:G,"Ainukasutuses pind",C:C,"Üüritav pind",H:H,BI17,A:A,14)/SUMIFS(E:E,G:G,"Ainukasutuses pind",C:C,"Üüritav pind",A:A,14)*(IF(G17="Korruse üldpind", SUMIFS(E:E,G:G,"Ühiskasutuses korruse pind",C:C,"üüritav pind",A:A,14,BH:BH,1),SUMIFS(E:E,G:G,"Korruse üldpind",C:C,"üüritav pind",A:A,14,BH:BH,1))+SUMIFS(E:E,G:G,"Ühiskasutuses korruse pind",C:C,"üüritav pind",A:A,14,BH:BH,1)), 0),IF(BI17="Aktiivne vakantsus", SUMIFS(E:E,C:C,"üüritav pind",G:G,"Ühiskasutuses korruse pind",BH:BH,1)+SUMIFS(E:E,C:C,"üüritav pind",G:G,"Korruse üldpind",BH:BH,1)-SUM($BL$2:BL16), IF(BI17="Üüritav büroopind kokku", SUM($BL$2:BL16), "")))</f>
        <v/>
      </c>
      <c r="BM17" s="34" t="str">
        <f ca="1">IF(BF17&lt;&gt;"",IFERROR(AY17/SUM($AY$3:OFFSET($AY$3,MATCH("Üüritav büroopind kokku",$BI$5:$BI$300,0),0))*(SUMIFS(E:E,G:G,"Ühiskasutuses hoone pind",C:C,"ÜÜRITAV PIND",BH:BH,1)+SUMIFS(E:E,G:G,"Hoone üldpind",C:C,"ÜÜRITAV PIND",BH:BH,1)),0),IF(BI17="Aktiivne vakantsus",IFERROR(AY17/SUM($AY$3:OFFSET($AY$3,MATCH("Üüritav büroopind kokku",$BI$5:$BI$300,0),0))*(SUMIFS(E:E,G:G,"Ühiskasutuses hoone pind",C:C,"ÜÜRITAV PIND",BH:BH,1)+SUMIFS(E:E,G:G,"Hoone üldpind",C:C,"ÜÜRITAV PIND",BH:BH,1)),0),IF(BI17="Üüritav büroopind kokku",SUM($BM$2:BM16),"")))</f>
        <v/>
      </c>
      <c r="BN17" s="34" t="str">
        <f>IF(OR(BF17&lt;&gt;"",BI17="Aktiivne vakantsus"),IFERROR(SUMIFS(INDEX($AC$3:$AU$1002,0,MATCH($BI17,AC$2:AU$2,0)),$BH$3:$BH$1002,1),0),IF(BI17="Üüritav büroopind kokku",SUM($BN$2:BN16), ""))</f>
        <v/>
      </c>
      <c r="BO17" s="34" t="str">
        <f t="shared" si="9"/>
        <v/>
      </c>
      <c r="BP17" s="114" t="str">
        <f t="shared" ca="1" si="1"/>
        <v/>
      </c>
    </row>
    <row r="18" spans="1:68" x14ac:dyDescent="0.3">
      <c r="A18" s="25" t="str">
        <f>IF(Eksplikatsioon!A20=0,"",Eksplikatsioon!A20)</f>
        <v/>
      </c>
      <c r="B18" s="58" t="str">
        <f>IF(Eksplikatsioon!B20=0,"",Eksplikatsioon!B20)</f>
        <v/>
      </c>
      <c r="C18" s="25" t="str">
        <f>IF(Eksplikatsioon!C20=0,"",Eksplikatsioon!C20)</f>
        <v/>
      </c>
      <c r="D18" s="25" t="str">
        <f>IF(Eksplikatsioon!D20=0,"",Eksplikatsioon!D20)</f>
        <v/>
      </c>
      <c r="E18" s="56" t="str">
        <f>IF(Eksplikatsioon!F20=0,"",Eksplikatsioon!F20)</f>
        <v/>
      </c>
      <c r="F18" s="25" t="str">
        <f>IF(Eksplikatsioon!H20=0,"",Eksplikatsioon!H20)</f>
        <v/>
      </c>
      <c r="G18" s="25" t="str">
        <f>IF(Eksplikatsioon!J20=0,"",Eksplikatsioon!J20)</f>
        <v/>
      </c>
      <c r="H18" s="25" t="str">
        <f>IF(Eksplikatsioon!K20=0,"",Eksplikatsioon!K20)</f>
        <v/>
      </c>
      <c r="I18" s="25" t="str">
        <f>IF(Eksplikatsioon!L20=0,"",Eksplikatsioon!L20)</f>
        <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12"/>
        <v/>
      </c>
      <c r="AX18" s="39" t="str">
        <f t="shared" si="13"/>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14"/>
        <v/>
      </c>
      <c r="BD18" s="47" t="str">
        <f t="shared" ca="1" si="15"/>
        <v/>
      </c>
      <c r="BF18" s="38"/>
      <c r="BG18" s="38"/>
      <c r="BH18" s="108" t="str">
        <f t="shared" si="6"/>
        <v/>
      </c>
      <c r="BI18" s="9" t="str">
        <f t="shared" si="10"/>
        <v/>
      </c>
      <c r="BJ18" s="9" t="str">
        <f t="shared" si="11"/>
        <v/>
      </c>
      <c r="BK18" s="34" t="str">
        <f>IF(BF18&lt;&gt;"",IF(SUMIFS(E:E,H:H,BI18,G:G,"Ainukasutuses pind",C:C,"ÜÜRITAV PIND",BH:BH,1)=0,0,SUMIFS(E:E,H:H,BI18,G:G,"Ainukasutuses pind",C:C,"ÜÜRITAV PIND",BH:BH,1)),IF(BI18="Aktiivne vakantsus",SUMIFS(E:E,C:C,"üüritav pind",G:G,"ainukasutuses pind",BH:BH,1)-SUM($BK$2:BK17),IF(BI18="Üüritav büroopind kokku",SUM($BK$2:BK17),"")))</f>
        <v/>
      </c>
      <c r="BL18" s="34" t="str">
        <f>IF(BF18&lt;&gt;"",IFERROR(SUMIFS(E:E,G:G,"Ainukasutuses pind",C:C,"üüritav pind",H:H,BI18,A:A,-4)/SUMIFS(E:E,G:G,"Ainukasutuses pind",C:C,"üüritav pind",A:A,-4)*(IF(G18="Korruse üldpind", SUMIFS(E:E,G:G,"Ühiskasutuses korruse pind",C:C,"üüritav pind",A:A,-4,BH:BH,1),SUMIFS(E:E,G:G,"Korruse üldpind",C:C,"üüritav pind",A:A,-4,BH:BH,1))+SUMIFS(E:E,G:G,"Ühiskasutuses korruse pind",C:C,"üüritav pind",A:A,-4,BH:BH,1)),0)+IFERROR(SUMIFS(E:E,G:G,"Ainukasutuses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pind",H:H,BI18,A:A,-1)/SUMIFS(E:E,G:G,"Ainukasutuses pind",C:C,"üüritav pind",A:A,-1)*(IF(G18="Korruse üldpind",SUMIFS(E:E,G:G,"Ühiskasutuses korruse pind",C:C,"üüritav pind",A:A,-1,BH:BH,1),SUMIFS(E:E,G:G,"Korruse üldpind",C:C,"üüritav pind",A:A,-1,BH:BH,1))+SUMIFS(E:E,G:G,"Ühiskasutuses korruse pind",C:C,"üüritav pind",A:A,-1,BH:BH,1)),0)+IFERROR(SUMIFS(E:E,G:G,"Ainukasutuses pind",C:C,"üüritav pind",H:H,BI18,A:A,0)/SUMIFS(E:E,G:G,"Ainukasutuses pind",C:C,"üüritav pind",A:A,0)*(IF(G18="Korruse üldpind", SUMIFS(E:E,G:G,"Ühiskasutuses korruse pind",C:C,"üüritav pind",A:A,0,BH:BH,1),SUMIFS(E:E,G:G,"Korruse üldpind",C:C,"üüritav pind",A:A,0,BH:BH,1))+SUMIFS(E:E,G:G,"Ühiskasutuses korruse pind",C:C,"üüritav pind",A:A,0,BH:BH,1)),0)+IFERROR(SUMIFS(E:E,G:G,"Ainukasutuses pind",C:C,"üüritav pind",H:H,BI18,A:A,1)/SUMIFS(E:E,G:G,"Ainukasutuses pind",C:C,"üüritav pind",A:A,1)*(IF(G18="Korruse üldpind", SUMIFS(E:E,G:G,"Ühiskasutuses korruse pind",C:C,"üüritav pind",A:A,1,BH:BH,1),SUMIFS(E:E,G:G,"Korruse üldpind",C:C,"üüritav pind",A:A,1,BH:BH,1))+SUMIFS(E:E,G:G,"Ühiskasutuses korruse pind",C:C,"üüritav pind",A:A,1,BH:BH,1)),0)+IFERROR(SUMIFS(E:E,G:G,"Ainukasutuses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 0)+IFERROR(SUMIFS(E:E,G:G,"Ainukasutuses pind",C:C,"üüritav pind",H:H,BI18,A:A,4)/SUMIFS(E:E,G:G,"Ainukasutuses pind",C:C,"üüritav pind",A:A,4)*(IF(G18="Korruse üldpind",SUMIFS(E:E,G:G,"Ühiskasutuses korruse pind",C:C,"üüritav pind",A:A,4,BH:BH,1),SUMIFS(E:E,G:G,"Korruse üldpind",C:C,"üüritav pind",A:A,4,BH:BH,1))+SUMIFS(E:E,G:G,"Ühiskasutuses korruse pind",C:C,"üüritav pind",A:A,4,BH:BH,1)), 0)+IFERROR(SUMIFS(E:E,G:G,"Ainukasutuses pind",C:C,"üüritav pind",H:H,BI18,A:A,5)/SUMIFS(E:E,G:G,"Ainukasutuses pind",C:C,"üüritav pind",A:A,5)*(IF(G18="Korruse üldpind", SUMIFS(E:E,G:G,"Ühiskasutuses korruse pind",C:C,"üüritav pind",A:A,5,BH:BH,1),SUMIFS(E:E,G:G,"Korruse üldpind",C:C,"üüritav pind",A:A,5,BH:BH,1))+SUMIFS(E:E,G:G,"Ühiskasutuses korruse pind",C:C,"üüritav pind",A:A,5,BH:BH,1)), 0)+IFERROR(SUMIFS(E:E,G:G,"Ainukasutuses pind",C:C,"üüritav pind",H:H,BI18,A:A,6)/SUMIFS(E:E,G:G,"Ainukasutuses pind",C:C,"üüritav pind",A:A,6)*(IF(G18="Korruse üldpind", SUMIFS(E:E,G:G,"Ühiskasutuses korruse pind",C:C,"üüritav pind",A:A,6,BH:BH,1),SUMIFS(E:E,G:G,"Korruse üldpind",C:C,"üüritav pind",A:A,6,BH:BH,1))+SUMIFS(E:E,G:G,"Ühiskasutuses korruse pind",C:C,"üüritav pind",A:A,6,BH:BH,1)),0)+IFERROR(SUMIFS(E:E,G:G,"Ainukasutuses pind",C:C,"üüritav pind",H:H,BI18,A:A,7)/SUMIFS(E:E,G:G,"Ainukasutuses pind",C:C,"üüritav pind",A:A,7)*(IF(G18="Korruse üldpind", SUMIFS(E:E,G:G,"Ühiskasutuses korruse pind",C:C,"üüritav pind",A:A,7,BH:BH,1),SUMIFS(E:E,G:G,"Korruse üldpind",C:C,"üüritav pind",A:A,7,BH:BH,1))+SUMIFS(E:E,G:G,"Ühiskasutuses korruse pind",C:C,"üüritav pind",A:A,7,BH:BH,1)),0)+IFERROR(SUMIFS(E:E,G:G,"Ainukasutuses pind",C:C,"üüritav pind",H:H,BI18,A:A,8)/SUMIFS(E:E,G:G,"Ainukasutuses pind",C:C,"üüritav pind",A:A,8)*(IF(G18="Korruse üldpind", SUMIFS(E:E,G:G,"Ühiskasutuses korruse pind",C:C,"üüritav pind",A:A,8,BH:BH,1),SUMIFS(E:E,G:G,"Korruse üldpind",C:C,"üüritav pind",A:A,8,BH:BH,1))+SUMIFS(E:E,G:G,"Ühiskasutuses korruse pind",C:C,"üüritav pind",A:A,8,BH:BH,1)),0)+IFERROR(SUMIFS(E:E,G:G,"Ainukasutuses pind",C:C,"üüritav pind",H:H,BI18,A:A,9)/SUMIFS(E:E,G:G,"Ainukasutuses pind",C:C,"üüritav pind",A:A,9)*(IF(G18="Korruse üldpind", SUMIFS(E:E,G:G,"Ühiskasutuses korruse pind",C:C,"üüritav pind",A:A,9,BH:BH,1),SUMIFS(E:E,G:G,"Korruse üldpind",C:C,"üüritav pind",A:A,9,BH:BH,1))+SUMIFS(E:E,G:G,"Ühiskasutuses korruse pind",C:C,"üüritav pind",A:A,9,BH:BH,1)),0)+IFERROR(SUMIFS(E:E,G:G,"Ainukasutuses pind",C:C,"üüritav pind",H:H,BI18,A:A,10)/SUMIFS(E:E,G:G,"Ainukasutuses pind",C:C,"üüritav pind",A:A,10)*(IF(G18="Korruse üldpind", SUMIFS(E:E,G:G,"Ühiskasutuses korruse pind",C:C,"üüritav pind",A:A,10,BH:BH,1),SUMIFS(E:E,G:G,"Korruse üldpind",C:C,"üüritav pind",A:A,10,BH:BH,1))+SUMIFS(E:E,G:G,"Ühiskasutuses korruse pind",C:C,"üüritav pind",A:A,10,BH:BH,1)), 0)+IFERROR(SUMIFS(E:E,G:G,"Ainukasutuses pind",C:C,"üüritav pind",H:H,BI18,A:A,11)/SUMIFS(E:E,G:G,"Ainukasutuses pind",C:C,"üüritav pind",A:A,11)*(IF(G18="Korruse üldpind",SUMIFS(E:E,G:G,"Ühiskasutuses korruse pind",C:C,"üüritav pind",A:A,11,BH:BH,1),SUMIFS(E:E,G:G,"Korruse üldpind",C:C,"üüritav pind",A:A,11,BH:BH,1))+SUMIFS(E:E,G:G,"Ühiskasutuses korruse pind",C:C,"üüritav pind",A:A,11,BH:BH,1)), 0)+IFERROR(SUMIFS(E:E,G:G,"Ainukasutuses pind",C:C,"üüritav pind",H:H,BI18,A:A,12)/SUMIFS(E:E,G:G,"Ainukasutuses pind",C:C,"üüritav pind",A:A,12)*(IF(G18="Korruse üldpind", SUMIFS(E:E,G:G,"Ühiskasutuses korruse pind",C:C,"üüritav pind",A:A,12,BH:BH,1),SUMIFS(E:E,G:G,"Korruse üldpind",C:C,"üüritav pind",A:A,12,BH:BH,1))+SUMIFS(E:E,G:G,"Ühiskasutuses korruse pind",C:C,"üüritav pind",A:A,12,BH:BH,1)),0)+IFERROR(SUMIFS(E:E,G:G,"Ainukasutuses pind",C:C,"üüritav pind",H:H,BI18,A:A,13)/SUMIFS(E:E,G:G,"Ainukasutuses pind",C:C,"üüritav pind",A:A,13)*(IF(G18="Korruse üldpind", SUMIFS(E:E,G:G,"Ühiskasutuses korruse pind",C:C,"üüritav pind",A:A,13,BH:BH,1),SUMIFS(E:E,G:G,"Korruse üldpind",C:C,"üüritav pind",A:A,13,BH:BH,1))+SUMIFS(E:E,G:G,"Ühiskasutuses korruse pind",C:C,"üüritav pind",A:A,13,BH:BH,1)),0)+IFERROR(SUMIFS(E:E,G:G,"Ainukasutuses pind",C:C,"Üüritav pind",H:H,BI18,A:A,14)/SUMIFS(E:E,G:G,"Ainukasutuses pind",C:C,"Üüritav pind",A:A,14)*(IF(G18="Korruse üldpind", SUMIFS(E:E,G:G,"Ühiskasutuses korruse pind",C:C,"üüritav pind",A:A,14,BH:BH,1),SUMIFS(E:E,G:G,"Korruse üldpind",C:C,"üüritav pind",A:A,14,BH:BH,1))+SUMIFS(E:E,G:G,"Ühiskasutuses korruse pind",C:C,"üüritav pind",A:A,14,BH:BH,1)), 0),IF(BI18="Aktiivne vakantsus", SUMIFS(E:E,C:C,"üüritav pind",G:G,"Ühiskasutuses korruse pind",BH:BH,1)+SUMIFS(E:E,C:C,"üüritav pind",G:G,"Korruse üldpind",BH:BH,1)-SUM($BL$2:BL17), IF(BI18="Üüritav büroopind kokku", SUM($BL$2:BL17), "")))</f>
        <v/>
      </c>
      <c r="BM18" s="34" t="str">
        <f ca="1">IF(BF18&lt;&gt;"",IFERROR(AY18/SUM($AY$3:OFFSET($AY$3,MATCH("Üüritav büroopind kokku",$BI$5:$BI$300,0),0))*(SUMIFS(E:E,G:G,"Ühiskasutuses hoone pind",C:C,"ÜÜRITAV PIND",BH:BH,1)+SUMIFS(E:E,G:G,"Hoone üldpind",C:C,"ÜÜRITAV PIND",BH:BH,1)),0),IF(BI18="Aktiivne vakantsus",IFERROR(AY18/SUM($AY$3:OFFSET($AY$3,MATCH("Üüritav büroopind kokku",$BI$5:$BI$300,0),0))*(SUMIFS(E:E,G:G,"Ühiskasutuses hoone pind",C:C,"ÜÜRITAV PIND",BH:BH,1)+SUMIFS(E:E,G:G,"Hoone üldpind",C:C,"ÜÜRITAV PIND",BH:BH,1)),0),IF(BI18="Üüritav büroopind kokku",SUM($BM$2:BM17),"")))</f>
        <v/>
      </c>
      <c r="BN18" s="34" t="str">
        <f>IF(OR(BF18&lt;&gt;"",BI18="Aktiivne vakantsus"),IFERROR(SUMIFS(INDEX($AC$3:$AU$1002,0,MATCH($BI18,AC$2:AU$2,0)),$BH$3:$BH$1002,1),0),IF(BI18="Üüritav büroopind kokku",SUM($BN$2:BN17), ""))</f>
        <v/>
      </c>
      <c r="BO18" s="34" t="str">
        <f t="shared" si="9"/>
        <v/>
      </c>
      <c r="BP18" s="114" t="str">
        <f t="shared" ca="1" si="1"/>
        <v/>
      </c>
    </row>
    <row r="19" spans="1:68" x14ac:dyDescent="0.3">
      <c r="A19" s="25" t="str">
        <f>IF(Eksplikatsioon!A21=0,"",Eksplikatsioon!A21)</f>
        <v/>
      </c>
      <c r="B19" s="58" t="str">
        <f>IF(Eksplikatsioon!B21=0,"",Eksplikatsioon!B21)</f>
        <v/>
      </c>
      <c r="C19" s="25" t="str">
        <f>IF(Eksplikatsioon!C21=0,"",Eksplikatsioon!C21)</f>
        <v/>
      </c>
      <c r="D19" s="25" t="str">
        <f>IF(Eksplikatsioon!D21=0,"",Eksplikatsioon!D21)</f>
        <v/>
      </c>
      <c r="E19" s="56" t="str">
        <f>IF(Eksplikatsioon!F21=0,"",Eksplikatsioon!F21)</f>
        <v/>
      </c>
      <c r="F19" s="25" t="str">
        <f>IF(Eksplikatsioon!H21=0,"",Eksplikatsioon!H21)</f>
        <v/>
      </c>
      <c r="G19" s="25" t="str">
        <f>IF(Eksplikatsioon!J21=0,"",Eksplikatsioon!J21)</f>
        <v/>
      </c>
      <c r="H19" s="25" t="str">
        <f>IF(Eksplikatsioon!K21=0,"",Eksplikatsioon!K21)</f>
        <v/>
      </c>
      <c r="I19" s="25" t="str">
        <f>IF(Eksplikatsioon!L21=0,"",Eksplikatsioon!L21)</f>
        <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12"/>
        <v/>
      </c>
      <c r="AX19" s="39" t="str">
        <f t="shared" si="13"/>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14"/>
        <v/>
      </c>
      <c r="BD19" s="47" t="str">
        <f t="shared" ca="1" si="15"/>
        <v/>
      </c>
      <c r="BF19" s="38"/>
      <c r="BG19" s="38"/>
      <c r="BH19" s="108" t="str">
        <f t="shared" si="6"/>
        <v/>
      </c>
      <c r="BI19" s="9" t="str">
        <f t="shared" si="10"/>
        <v/>
      </c>
      <c r="BJ19" s="9" t="str">
        <f t="shared" si="11"/>
        <v/>
      </c>
      <c r="BK19" s="34" t="str">
        <f>IF(BF19&lt;&gt;"",IF(SUMIFS(E:E,H:H,BI19,G:G,"Ainukasutuses pind",C:C,"ÜÜRITAV PIND",BH:BH,1)=0,0,SUMIFS(E:E,H:H,BI19,G:G,"Ainukasutuses pind",C:C,"ÜÜRITAV PIND",BH:BH,1)),IF(BI19="Aktiivne vakantsus",SUMIFS(E:E,C:C,"üüritav pind",G:G,"ainukasutuses pind",BH:BH,1)-SUM($BK$2:BK18),IF(BI19="Üüritav büroopind kokku",SUM($BK$2:BK18),"")))</f>
        <v/>
      </c>
      <c r="BL19" s="34" t="str">
        <f>IF(BF19&lt;&gt;"",IFERROR(SUMIFS(E:E,G:G,"Ainukasutuses pind",C:C,"üüritav pind",H:H,BI19,A:A,-4)/SUMIFS(E:E,G:G,"Ainukasutuses pind",C:C,"üüritav pind",A:A,-4)*(IF(G19="Korruse üldpind", SUMIFS(E:E,G:G,"Ühiskasutuses korruse pind",C:C,"üüritav pind",A:A,-4,BH:BH,1),SUMIFS(E:E,G:G,"Korruse üldpind",C:C,"üüritav pind",A:A,-4,BH:BH,1))+SUMIFS(E:E,G:G,"Ühiskasutuses korruse pind",C:C,"üüritav pind",A:A,-4,BH:BH,1)),0)+IFERROR(SUMIFS(E:E,G:G,"Ainukasutuses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pind",H:H,BI19,A:A,-1)/SUMIFS(E:E,G:G,"Ainukasutuses pind",C:C,"üüritav pind",A:A,-1)*(IF(G19="Korruse üldpind",SUMIFS(E:E,G:G,"Ühiskasutuses korruse pind",C:C,"üüritav pind",A:A,-1,BH:BH,1),SUMIFS(E:E,G:G,"Korruse üldpind",C:C,"üüritav pind",A:A,-1,BH:BH,1))+SUMIFS(E:E,G:G,"Ühiskasutuses korruse pind",C:C,"üüritav pind",A:A,-1,BH:BH,1)),0)+IFERROR(SUMIFS(E:E,G:G,"Ainukasutuses pind",C:C,"üüritav pind",H:H,BI19,A:A,0)/SUMIFS(E:E,G:G,"Ainukasutuses pind",C:C,"üüritav pind",A:A,0)*(IF(G19="Korruse üldpind", SUMIFS(E:E,G:G,"Ühiskasutuses korruse pind",C:C,"üüritav pind",A:A,0,BH:BH,1),SUMIFS(E:E,G:G,"Korruse üldpind",C:C,"üüritav pind",A:A,0,BH:BH,1))+SUMIFS(E:E,G:G,"Ühiskasutuses korruse pind",C:C,"üüritav pind",A:A,0,BH:BH,1)),0)+IFERROR(SUMIFS(E:E,G:G,"Ainukasutuses pind",C:C,"üüritav pind",H:H,BI19,A:A,1)/SUMIFS(E:E,G:G,"Ainukasutuses pind",C:C,"üüritav pind",A:A,1)*(IF(G19="Korruse üldpind", SUMIFS(E:E,G:G,"Ühiskasutuses korruse pind",C:C,"üüritav pind",A:A,1,BH:BH,1),SUMIFS(E:E,G:G,"Korruse üldpind",C:C,"üüritav pind",A:A,1,BH:BH,1))+SUMIFS(E:E,G:G,"Ühiskasutuses korruse pind",C:C,"üüritav pind",A:A,1,BH:BH,1)),0)+IFERROR(SUMIFS(E:E,G:G,"Ainukasutuses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 0)+IFERROR(SUMIFS(E:E,G:G,"Ainukasutuses pind",C:C,"üüritav pind",H:H,BI19,A:A,4)/SUMIFS(E:E,G:G,"Ainukasutuses pind",C:C,"üüritav pind",A:A,4)*(IF(G19="Korruse üldpind",SUMIFS(E:E,G:G,"Ühiskasutuses korruse pind",C:C,"üüritav pind",A:A,4,BH:BH,1),SUMIFS(E:E,G:G,"Korruse üldpind",C:C,"üüritav pind",A:A,4,BH:BH,1))+SUMIFS(E:E,G:G,"Ühiskasutuses korruse pind",C:C,"üüritav pind",A:A,4,BH:BH,1)), 0)+IFERROR(SUMIFS(E:E,G:G,"Ainukasutuses pind",C:C,"üüritav pind",H:H,BI19,A:A,5)/SUMIFS(E:E,G:G,"Ainukasutuses pind",C:C,"üüritav pind",A:A,5)*(IF(G19="Korruse üldpind", SUMIFS(E:E,G:G,"Ühiskasutuses korruse pind",C:C,"üüritav pind",A:A,5,BH:BH,1),SUMIFS(E:E,G:G,"Korruse üldpind",C:C,"üüritav pind",A:A,5,BH:BH,1))+SUMIFS(E:E,G:G,"Ühiskasutuses korruse pind",C:C,"üüritav pind",A:A,5,BH:BH,1)), 0)+IFERROR(SUMIFS(E:E,G:G,"Ainukasutuses pind",C:C,"üüritav pind",H:H,BI19,A:A,6)/SUMIFS(E:E,G:G,"Ainukasutuses pind",C:C,"üüritav pind",A:A,6)*(IF(G19="Korruse üldpind", SUMIFS(E:E,G:G,"Ühiskasutuses korruse pind",C:C,"üüritav pind",A:A,6,BH:BH,1),SUMIFS(E:E,G:G,"Korruse üldpind",C:C,"üüritav pind",A:A,6,BH:BH,1))+SUMIFS(E:E,G:G,"Ühiskasutuses korruse pind",C:C,"üüritav pind",A:A,6,BH:BH,1)),0)+IFERROR(SUMIFS(E:E,G:G,"Ainukasutuses pind",C:C,"üüritav pind",H:H,BI19,A:A,7)/SUMIFS(E:E,G:G,"Ainukasutuses pind",C:C,"üüritav pind",A:A,7)*(IF(G19="Korruse üldpind", SUMIFS(E:E,G:G,"Ühiskasutuses korruse pind",C:C,"üüritav pind",A:A,7,BH:BH,1),SUMIFS(E:E,G:G,"Korruse üldpind",C:C,"üüritav pind",A:A,7,BH:BH,1))+SUMIFS(E:E,G:G,"Ühiskasutuses korruse pind",C:C,"üüritav pind",A:A,7,BH:BH,1)),0)+IFERROR(SUMIFS(E:E,G:G,"Ainukasutuses pind",C:C,"üüritav pind",H:H,BI19,A:A,8)/SUMIFS(E:E,G:G,"Ainukasutuses pind",C:C,"üüritav pind",A:A,8)*(IF(G19="Korruse üldpind", SUMIFS(E:E,G:G,"Ühiskasutuses korruse pind",C:C,"üüritav pind",A:A,8,BH:BH,1),SUMIFS(E:E,G:G,"Korruse üldpind",C:C,"üüritav pind",A:A,8,BH:BH,1))+SUMIFS(E:E,G:G,"Ühiskasutuses korruse pind",C:C,"üüritav pind",A:A,8,BH:BH,1)),0)+IFERROR(SUMIFS(E:E,G:G,"Ainukasutuses pind",C:C,"üüritav pind",H:H,BI19,A:A,9)/SUMIFS(E:E,G:G,"Ainukasutuses pind",C:C,"üüritav pind",A:A,9)*(IF(G19="Korruse üldpind", SUMIFS(E:E,G:G,"Ühiskasutuses korruse pind",C:C,"üüritav pind",A:A,9,BH:BH,1),SUMIFS(E:E,G:G,"Korruse üldpind",C:C,"üüritav pind",A:A,9,BH:BH,1))+SUMIFS(E:E,G:G,"Ühiskasutuses korruse pind",C:C,"üüritav pind",A:A,9,BH:BH,1)),0)+IFERROR(SUMIFS(E:E,G:G,"Ainukasutuses pind",C:C,"üüritav pind",H:H,BI19,A:A,10)/SUMIFS(E:E,G:G,"Ainukasutuses pind",C:C,"üüritav pind",A:A,10)*(IF(G19="Korruse üldpind", SUMIFS(E:E,G:G,"Ühiskasutuses korruse pind",C:C,"üüritav pind",A:A,10,BH:BH,1),SUMIFS(E:E,G:G,"Korruse üldpind",C:C,"üüritav pind",A:A,10,BH:BH,1))+SUMIFS(E:E,G:G,"Ühiskasutuses korruse pind",C:C,"üüritav pind",A:A,10,BH:BH,1)), 0)+IFERROR(SUMIFS(E:E,G:G,"Ainukasutuses pind",C:C,"üüritav pind",H:H,BI19,A:A,11)/SUMIFS(E:E,G:G,"Ainukasutuses pind",C:C,"üüritav pind",A:A,11)*(IF(G19="Korruse üldpind",SUMIFS(E:E,G:G,"Ühiskasutuses korruse pind",C:C,"üüritav pind",A:A,11,BH:BH,1),SUMIFS(E:E,G:G,"Korruse üldpind",C:C,"üüritav pind",A:A,11,BH:BH,1))+SUMIFS(E:E,G:G,"Ühiskasutuses korruse pind",C:C,"üüritav pind",A:A,11,BH:BH,1)), 0)+IFERROR(SUMIFS(E:E,G:G,"Ainukasutuses pind",C:C,"üüritav pind",H:H,BI19,A:A,12)/SUMIFS(E:E,G:G,"Ainukasutuses pind",C:C,"üüritav pind",A:A,12)*(IF(G19="Korruse üldpind", SUMIFS(E:E,G:G,"Ühiskasutuses korruse pind",C:C,"üüritav pind",A:A,12,BH:BH,1),SUMIFS(E:E,G:G,"Korruse üldpind",C:C,"üüritav pind",A:A,12,BH:BH,1))+SUMIFS(E:E,G:G,"Ühiskasutuses korruse pind",C:C,"üüritav pind",A:A,12,BH:BH,1)),0)+IFERROR(SUMIFS(E:E,G:G,"Ainukasutuses pind",C:C,"üüritav pind",H:H,BI19,A:A,13)/SUMIFS(E:E,G:G,"Ainukasutuses pind",C:C,"üüritav pind",A:A,13)*(IF(G19="Korruse üldpind", SUMIFS(E:E,G:G,"Ühiskasutuses korruse pind",C:C,"üüritav pind",A:A,13,BH:BH,1),SUMIFS(E:E,G:G,"Korruse üldpind",C:C,"üüritav pind",A:A,13,BH:BH,1))+SUMIFS(E:E,G:G,"Ühiskasutuses korruse pind",C:C,"üüritav pind",A:A,13,BH:BH,1)),0)+IFERROR(SUMIFS(E:E,G:G,"Ainukasutuses pind",C:C,"Üüritav pind",H:H,BI19,A:A,14)/SUMIFS(E:E,G:G,"Ainukasutuses pind",C:C,"Üüritav pind",A:A,14)*(IF(G19="Korruse üldpind", SUMIFS(E:E,G:G,"Ühiskasutuses korruse pind",C:C,"üüritav pind",A:A,14,BH:BH,1),SUMIFS(E:E,G:G,"Korruse üldpind",C:C,"üüritav pind",A:A,14,BH:BH,1))+SUMIFS(E:E,G:G,"Ühiskasutuses korruse pind",C:C,"üüritav pind",A:A,14,BH:BH,1)), 0),IF(BI19="Aktiivne vakantsus", SUMIFS(E:E,C:C,"üüritav pind",G:G,"Ühiskasutuses korruse pind",BH:BH,1)+SUMIFS(E:E,C:C,"üüritav pind",G:G,"Korruse üldpind",BH:BH,1)-SUM($BL$2:BL18), IF(BI19="Üüritav büroopind kokku", SUM($BL$2:BL18), "")))</f>
        <v/>
      </c>
      <c r="BM19" s="34" t="str">
        <f ca="1">IF(BF19&lt;&gt;"",IFERROR(AY19/SUM($AY$3:OFFSET($AY$3,MATCH("Üüritav büroopind kokku",$BI$5:$BI$300,0),0))*(SUMIFS(E:E,G:G,"Ühiskasutuses hoone pind",C:C,"ÜÜRITAV PIND",BH:BH,1)+SUMIFS(E:E,G:G,"Hoone üldpind",C:C,"ÜÜRITAV PIND",BH:BH,1)),0),IF(BI19="Aktiivne vakantsus",IFERROR(AY19/SUM($AY$3:OFFSET($AY$3,MATCH("Üüritav büroopind kokku",$BI$5:$BI$300,0),0))*(SUMIFS(E:E,G:G,"Ühiskasutuses hoone pind",C:C,"ÜÜRITAV PIND",BH:BH,1)+SUMIFS(E:E,G:G,"Hoone üldpind",C:C,"ÜÜRITAV PIND",BH:BH,1)),0),IF(BI19="Üüritav büroopind kokku",SUM($BM$2:BM18),"")))</f>
        <v/>
      </c>
      <c r="BN19" s="34" t="str">
        <f>IF(OR(BF19&lt;&gt;"",BI19="Aktiivne vakantsus"),IFERROR(SUMIFS(INDEX($AC$3:$AU$1002,0,MATCH($BI19,AC$2:AU$2,0)),$BH$3:$BH$1002,1),0),IF(BI19="Üüritav büroopind kokku",SUM($BN$2:BN18), ""))</f>
        <v/>
      </c>
      <c r="BO19" s="34" t="str">
        <f t="shared" si="9"/>
        <v/>
      </c>
      <c r="BP19" s="114" t="str">
        <f t="shared" ca="1" si="1"/>
        <v/>
      </c>
    </row>
    <row r="20" spans="1:68" x14ac:dyDescent="0.3">
      <c r="A20" s="25" t="str">
        <f>IF(Eksplikatsioon!A22=0,"",Eksplikatsioon!A22)</f>
        <v/>
      </c>
      <c r="B20" s="58" t="str">
        <f>IF(Eksplikatsioon!B22=0,"",Eksplikatsioon!B22)</f>
        <v/>
      </c>
      <c r="C20" s="25" t="str">
        <f>IF(Eksplikatsioon!C22=0,"",Eksplikatsioon!C22)</f>
        <v/>
      </c>
      <c r="D20" s="25" t="str">
        <f>IF(Eksplikatsioon!D22=0,"",Eksplikatsioon!D22)</f>
        <v/>
      </c>
      <c r="E20" s="56" t="str">
        <f>IF(Eksplikatsioon!F22=0,"",Eksplikatsioon!F22)</f>
        <v/>
      </c>
      <c r="F20" s="25" t="str">
        <f>IF(Eksplikatsioon!H22=0,"",Eksplikatsioon!H22)</f>
        <v/>
      </c>
      <c r="G20" s="25" t="str">
        <f>IF(Eksplikatsioon!J22=0,"",Eksplikatsioon!J22)</f>
        <v/>
      </c>
      <c r="H20" s="25" t="str">
        <f>IF(Eksplikatsioon!K22=0,"",Eksplikatsioon!K22)</f>
        <v/>
      </c>
      <c r="I20" s="25" t="str">
        <f>IF(Eksplikatsioon!L22=0,"",Eksplikatsioon!L22)</f>
        <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12"/>
        <v/>
      </c>
      <c r="AX20" s="39" t="str">
        <f t="shared" si="13"/>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14"/>
        <v/>
      </c>
      <c r="BD20" s="47" t="str">
        <f t="shared" ca="1" si="15"/>
        <v/>
      </c>
      <c r="BF20" s="38"/>
      <c r="BG20" s="38"/>
      <c r="BH20" s="108" t="str">
        <f t="shared" si="6"/>
        <v/>
      </c>
      <c r="BI20" s="9" t="str">
        <f t="shared" si="10"/>
        <v/>
      </c>
      <c r="BJ20" s="9" t="str">
        <f t="shared" si="11"/>
        <v/>
      </c>
      <c r="BK20" s="34" t="str">
        <f>IF(BF20&lt;&gt;"",IF(SUMIFS(E:E,H:H,BI20,G:G,"Ainukasutuses pind",C:C,"ÜÜRITAV PIND",BH:BH,1)=0,0,SUMIFS(E:E,H:H,BI20,G:G,"Ainukasutuses pind",C:C,"ÜÜRITAV PIND",BH:BH,1)),IF(BI20="Aktiivne vakantsus",SUMIFS(E:E,C:C,"üüritav pind",G:G,"ainukasutuses pind",BH:BH,1)-SUM($BK$2:BK19),IF(BI20="Üüritav büroopind kokku",SUM($BK$2:BK19),"")))</f>
        <v/>
      </c>
      <c r="BL20" s="34" t="str">
        <f>IF(BF20&lt;&gt;"",IFERROR(SUMIFS(E:E,G:G,"Ainukasutuses pind",C:C,"üüritav pind",H:H,BI20,A:A,-4)/SUMIFS(E:E,G:G,"Ainukasutuses pind",C:C,"üüritav pind",A:A,-4)*(IF(G20="Korruse üldpind", SUMIFS(E:E,G:G,"Ühiskasutuses korruse pind",C:C,"üüritav pind",A:A,-4,BH:BH,1),SUMIFS(E:E,G:G,"Korruse üldpind",C:C,"üüritav pind",A:A,-4,BH:BH,1))+SUMIFS(E:E,G:G,"Ühiskasutuses korruse pind",C:C,"üüritav pind",A:A,-4,BH:BH,1)),0)+IFERROR(SUMIFS(E:E,G:G,"Ainukasutuses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pind",H:H,BI20,A:A,-1)/SUMIFS(E:E,G:G,"Ainukasutuses pind",C:C,"üüritav pind",A:A,-1)*(IF(G20="Korruse üldpind",SUMIFS(E:E,G:G,"Ühiskasutuses korruse pind",C:C,"üüritav pind",A:A,-1,BH:BH,1),SUMIFS(E:E,G:G,"Korruse üldpind",C:C,"üüritav pind",A:A,-1,BH:BH,1))+SUMIFS(E:E,G:G,"Ühiskasutuses korruse pind",C:C,"üüritav pind",A:A,-1,BH:BH,1)),0)+IFERROR(SUMIFS(E:E,G:G,"Ainukasutuses pind",C:C,"üüritav pind",H:H,BI20,A:A,0)/SUMIFS(E:E,G:G,"Ainukasutuses pind",C:C,"üüritav pind",A:A,0)*(IF(G20="Korruse üldpind", SUMIFS(E:E,G:G,"Ühiskasutuses korruse pind",C:C,"üüritav pind",A:A,0,BH:BH,1),SUMIFS(E:E,G:G,"Korruse üldpind",C:C,"üüritav pind",A:A,0,BH:BH,1))+SUMIFS(E:E,G:G,"Ühiskasutuses korruse pind",C:C,"üüritav pind",A:A,0,BH:BH,1)),0)+IFERROR(SUMIFS(E:E,G:G,"Ainukasutuses pind",C:C,"üüritav pind",H:H,BI20,A:A,1)/SUMIFS(E:E,G:G,"Ainukasutuses pind",C:C,"üüritav pind",A:A,1)*(IF(G20="Korruse üldpind", SUMIFS(E:E,G:G,"Ühiskasutuses korruse pind",C:C,"üüritav pind",A:A,1,BH:BH,1),SUMIFS(E:E,G:G,"Korruse üldpind",C:C,"üüritav pind",A:A,1,BH:BH,1))+SUMIFS(E:E,G:G,"Ühiskasutuses korruse pind",C:C,"üüritav pind",A:A,1,BH:BH,1)),0)+IFERROR(SUMIFS(E:E,G:G,"Ainukasutuses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 0)+IFERROR(SUMIFS(E:E,G:G,"Ainukasutuses pind",C:C,"üüritav pind",H:H,BI20,A:A,4)/SUMIFS(E:E,G:G,"Ainukasutuses pind",C:C,"üüritav pind",A:A,4)*(IF(G20="Korruse üldpind",SUMIFS(E:E,G:G,"Ühiskasutuses korruse pind",C:C,"üüritav pind",A:A,4,BH:BH,1),SUMIFS(E:E,G:G,"Korruse üldpind",C:C,"üüritav pind",A:A,4,BH:BH,1))+SUMIFS(E:E,G:G,"Ühiskasutuses korruse pind",C:C,"üüritav pind",A:A,4,BH:BH,1)), 0)+IFERROR(SUMIFS(E:E,G:G,"Ainukasutuses pind",C:C,"üüritav pind",H:H,BI20,A:A,5)/SUMIFS(E:E,G:G,"Ainukasutuses pind",C:C,"üüritav pind",A:A,5)*(IF(G20="Korruse üldpind", SUMIFS(E:E,G:G,"Ühiskasutuses korruse pind",C:C,"üüritav pind",A:A,5,BH:BH,1),SUMIFS(E:E,G:G,"Korruse üldpind",C:C,"üüritav pind",A:A,5,BH:BH,1))+SUMIFS(E:E,G:G,"Ühiskasutuses korruse pind",C:C,"üüritav pind",A:A,5,BH:BH,1)), 0)+IFERROR(SUMIFS(E:E,G:G,"Ainukasutuses pind",C:C,"üüritav pind",H:H,BI20,A:A,6)/SUMIFS(E:E,G:G,"Ainukasutuses pind",C:C,"üüritav pind",A:A,6)*(IF(G20="Korruse üldpind", SUMIFS(E:E,G:G,"Ühiskasutuses korruse pind",C:C,"üüritav pind",A:A,6,BH:BH,1),SUMIFS(E:E,G:G,"Korruse üldpind",C:C,"üüritav pind",A:A,6,BH:BH,1))+SUMIFS(E:E,G:G,"Ühiskasutuses korruse pind",C:C,"üüritav pind",A:A,6,BH:BH,1)),0)+IFERROR(SUMIFS(E:E,G:G,"Ainukasutuses pind",C:C,"üüritav pind",H:H,BI20,A:A,7)/SUMIFS(E:E,G:G,"Ainukasutuses pind",C:C,"üüritav pind",A:A,7)*(IF(G20="Korruse üldpind", SUMIFS(E:E,G:G,"Ühiskasutuses korruse pind",C:C,"üüritav pind",A:A,7,BH:BH,1),SUMIFS(E:E,G:G,"Korruse üldpind",C:C,"üüritav pind",A:A,7,BH:BH,1))+SUMIFS(E:E,G:G,"Ühiskasutuses korruse pind",C:C,"üüritav pind",A:A,7,BH:BH,1)),0)+IFERROR(SUMIFS(E:E,G:G,"Ainukasutuses pind",C:C,"üüritav pind",H:H,BI20,A:A,8)/SUMIFS(E:E,G:G,"Ainukasutuses pind",C:C,"üüritav pind",A:A,8)*(IF(G20="Korruse üldpind", SUMIFS(E:E,G:G,"Ühiskasutuses korruse pind",C:C,"üüritav pind",A:A,8,BH:BH,1),SUMIFS(E:E,G:G,"Korruse üldpind",C:C,"üüritav pind",A:A,8,BH:BH,1))+SUMIFS(E:E,G:G,"Ühiskasutuses korruse pind",C:C,"üüritav pind",A:A,8,BH:BH,1)),0)+IFERROR(SUMIFS(E:E,G:G,"Ainukasutuses pind",C:C,"üüritav pind",H:H,BI20,A:A,9)/SUMIFS(E:E,G:G,"Ainukasutuses pind",C:C,"üüritav pind",A:A,9)*(IF(G20="Korruse üldpind", SUMIFS(E:E,G:G,"Ühiskasutuses korruse pind",C:C,"üüritav pind",A:A,9,BH:BH,1),SUMIFS(E:E,G:G,"Korruse üldpind",C:C,"üüritav pind",A:A,9,BH:BH,1))+SUMIFS(E:E,G:G,"Ühiskasutuses korruse pind",C:C,"üüritav pind",A:A,9,BH:BH,1)),0)+IFERROR(SUMIFS(E:E,G:G,"Ainukasutuses pind",C:C,"üüritav pind",H:H,BI20,A:A,10)/SUMIFS(E:E,G:G,"Ainukasutuses pind",C:C,"üüritav pind",A:A,10)*(IF(G20="Korruse üldpind", SUMIFS(E:E,G:G,"Ühiskasutuses korruse pind",C:C,"üüritav pind",A:A,10,BH:BH,1),SUMIFS(E:E,G:G,"Korruse üldpind",C:C,"üüritav pind",A:A,10,BH:BH,1))+SUMIFS(E:E,G:G,"Ühiskasutuses korruse pind",C:C,"üüritav pind",A:A,10,BH:BH,1)), 0)+IFERROR(SUMIFS(E:E,G:G,"Ainukasutuses pind",C:C,"üüritav pind",H:H,BI20,A:A,11)/SUMIFS(E:E,G:G,"Ainukasutuses pind",C:C,"üüritav pind",A:A,11)*(IF(G20="Korruse üldpind",SUMIFS(E:E,G:G,"Ühiskasutuses korruse pind",C:C,"üüritav pind",A:A,11,BH:BH,1),SUMIFS(E:E,G:G,"Korruse üldpind",C:C,"üüritav pind",A:A,11,BH:BH,1))+SUMIFS(E:E,G:G,"Ühiskasutuses korruse pind",C:C,"üüritav pind",A:A,11,BH:BH,1)), 0)+IFERROR(SUMIFS(E:E,G:G,"Ainukasutuses pind",C:C,"üüritav pind",H:H,BI20,A:A,12)/SUMIFS(E:E,G:G,"Ainukasutuses pind",C:C,"üüritav pind",A:A,12)*(IF(G20="Korruse üldpind", SUMIFS(E:E,G:G,"Ühiskasutuses korruse pind",C:C,"üüritav pind",A:A,12,BH:BH,1),SUMIFS(E:E,G:G,"Korruse üldpind",C:C,"üüritav pind",A:A,12,BH:BH,1))+SUMIFS(E:E,G:G,"Ühiskasutuses korruse pind",C:C,"üüritav pind",A:A,12,BH:BH,1)),0)+IFERROR(SUMIFS(E:E,G:G,"Ainukasutuses pind",C:C,"üüritav pind",H:H,BI20,A:A,13)/SUMIFS(E:E,G:G,"Ainukasutuses pind",C:C,"üüritav pind",A:A,13)*(IF(G20="Korruse üldpind", SUMIFS(E:E,G:G,"Ühiskasutuses korruse pind",C:C,"üüritav pind",A:A,13,BH:BH,1),SUMIFS(E:E,G:G,"Korruse üldpind",C:C,"üüritav pind",A:A,13,BH:BH,1))+SUMIFS(E:E,G:G,"Ühiskasutuses korruse pind",C:C,"üüritav pind",A:A,13,BH:BH,1)),0)+IFERROR(SUMIFS(E:E,G:G,"Ainukasutuses pind",C:C,"Üüritav pind",H:H,BI20,A:A,14)/SUMIFS(E:E,G:G,"Ainukasutuses pind",C:C,"Üüritav pind",A:A,14)*(IF(G20="Korruse üldpind", SUMIFS(E:E,G:G,"Ühiskasutuses korruse pind",C:C,"üüritav pind",A:A,14,BH:BH,1),SUMIFS(E:E,G:G,"Korruse üldpind",C:C,"üüritav pind",A:A,14,BH:BH,1))+SUMIFS(E:E,G:G,"Ühiskasutuses korruse pind",C:C,"üüritav pind",A:A,14,BH:BH,1)), 0),IF(BI20="Aktiivne vakantsus", SUMIFS(E:E,C:C,"üüritav pind",G:G,"Ühiskasutuses korruse pind",BH:BH,1)+SUMIFS(E:E,C:C,"üüritav pind",G:G,"Korruse üldpind",BH:BH,1)-SUM($BL$2:BL19), IF(BI20="Üüritav büroopind kokku", SUM($BL$2:BL19), "")))</f>
        <v/>
      </c>
      <c r="BM20" s="34" t="str">
        <f ca="1">IF(BF20&lt;&gt;"",IFERROR(AY20/SUM($AY$3:OFFSET($AY$3,MATCH("Üüritav büroopind kokku",$BI$5:$BI$300,0),0))*(SUMIFS(E:E,G:G,"Ühiskasutuses hoone pind",C:C,"ÜÜRITAV PIND",BH:BH,1)+SUMIFS(E:E,G:G,"Hoone üldpind",C:C,"ÜÜRITAV PIND",BH:BH,1)),0),IF(BI20="Aktiivne vakantsus",IFERROR(AY20/SUM($AY$3:OFFSET($AY$3,MATCH("Üüritav büroopind kokku",$BI$5:$BI$300,0),0))*(SUMIFS(E:E,G:G,"Ühiskasutuses hoone pind",C:C,"ÜÜRITAV PIND",BH:BH,1)+SUMIFS(E:E,G:G,"Hoone üldpind",C:C,"ÜÜRITAV PIND",BH:BH,1)),0),IF(BI20="Üüritav büroopind kokku",SUM($BM$2:BM19),"")))</f>
        <v/>
      </c>
      <c r="BN20" s="34" t="str">
        <f>IF(OR(BF20&lt;&gt;"",BI20="Aktiivne vakantsus"),IFERROR(SUMIFS(INDEX($AC$3:$AU$1002,0,MATCH($BI20,AC$2:AU$2,0)),$BH$3:$BH$1002,1),0),IF(BI20="Üüritav büroopind kokku",SUM($BN$2:BN19), ""))</f>
        <v/>
      </c>
      <c r="BO20" s="34" t="str">
        <f t="shared" si="9"/>
        <v/>
      </c>
      <c r="BP20" s="114" t="str">
        <f t="shared" ca="1" si="1"/>
        <v/>
      </c>
    </row>
    <row r="21" spans="1:68" x14ac:dyDescent="0.3">
      <c r="A21" s="25" t="str">
        <f>IF(Eksplikatsioon!A23=0,"",Eksplikatsioon!A23)</f>
        <v/>
      </c>
      <c r="B21" s="58" t="str">
        <f>IF(Eksplikatsioon!B23=0,"",Eksplikatsioon!B23)</f>
        <v/>
      </c>
      <c r="C21" s="25" t="str">
        <f>IF(Eksplikatsioon!C23=0,"",Eksplikatsioon!C23)</f>
        <v/>
      </c>
      <c r="D21" s="25" t="str">
        <f>IF(Eksplikatsioon!D23=0,"",Eksplikatsioon!D23)</f>
        <v/>
      </c>
      <c r="E21" s="56" t="str">
        <f>IF(Eksplikatsioon!F23=0,"",Eksplikatsioon!F23)</f>
        <v/>
      </c>
      <c r="F21" s="25" t="str">
        <f>IF(Eksplikatsioon!H23=0,"",Eksplikatsioon!H23)</f>
        <v/>
      </c>
      <c r="G21" s="25" t="str">
        <f>IF(Eksplikatsioon!J23=0,"",Eksplikatsioon!J23)</f>
        <v/>
      </c>
      <c r="H21" s="25" t="str">
        <f>IF(Eksplikatsioon!K23=0,"",Eksplikatsioon!K23)</f>
        <v/>
      </c>
      <c r="I21" s="25" t="str">
        <f>IF(Eksplikatsioon!L23=0,"",Eksplikatsioon!L23)</f>
        <v/>
      </c>
      <c r="J21" s="31" t="str">
        <f>IFERROR(IF($G21=Tabelid!$L$6,Eksplikatsioon!O23/SUM(Eksplikatsioon!$O23:'Eksplikatsioon'!$AG23),IF($G21=Tabelid!$L$4,IFERROR(SUMIFS($E:$E,$G:$G,Tabelid!$L$1,$C:$C,Tabelid!$J$4,$H:$H,J$2,$A:$A,$A21)/SUMIFS($E:$E,$G:$G,Tabelid!$L$1,$C:$C,Tabelid!$J$4,$A:$A,$A21),0),IF($G21=Tabelid!$L$5,IFERROR(SUMIFS($E:$E,$G:$G,Tabelid!$L$1,$C:$C,Tabelid!$J$4,$H:$H,J$2)/SUMIFS($E:$E,$G:$G,Tabelid!$L$1,$C:$C,Tabelid!$J$4),0),""))),"")</f>
        <v/>
      </c>
      <c r="K21" s="31" t="str">
        <f>IFERROR(IF($G21=Tabelid!$L$6,Eksplikatsioon!P23/SUM(Eksplikatsioon!$O23:'Eksplikatsioon'!$AG23),IF($G21=Tabelid!$L$4,IFERROR(SUMIFS($E:$E,$G:$G,Tabelid!$L$1,$C:$C,Tabelid!$J$4,$H:$H,K$2,$A:$A,$A21)/SUMIFS($E:$E,$G:$G,Tabelid!$L$1,$C:$C,Tabelid!$J$4,$A:$A,$A21),0),IF($G21=Tabelid!$L$5,IFERROR(SUMIFS($E:$E,$G:$G,Tabelid!$L$1,$C:$C,Tabelid!$J$4,$H:$H,K$2)/SUMIFS($E:$E,$G:$G,Tabelid!$L$1,$C:$C,Tabelid!$J$4),0),""))),"")</f>
        <v/>
      </c>
      <c r="L21" s="31" t="str">
        <f>IFERROR(IF($G21=Tabelid!$L$6,Eksplikatsioon!Q23/SUM(Eksplikatsioon!$O23:'Eksplikatsioon'!$AG23),IF($G21=Tabelid!$L$4,IFERROR(SUMIFS($E:$E,$G:$G,Tabelid!$L$1,$C:$C,Tabelid!$J$4,$H:$H,L$2,$A:$A,$A21)/SUMIFS($E:$E,$G:$G,Tabelid!$L$1,$C:$C,Tabelid!$J$4,$A:$A,$A21),0),IF($G21=Tabelid!$L$5,IFERROR(SUMIFS($E:$E,$G:$G,Tabelid!$L$1,$C:$C,Tabelid!$J$4,$H:$H,L$2)/SUMIFS($E:$E,$G:$G,Tabelid!$L$1,$C:$C,Tabelid!$J$4),0),""))),"")</f>
        <v/>
      </c>
      <c r="M21" s="31" t="str">
        <f>IFERROR(IF($G21=Tabelid!$L$6,Eksplikatsioon!R23/SUM(Eksplikatsioon!$O23:'Eksplikatsioon'!$AG23),IF($G21=Tabelid!$L$4,IFERROR(SUMIFS($E:$E,$G:$G,Tabelid!$L$1,$C:$C,Tabelid!$J$4,$H:$H,M$2,$A:$A,$A21)/SUMIFS($E:$E,$G:$G,Tabelid!$L$1,$C:$C,Tabelid!$J$4,$A:$A,$A21),0),IF($G21=Tabelid!$L$5,IFERROR(SUMIFS($E:$E,$G:$G,Tabelid!$L$1,$C:$C,Tabelid!$J$4,$H:$H,M$2)/SUMIFS($E:$E,$G:$G,Tabelid!$L$1,$C:$C,Tabelid!$J$4),0),""))),"")</f>
        <v/>
      </c>
      <c r="N21" s="31" t="str">
        <f>IFERROR(IF($G21=Tabelid!$L$6,Eksplikatsioon!S23/SUM(Eksplikatsioon!$O23:'Eksplikatsioon'!$AG23),IF($G21=Tabelid!$L$4,IFERROR(SUMIFS($E:$E,$G:$G,Tabelid!$L$1,$C:$C,Tabelid!$J$4,$H:$H,N$2,$A:$A,$A21)/SUMIFS($E:$E,$G:$G,Tabelid!$L$1,$C:$C,Tabelid!$J$4,$A:$A,$A21),0),IF($G21=Tabelid!$L$5,IFERROR(SUMIFS($E:$E,$G:$G,Tabelid!$L$1,$C:$C,Tabelid!$J$4,$H:$H,N$2)/SUMIFS($E:$E,$G:$G,Tabelid!$L$1,$C:$C,Tabelid!$J$4),0),""))),"")</f>
        <v/>
      </c>
      <c r="O21" s="31" t="str">
        <f>IFERROR(IF($G21=Tabelid!$L$6,Eksplikatsioon!T23/SUM(Eksplikatsioon!$O23:'Eksplikatsioon'!$AG23),IF($G21=Tabelid!$L$4,IFERROR(SUMIFS($E:$E,$G:$G,Tabelid!$L$1,$C:$C,Tabelid!$J$4,$H:$H,O$2,$A:$A,$A21)/SUMIFS($E:$E,$G:$G,Tabelid!$L$1,$C:$C,Tabelid!$J$4,$A:$A,$A21),0),IF($G21=Tabelid!$L$5,IFERROR(SUMIFS($E:$E,$G:$G,Tabelid!$L$1,$C:$C,Tabelid!$J$4,$H:$H,O$2)/SUMIFS($E:$E,$G:$G,Tabelid!$L$1,$C:$C,Tabelid!$J$4),0),""))),"")</f>
        <v/>
      </c>
      <c r="P21" s="31" t="str">
        <f>IFERROR(IF($G21=Tabelid!$L$6,Eksplikatsioon!U23/SUM(Eksplikatsioon!$O23:'Eksplikatsioon'!$AG23),IF($G21=Tabelid!$L$4,IFERROR(SUMIFS($E:$E,$G:$G,Tabelid!$L$1,$C:$C,Tabelid!$J$4,$H:$H,P$2,$A:$A,$A21)/SUMIFS($E:$E,$G:$G,Tabelid!$L$1,$C:$C,Tabelid!$J$4,$A:$A,$A21),0),IF($G21=Tabelid!$L$5,IFERROR(SUMIFS($E:$E,$G:$G,Tabelid!$L$1,$C:$C,Tabelid!$J$4,$H:$H,P$2)/SUMIFS($E:$E,$G:$G,Tabelid!$L$1,$C:$C,Tabelid!$J$4),0),""))),"")</f>
        <v/>
      </c>
      <c r="Q21" s="31" t="str">
        <f>IFERROR(IF($G21=Tabelid!$L$6,Eksplikatsioon!V23/SUM(Eksplikatsioon!$O23:'Eksplikatsioon'!$AG23),IF($G21=Tabelid!$L$4,IFERROR(SUMIFS($E:$E,$G:$G,Tabelid!$L$1,$C:$C,Tabelid!$J$4,$H:$H,Q$2,$A:$A,$A21)/SUMIFS($E:$E,$G:$G,Tabelid!$L$1,$C:$C,Tabelid!$J$4,$A:$A,$A21),0),IF($G21=Tabelid!$L$5,IFERROR(SUMIFS($E:$E,$G:$G,Tabelid!$L$1,$C:$C,Tabelid!$J$4,$H:$H,Q$2)/SUMIFS($E:$E,$G:$G,Tabelid!$L$1,$C:$C,Tabelid!$J$4),0),""))),"")</f>
        <v/>
      </c>
      <c r="R21" s="31" t="str">
        <f>IFERROR(IF($G21=Tabelid!$L$6,Eksplikatsioon!W23/SUM(Eksplikatsioon!$O23:'Eksplikatsioon'!$AG23),IF($G21=Tabelid!$L$4,IFERROR(SUMIFS($E:$E,$G:$G,Tabelid!$L$1,$C:$C,Tabelid!$J$4,$H:$H,R$2,$A:$A,$A21)/SUMIFS($E:$E,$G:$G,Tabelid!$L$1,$C:$C,Tabelid!$J$4,$A:$A,$A21),0),IF($G21=Tabelid!$L$5,IFERROR(SUMIFS($E:$E,$G:$G,Tabelid!$L$1,$C:$C,Tabelid!$J$4,$H:$H,R$2)/SUMIFS($E:$E,$G:$G,Tabelid!$L$1,$C:$C,Tabelid!$J$4),0),""))),"")</f>
        <v/>
      </c>
      <c r="S21" s="31" t="str">
        <f>IFERROR(IF($G21=Tabelid!$L$6,Eksplikatsioon!X23/SUM(Eksplikatsioon!$O23:'Eksplikatsioon'!$AG23),IF($G21=Tabelid!$L$4,IFERROR(SUMIFS($E:$E,$G:$G,Tabelid!$L$1,$C:$C,Tabelid!$J$4,$H:$H,S$2,$A:$A,$A21)/SUMIFS($E:$E,$G:$G,Tabelid!$L$1,$C:$C,Tabelid!$J$4,$A:$A,$A21),0),IF($G21=Tabelid!$L$5,IFERROR(SUMIFS($E:$E,$G:$G,Tabelid!$L$1,$C:$C,Tabelid!$J$4,$H:$H,S$2)/SUMIFS($E:$E,$G:$G,Tabelid!$L$1,$C:$C,Tabelid!$J$4),0),""))),"")</f>
        <v/>
      </c>
      <c r="T21" s="31" t="str">
        <f>IFERROR(IF($G21=Tabelid!$L$6,Eksplikatsioon!Y23/SUM(Eksplikatsioon!$O23:'Eksplikatsioon'!$AG23),IF($G21=Tabelid!$L$4,IFERROR(SUMIFS($E:$E,$G:$G,Tabelid!$L$1,$C:$C,Tabelid!$J$4,$H:$H,T$2,$A:$A,$A21)/SUMIFS($E:$E,$G:$G,Tabelid!$L$1,$C:$C,Tabelid!$J$4,$A:$A,$A21),0),IF($G21=Tabelid!$L$5,IFERROR(SUMIFS($E:$E,$G:$G,Tabelid!$L$1,$C:$C,Tabelid!$J$4,$H:$H,T$2)/SUMIFS($E:$E,$G:$G,Tabelid!$L$1,$C:$C,Tabelid!$J$4),0),""))),"")</f>
        <v/>
      </c>
      <c r="U21" s="31" t="str">
        <f>IFERROR(IF($G21=Tabelid!$L$6,Eksplikatsioon!Z23/SUM(Eksplikatsioon!$O23:'Eksplikatsioon'!$AG23),IF($G21=Tabelid!$L$4,IFERROR(SUMIFS($E:$E,$G:$G,Tabelid!$L$1,$C:$C,Tabelid!$J$4,$H:$H,U$2,$A:$A,$A21)/SUMIFS($E:$E,$G:$G,Tabelid!$L$1,$C:$C,Tabelid!$J$4,$A:$A,$A21),0),IF($G21=Tabelid!$L$5,IFERROR(SUMIFS($E:$E,$G:$G,Tabelid!$L$1,$C:$C,Tabelid!$J$4,$H:$H,U$2)/SUMIFS($E:$E,$G:$G,Tabelid!$L$1,$C:$C,Tabelid!$J$4),0),""))),"")</f>
        <v/>
      </c>
      <c r="V21" s="31"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31"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31"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31"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31"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31"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31"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31" t="str">
        <f>IFERROR(IF($G21=Tabelid!$L$6,$E21*J21,IFERROR($E21*J21/SUM($J21:$AB21)*(Eksplikatsioon!O23)/SUMPRODUCT($J21:$AB21,Eksplikatsioon!$O23:$AG23),"")),"")</f>
        <v/>
      </c>
      <c r="AD21" s="31" t="str">
        <f>IFERROR(IF($G21=Tabelid!$L$6,$E21*K21,IFERROR($E21*K21/SUM($J21:$AB21)*(Eksplikatsioon!P23)/SUMPRODUCT($J21:$AB21,Eksplikatsioon!$O23:$AG23),"")),"")</f>
        <v/>
      </c>
      <c r="AE21" s="31" t="str">
        <f>IFERROR(IF($G21=Tabelid!$L$6,$E21*L21,IFERROR($E21*L21/SUM($J21:$AB21)*(Eksplikatsioon!Q23)/SUMPRODUCT($J21:$AB21,Eksplikatsioon!$O23:$AG23),"")),"")</f>
        <v/>
      </c>
      <c r="AF21" s="31" t="str">
        <f>IFERROR(IF($G21=Tabelid!$L$6,$E21*M21,IFERROR($E21*M21/SUM($J21:$AB21)*(Eksplikatsioon!R23)/SUMPRODUCT($J21:$AB21,Eksplikatsioon!$O23:$AG23),"")),"")</f>
        <v/>
      </c>
      <c r="AG21" s="31" t="str">
        <f>IFERROR(IF($G21=Tabelid!$L$6,$E21*N21,IFERROR($E21*N21/SUM($J21:$AB21)*(Eksplikatsioon!S23)/SUMPRODUCT($J21:$AB21,Eksplikatsioon!$O23:$AG23),"")),"")</f>
        <v/>
      </c>
      <c r="AH21" s="31" t="str">
        <f>IFERROR(IF($G21=Tabelid!$L$6,$E21*O21,IFERROR($E21*O21/SUM($J21:$AB21)*(Eksplikatsioon!T23)/SUMPRODUCT($J21:$AB21,Eksplikatsioon!$O23:$AG23),"")),"")</f>
        <v/>
      </c>
      <c r="AI21" s="31" t="str">
        <f>IFERROR(IF($G21=Tabelid!$L$6,$E21*P21,IFERROR($E21*P21/SUM($J21:$AB21)*(Eksplikatsioon!U23)/SUMPRODUCT($J21:$AB21,Eksplikatsioon!$O23:$AG23),"")),"")</f>
        <v/>
      </c>
      <c r="AJ21" s="31" t="str">
        <f>IFERROR(IF($G21=Tabelid!$L$6,$E21*Q21,IFERROR($E21*Q21/SUM($J21:$AB21)*(Eksplikatsioon!V23)/SUMPRODUCT($J21:$AB21,Eksplikatsioon!$O23:$AG23),"")),"")</f>
        <v/>
      </c>
      <c r="AK21" s="31" t="str">
        <f>IFERROR(IF($G21=Tabelid!$L$6,$E21*R21,IFERROR($E21*R21/SUM($J21:$AB21)*(Eksplikatsioon!W23)/SUMPRODUCT($J21:$AB21,Eksplikatsioon!$O23:$AG23),"")),"")</f>
        <v/>
      </c>
      <c r="AL21" s="31" t="str">
        <f>IFERROR(IF($G21=Tabelid!$L$6,$E21*S21,IFERROR($E21*S21/SUM($J21:$AB21)*(Eksplikatsioon!X23)/SUMPRODUCT($J21:$AB21,Eksplikatsioon!$O23:$AG23),"")),"")</f>
        <v/>
      </c>
      <c r="AM21" s="31" t="str">
        <f>IFERROR(IF($G21=Tabelid!$L$6,$E21*T21,IFERROR($E21*T21/SUM($J21:$AB21)*(Eksplikatsioon!Y23)/SUMPRODUCT($J21:$AB21,Eksplikatsioon!$O23:$AG23),"")),"")</f>
        <v/>
      </c>
      <c r="AN21" s="31" t="str">
        <f>IFERROR(IF($G21=Tabelid!$L$6,$E21*U21,IFERROR($E21*U21/SUM($J21:$AB21)*(Eksplikatsioon!Z23)/SUMPRODUCT($J21:$AB21,Eksplikatsioon!$O23:$AG23),"")),"")</f>
        <v/>
      </c>
      <c r="AO21" s="31" t="str">
        <f>IFERROR(IF($G21=Tabelid!$L$6,$E21*V21,IFERROR($E21*V21/SUM($J21:$AB21)*(Eksplikatsioon!AA23)/SUMPRODUCT($J21:$AB21,Eksplikatsioon!$O23:$AG23),"")),"")</f>
        <v/>
      </c>
      <c r="AP21" s="31" t="str">
        <f>IFERROR(IF($G21=Tabelid!$L$6,$E21*W21,IFERROR($E21*W21/SUM($J21:$AB21)*(Eksplikatsioon!AB23)/SUMPRODUCT($J21:$AB21,Eksplikatsioon!$O23:$AG23),"")),"")</f>
        <v/>
      </c>
      <c r="AQ21" s="31" t="str">
        <f>IFERROR(IF($G21=Tabelid!$L$6,$E21*X21,IFERROR($E21*X21/SUM($J21:$AB21)*(Eksplikatsioon!AC23)/SUMPRODUCT($J21:$AB21,Eksplikatsioon!$O23:$AG23),"")),"")</f>
        <v/>
      </c>
      <c r="AR21" s="31" t="str">
        <f>IFERROR(IF($G21=Tabelid!$L$6,$E21*Y21,IFERROR($E21*Y21/SUM($J21:$AB21)*(Eksplikatsioon!AD23)/SUMPRODUCT($J21:$AB21,Eksplikatsioon!$O23:$AG23),"")),"")</f>
        <v/>
      </c>
      <c r="AS21" s="31" t="str">
        <f>IFERROR(IF($G21=Tabelid!$L$6,$E21*Z21,IFERROR($E21*Z21/SUM($J21:$AB21)*(Eksplikatsioon!AE23)/SUMPRODUCT($J21:$AB21,Eksplikatsioon!$O23:$AG23),"")),"")</f>
        <v/>
      </c>
      <c r="AT21" s="31" t="str">
        <f>IFERROR(IF($G21=Tabelid!$L$6,$E21*AA21,IFERROR($E21*AA21/SUM($J21:$AB21)*(Eksplikatsioon!AF23)/SUMPRODUCT($J21:$AB21,Eksplikatsioon!$O23:$AG23),"")),"")</f>
        <v/>
      </c>
      <c r="AU21" s="31" t="str">
        <f>IFERROR(IF($G21=Tabelid!$L$6,$E21*AB21,IFERROR($E21*AB21/SUM($J21:$AB21)*(Eksplikatsioon!AG23)/SUMPRODUCT($J21:$AB21,Eksplikatsioon!$O23:$AG23),"")),"")</f>
        <v/>
      </c>
      <c r="AW21" s="39" t="str">
        <f t="shared" si="12"/>
        <v/>
      </c>
      <c r="AX21" s="39" t="str">
        <f t="shared" si="13"/>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14"/>
        <v/>
      </c>
      <c r="BD21" s="47" t="str">
        <f t="shared" ca="1" si="15"/>
        <v/>
      </c>
      <c r="BF21" s="38"/>
      <c r="BG21" s="38"/>
      <c r="BH21" s="108" t="str">
        <f t="shared" si="6"/>
        <v/>
      </c>
      <c r="BI21" s="9" t="str">
        <f t="shared" si="10"/>
        <v/>
      </c>
      <c r="BJ21" s="9" t="str">
        <f t="shared" si="11"/>
        <v/>
      </c>
      <c r="BK21" s="34" t="str">
        <f>IF(BF21&lt;&gt;"",IF(SUMIFS(E:E,H:H,BI21,G:G,"Ainukasutuses pind",C:C,"ÜÜRITAV PIND",BH:BH,1)=0,0,SUMIFS(E:E,H:H,BI21,G:G,"Ainukasutuses pind",C:C,"ÜÜRITAV PIND",BH:BH,1)),IF(BI21="Aktiivne vakantsus",SUMIFS(E:E,C:C,"üüritav pind",G:G,"ainukasutuses pind",BH:BH,1)-SUM($BK$2:BK20),IF(BI21="Üüritav büroopind kokku",SUM($BK$2:BK20),"")))</f>
        <v/>
      </c>
      <c r="BL21" s="34" t="str">
        <f>IF(BF21&lt;&gt;"",IFERROR(SUMIFS(E:E,G:G,"Ainukasutuses pind",C:C,"üüritav pind",H:H,BI21,A:A,-4)/SUMIFS(E:E,G:G,"Ainukasutuses pind",C:C,"üüritav pind",A:A,-4)*(IF(G21="Korruse üldpind", SUMIFS(E:E,G:G,"Ühiskasutuses korruse pind",C:C,"üüritav pind",A:A,-4,BH:BH,1),SUMIFS(E:E,G:G,"Korruse üldpind",C:C,"üüritav pind",A:A,-4,BH:BH,1))+SUMIFS(E:E,G:G,"Ühiskasutuses korruse pind",C:C,"üüritav pind",A:A,-4,BH:BH,1)),0)+IFERROR(SUMIFS(E:E,G:G,"Ainukasutuses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pind",H:H,BI21,A:A,-1)/SUMIFS(E:E,G:G,"Ainukasutuses pind",C:C,"üüritav pind",A:A,-1)*(IF(G21="Korruse üldpind",SUMIFS(E:E,G:G,"Ühiskasutuses korruse pind",C:C,"üüritav pind",A:A,-1,BH:BH,1),SUMIFS(E:E,G:G,"Korruse üldpind",C:C,"üüritav pind",A:A,-1,BH:BH,1))+SUMIFS(E:E,G:G,"Ühiskasutuses korruse pind",C:C,"üüritav pind",A:A,-1,BH:BH,1)),0)+IFERROR(SUMIFS(E:E,G:G,"Ainukasutuses pind",C:C,"üüritav pind",H:H,BI21,A:A,0)/SUMIFS(E:E,G:G,"Ainukasutuses pind",C:C,"üüritav pind",A:A,0)*(IF(G21="Korruse üldpind", SUMIFS(E:E,G:G,"Ühiskasutuses korruse pind",C:C,"üüritav pind",A:A,0,BH:BH,1),SUMIFS(E:E,G:G,"Korruse üldpind",C:C,"üüritav pind",A:A,0,BH:BH,1))+SUMIFS(E:E,G:G,"Ühiskasutuses korruse pind",C:C,"üüritav pind",A:A,0,BH:BH,1)),0)+IFERROR(SUMIFS(E:E,G:G,"Ainukasutuses pind",C:C,"üüritav pind",H:H,BI21,A:A,1)/SUMIFS(E:E,G:G,"Ainukasutuses pind",C:C,"üüritav pind",A:A,1)*(IF(G21="Korruse üldpind", SUMIFS(E:E,G:G,"Ühiskasutuses korruse pind",C:C,"üüritav pind",A:A,1,BH:BH,1),SUMIFS(E:E,G:G,"Korruse üldpind",C:C,"üüritav pind",A:A,1,BH:BH,1))+SUMIFS(E:E,G:G,"Ühiskasutuses korruse pind",C:C,"üüritav pind",A:A,1,BH:BH,1)),0)+IFERROR(SUMIFS(E:E,G:G,"Ainukasutuses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 0)+IFERROR(SUMIFS(E:E,G:G,"Ainukasutuses pind",C:C,"üüritav pind",H:H,BI21,A:A,4)/SUMIFS(E:E,G:G,"Ainukasutuses pind",C:C,"üüritav pind",A:A,4)*(IF(G21="Korruse üldpind",SUMIFS(E:E,G:G,"Ühiskasutuses korruse pind",C:C,"üüritav pind",A:A,4,BH:BH,1),SUMIFS(E:E,G:G,"Korruse üldpind",C:C,"üüritav pind",A:A,4,BH:BH,1))+SUMIFS(E:E,G:G,"Ühiskasutuses korruse pind",C:C,"üüritav pind",A:A,4,BH:BH,1)), 0)+IFERROR(SUMIFS(E:E,G:G,"Ainukasutuses pind",C:C,"üüritav pind",H:H,BI21,A:A,5)/SUMIFS(E:E,G:G,"Ainukasutuses pind",C:C,"üüritav pind",A:A,5)*(IF(G21="Korruse üldpind", SUMIFS(E:E,G:G,"Ühiskasutuses korruse pind",C:C,"üüritav pind",A:A,5,BH:BH,1),SUMIFS(E:E,G:G,"Korruse üldpind",C:C,"üüritav pind",A:A,5,BH:BH,1))+SUMIFS(E:E,G:G,"Ühiskasutuses korruse pind",C:C,"üüritav pind",A:A,5,BH:BH,1)), 0)+IFERROR(SUMIFS(E:E,G:G,"Ainukasutuses pind",C:C,"üüritav pind",H:H,BI21,A:A,6)/SUMIFS(E:E,G:G,"Ainukasutuses pind",C:C,"üüritav pind",A:A,6)*(IF(G21="Korruse üldpind", SUMIFS(E:E,G:G,"Ühiskasutuses korruse pind",C:C,"üüritav pind",A:A,6,BH:BH,1),SUMIFS(E:E,G:G,"Korruse üldpind",C:C,"üüritav pind",A:A,6,BH:BH,1))+SUMIFS(E:E,G:G,"Ühiskasutuses korruse pind",C:C,"üüritav pind",A:A,6,BH:BH,1)),0)+IFERROR(SUMIFS(E:E,G:G,"Ainukasutuses pind",C:C,"üüritav pind",H:H,BI21,A:A,7)/SUMIFS(E:E,G:G,"Ainukasutuses pind",C:C,"üüritav pind",A:A,7)*(IF(G21="Korruse üldpind", SUMIFS(E:E,G:G,"Ühiskasutuses korruse pind",C:C,"üüritav pind",A:A,7,BH:BH,1),SUMIFS(E:E,G:G,"Korruse üldpind",C:C,"üüritav pind",A:A,7,BH:BH,1))+SUMIFS(E:E,G:G,"Ühiskasutuses korruse pind",C:C,"üüritav pind",A:A,7,BH:BH,1)),0)+IFERROR(SUMIFS(E:E,G:G,"Ainukasutuses pind",C:C,"üüritav pind",H:H,BI21,A:A,8)/SUMIFS(E:E,G:G,"Ainukasutuses pind",C:C,"üüritav pind",A:A,8)*(IF(G21="Korruse üldpind", SUMIFS(E:E,G:G,"Ühiskasutuses korruse pind",C:C,"üüritav pind",A:A,8,BH:BH,1),SUMIFS(E:E,G:G,"Korruse üldpind",C:C,"üüritav pind",A:A,8,BH:BH,1))+SUMIFS(E:E,G:G,"Ühiskasutuses korruse pind",C:C,"üüritav pind",A:A,8,BH:BH,1)),0)+IFERROR(SUMIFS(E:E,G:G,"Ainukasutuses pind",C:C,"üüritav pind",H:H,BI21,A:A,9)/SUMIFS(E:E,G:G,"Ainukasutuses pind",C:C,"üüritav pind",A:A,9)*(IF(G21="Korruse üldpind", SUMIFS(E:E,G:G,"Ühiskasutuses korruse pind",C:C,"üüritav pind",A:A,9,BH:BH,1),SUMIFS(E:E,G:G,"Korruse üldpind",C:C,"üüritav pind",A:A,9,BH:BH,1))+SUMIFS(E:E,G:G,"Ühiskasutuses korruse pind",C:C,"üüritav pind",A:A,9,BH:BH,1)),0)+IFERROR(SUMIFS(E:E,G:G,"Ainukasutuses pind",C:C,"üüritav pind",H:H,BI21,A:A,10)/SUMIFS(E:E,G:G,"Ainukasutuses pind",C:C,"üüritav pind",A:A,10)*(IF(G21="Korruse üldpind", SUMIFS(E:E,G:G,"Ühiskasutuses korruse pind",C:C,"üüritav pind",A:A,10,BH:BH,1),SUMIFS(E:E,G:G,"Korruse üldpind",C:C,"üüritav pind",A:A,10,BH:BH,1))+SUMIFS(E:E,G:G,"Ühiskasutuses korruse pind",C:C,"üüritav pind",A:A,10,BH:BH,1)), 0)+IFERROR(SUMIFS(E:E,G:G,"Ainukasutuses pind",C:C,"üüritav pind",H:H,BI21,A:A,11)/SUMIFS(E:E,G:G,"Ainukasutuses pind",C:C,"üüritav pind",A:A,11)*(IF(G21="Korruse üldpind",SUMIFS(E:E,G:G,"Ühiskasutuses korruse pind",C:C,"üüritav pind",A:A,11,BH:BH,1),SUMIFS(E:E,G:G,"Korruse üldpind",C:C,"üüritav pind",A:A,11,BH:BH,1))+SUMIFS(E:E,G:G,"Ühiskasutuses korruse pind",C:C,"üüritav pind",A:A,11,BH:BH,1)), 0)+IFERROR(SUMIFS(E:E,G:G,"Ainukasutuses pind",C:C,"üüritav pind",H:H,BI21,A:A,12)/SUMIFS(E:E,G:G,"Ainukasutuses pind",C:C,"üüritav pind",A:A,12)*(IF(G21="Korruse üldpind", SUMIFS(E:E,G:G,"Ühiskasutuses korruse pind",C:C,"üüritav pind",A:A,12,BH:BH,1),SUMIFS(E:E,G:G,"Korruse üldpind",C:C,"üüritav pind",A:A,12,BH:BH,1))+SUMIFS(E:E,G:G,"Ühiskasutuses korruse pind",C:C,"üüritav pind",A:A,12,BH:BH,1)),0)+IFERROR(SUMIFS(E:E,G:G,"Ainukasutuses pind",C:C,"üüritav pind",H:H,BI21,A:A,13)/SUMIFS(E:E,G:G,"Ainukasutuses pind",C:C,"üüritav pind",A:A,13)*(IF(G21="Korruse üldpind", SUMIFS(E:E,G:G,"Ühiskasutuses korruse pind",C:C,"üüritav pind",A:A,13,BH:BH,1),SUMIFS(E:E,G:G,"Korruse üldpind",C:C,"üüritav pind",A:A,13,BH:BH,1))+SUMIFS(E:E,G:G,"Ühiskasutuses korruse pind",C:C,"üüritav pind",A:A,13,BH:BH,1)),0)+IFERROR(SUMIFS(E:E,G:G,"Ainukasutuses pind",C:C,"Üüritav pind",H:H,BI21,A:A,14)/SUMIFS(E:E,G:G,"Ainukasutuses pind",C:C,"Üüritav pind",A:A,14)*(IF(G21="Korruse üldpind", SUMIFS(E:E,G:G,"Ühiskasutuses korruse pind",C:C,"üüritav pind",A:A,14,BH:BH,1),SUMIFS(E:E,G:G,"Korruse üldpind",C:C,"üüritav pind",A:A,14,BH:BH,1))+SUMIFS(E:E,G:G,"Ühiskasutuses korruse pind",C:C,"üüritav pind",A:A,14,BH:BH,1)), 0),IF(BI21="Aktiivne vakantsus", SUMIFS(E:E,C:C,"üüritav pind",G:G,"Ühiskasutuses korruse pind",BH:BH,1)+SUMIFS(E:E,C:C,"üüritav pind",G:G,"Korruse üldpind",BH:BH,1)-SUM($BL$2:BL20), IF(BI21="Üüritav büroopind kokku", SUM($BL$2:BL20), "")))</f>
        <v/>
      </c>
      <c r="BM21" s="34" t="str">
        <f ca="1">IF(BF21&lt;&gt;"",IFERROR(AY21/SUM($AY$3:OFFSET($AY$3,MATCH("Üüritav büroopind kokku",$BI$5:$BI$300,0),0))*(SUMIFS(E:E,G:G,"Ühiskasutuses hoone pind",C:C,"ÜÜRITAV PIND",BH:BH,1)+SUMIFS(E:E,G:G,"Hoone üldpind",C:C,"ÜÜRITAV PIND",BH:BH,1)),0),IF(BI21="Aktiivne vakantsus",IFERROR(AY21/SUM($AY$3:OFFSET($AY$3,MATCH("Üüritav büroopind kokku",$BI$5:$BI$300,0),0))*(SUMIFS(E:E,G:G,"Ühiskasutuses hoone pind",C:C,"ÜÜRITAV PIND",BH:BH,1)+SUMIFS(E:E,G:G,"Hoone üldpind",C:C,"ÜÜRITAV PIND",BH:BH,1)),0),IF(BI21="Üüritav büroopind kokku",SUM($BM$2:BM20),"")))</f>
        <v/>
      </c>
      <c r="BN21" s="34" t="str">
        <f>IF(OR(BF21&lt;&gt;"",BI21="Aktiivne vakantsus"),IFERROR(SUMIFS(INDEX($AC$3:$AU$1002,0,MATCH($BI21,AC$2:AU$2,0)),$BH$3:$BH$1002,1),0),IF(BI21="Üüritav büroopind kokku",SUM($BN$2:BN20), ""))</f>
        <v/>
      </c>
      <c r="BO21" s="34" t="str">
        <f t="shared" si="9"/>
        <v/>
      </c>
      <c r="BP21" s="114" t="str">
        <f t="shared" ca="1" si="1"/>
        <v/>
      </c>
    </row>
    <row r="22" spans="1:68" x14ac:dyDescent="0.3">
      <c r="A22" s="25" t="str">
        <f>IF(Eksplikatsioon!A24=0,"",Eksplikatsioon!A24)</f>
        <v/>
      </c>
      <c r="B22" s="58" t="str">
        <f>IF(Eksplikatsioon!B24=0,"",Eksplikatsioon!B24)</f>
        <v/>
      </c>
      <c r="C22" s="25" t="str">
        <f>IF(Eksplikatsioon!C24=0,"",Eksplikatsioon!C24)</f>
        <v/>
      </c>
      <c r="D22" s="25" t="str">
        <f>IF(Eksplikatsioon!D24=0,"",Eksplikatsioon!D24)</f>
        <v/>
      </c>
      <c r="E22" s="56" t="str">
        <f>IF(Eksplikatsioon!F24=0,"",Eksplikatsioon!F24)</f>
        <v/>
      </c>
      <c r="F22" s="25" t="str">
        <f>IF(Eksplikatsioon!H24=0,"",Eksplikatsioon!H24)</f>
        <v/>
      </c>
      <c r="G22" s="25" t="str">
        <f>IF(Eksplikatsioon!J24=0,"",Eksplikatsioon!J24)</f>
        <v/>
      </c>
      <c r="H22" s="25" t="str">
        <f>IF(Eksplikatsioon!K24=0,"",Eksplikatsioon!K24)</f>
        <v/>
      </c>
      <c r="I22" s="25" t="str">
        <f>IF(Eksplikatsioon!L24=0,"",Eksplikatsioon!L24)</f>
        <v/>
      </c>
      <c r="J22" s="31" t="str">
        <f>IFERROR(IF($G22=Tabelid!$L$6,Eksplikatsioon!O24/SUM(Eksplikatsioon!$O24:'Eksplikatsioon'!$AG24),IF($G22=Tabelid!$L$4,IFERROR(SUMIFS($E:$E,$G:$G,Tabelid!$L$1,$C:$C,Tabelid!$J$4,$H:$H,J$2,$A:$A,$A22)/SUMIFS($E:$E,$G:$G,Tabelid!$L$1,$C:$C,Tabelid!$J$4,$A:$A,$A22),0),IF($G22=Tabelid!$L$5,IFERROR(SUMIFS($E:$E,$G:$G,Tabelid!$L$1,$C:$C,Tabelid!$J$4,$H:$H,J$2)/SUMIFS($E:$E,$G:$G,Tabelid!$L$1,$C:$C,Tabelid!$J$4),0),""))),"")</f>
        <v/>
      </c>
      <c r="K22" s="31" t="str">
        <f>IFERROR(IF($G22=Tabelid!$L$6,Eksplikatsioon!P24/SUM(Eksplikatsioon!$O24:'Eksplikatsioon'!$AG24),IF($G22=Tabelid!$L$4,IFERROR(SUMIFS($E:$E,$G:$G,Tabelid!$L$1,$C:$C,Tabelid!$J$4,$H:$H,K$2,$A:$A,$A22)/SUMIFS($E:$E,$G:$G,Tabelid!$L$1,$C:$C,Tabelid!$J$4,$A:$A,$A22),0),IF($G22=Tabelid!$L$5,IFERROR(SUMIFS($E:$E,$G:$G,Tabelid!$L$1,$C:$C,Tabelid!$J$4,$H:$H,K$2)/SUMIFS($E:$E,$G:$G,Tabelid!$L$1,$C:$C,Tabelid!$J$4),0),""))),"")</f>
        <v/>
      </c>
      <c r="L22" s="31" t="str">
        <f>IFERROR(IF($G22=Tabelid!$L$6,Eksplikatsioon!Q24/SUM(Eksplikatsioon!$O24:'Eksplikatsioon'!$AG24),IF($G22=Tabelid!$L$4,IFERROR(SUMIFS($E:$E,$G:$G,Tabelid!$L$1,$C:$C,Tabelid!$J$4,$H:$H,L$2,$A:$A,$A22)/SUMIFS($E:$E,$G:$G,Tabelid!$L$1,$C:$C,Tabelid!$J$4,$A:$A,$A22),0),IF($G22=Tabelid!$L$5,IFERROR(SUMIFS($E:$E,$G:$G,Tabelid!$L$1,$C:$C,Tabelid!$J$4,$H:$H,L$2)/SUMIFS($E:$E,$G:$G,Tabelid!$L$1,$C:$C,Tabelid!$J$4),0),""))),"")</f>
        <v/>
      </c>
      <c r="M22" s="31" t="str">
        <f>IFERROR(IF($G22=Tabelid!$L$6,Eksplikatsioon!R24/SUM(Eksplikatsioon!$O24:'Eksplikatsioon'!$AG24),IF($G22=Tabelid!$L$4,IFERROR(SUMIFS($E:$E,$G:$G,Tabelid!$L$1,$C:$C,Tabelid!$J$4,$H:$H,M$2,$A:$A,$A22)/SUMIFS($E:$E,$G:$G,Tabelid!$L$1,$C:$C,Tabelid!$J$4,$A:$A,$A22),0),IF($G22=Tabelid!$L$5,IFERROR(SUMIFS($E:$E,$G:$G,Tabelid!$L$1,$C:$C,Tabelid!$J$4,$H:$H,M$2)/SUMIFS($E:$E,$G:$G,Tabelid!$L$1,$C:$C,Tabelid!$J$4),0),""))),"")</f>
        <v/>
      </c>
      <c r="N22" s="31" t="str">
        <f>IFERROR(IF($G22=Tabelid!$L$6,Eksplikatsioon!S24/SUM(Eksplikatsioon!$O24:'Eksplikatsioon'!$AG24),IF($G22=Tabelid!$L$4,IFERROR(SUMIFS($E:$E,$G:$G,Tabelid!$L$1,$C:$C,Tabelid!$J$4,$H:$H,N$2,$A:$A,$A22)/SUMIFS($E:$E,$G:$G,Tabelid!$L$1,$C:$C,Tabelid!$J$4,$A:$A,$A22),0),IF($G22=Tabelid!$L$5,IFERROR(SUMIFS($E:$E,$G:$G,Tabelid!$L$1,$C:$C,Tabelid!$J$4,$H:$H,N$2)/SUMIFS($E:$E,$G:$G,Tabelid!$L$1,$C:$C,Tabelid!$J$4),0),""))),"")</f>
        <v/>
      </c>
      <c r="O22" s="31" t="str">
        <f>IFERROR(IF($G22=Tabelid!$L$6,Eksplikatsioon!T24/SUM(Eksplikatsioon!$O24:'Eksplikatsioon'!$AG24),IF($G22=Tabelid!$L$4,IFERROR(SUMIFS($E:$E,$G:$G,Tabelid!$L$1,$C:$C,Tabelid!$J$4,$H:$H,O$2,$A:$A,$A22)/SUMIFS($E:$E,$G:$G,Tabelid!$L$1,$C:$C,Tabelid!$J$4,$A:$A,$A22),0),IF($G22=Tabelid!$L$5,IFERROR(SUMIFS($E:$E,$G:$G,Tabelid!$L$1,$C:$C,Tabelid!$J$4,$H:$H,O$2)/SUMIFS($E:$E,$G:$G,Tabelid!$L$1,$C:$C,Tabelid!$J$4),0),""))),"")</f>
        <v/>
      </c>
      <c r="P22" s="31" t="str">
        <f>IFERROR(IF($G22=Tabelid!$L$6,Eksplikatsioon!U24/SUM(Eksplikatsioon!$O24:'Eksplikatsioon'!$AG24),IF($G22=Tabelid!$L$4,IFERROR(SUMIFS($E:$E,$G:$G,Tabelid!$L$1,$C:$C,Tabelid!$J$4,$H:$H,P$2,$A:$A,$A22)/SUMIFS($E:$E,$G:$G,Tabelid!$L$1,$C:$C,Tabelid!$J$4,$A:$A,$A22),0),IF($G22=Tabelid!$L$5,IFERROR(SUMIFS($E:$E,$G:$G,Tabelid!$L$1,$C:$C,Tabelid!$J$4,$H:$H,P$2)/SUMIFS($E:$E,$G:$G,Tabelid!$L$1,$C:$C,Tabelid!$J$4),0),""))),"")</f>
        <v/>
      </c>
      <c r="Q22" s="31" t="str">
        <f>IFERROR(IF($G22=Tabelid!$L$6,Eksplikatsioon!V24/SUM(Eksplikatsioon!$O24:'Eksplikatsioon'!$AG24),IF($G22=Tabelid!$L$4,IFERROR(SUMIFS($E:$E,$G:$G,Tabelid!$L$1,$C:$C,Tabelid!$J$4,$H:$H,Q$2,$A:$A,$A22)/SUMIFS($E:$E,$G:$G,Tabelid!$L$1,$C:$C,Tabelid!$J$4,$A:$A,$A22),0),IF($G22=Tabelid!$L$5,IFERROR(SUMIFS($E:$E,$G:$G,Tabelid!$L$1,$C:$C,Tabelid!$J$4,$H:$H,Q$2)/SUMIFS($E:$E,$G:$G,Tabelid!$L$1,$C:$C,Tabelid!$J$4),0),""))),"")</f>
        <v/>
      </c>
      <c r="R22" s="31" t="str">
        <f>IFERROR(IF($G22=Tabelid!$L$6,Eksplikatsioon!W24/SUM(Eksplikatsioon!$O24:'Eksplikatsioon'!$AG24),IF($G22=Tabelid!$L$4,IFERROR(SUMIFS($E:$E,$G:$G,Tabelid!$L$1,$C:$C,Tabelid!$J$4,$H:$H,R$2,$A:$A,$A22)/SUMIFS($E:$E,$G:$G,Tabelid!$L$1,$C:$C,Tabelid!$J$4,$A:$A,$A22),0),IF($G22=Tabelid!$L$5,IFERROR(SUMIFS($E:$E,$G:$G,Tabelid!$L$1,$C:$C,Tabelid!$J$4,$H:$H,R$2)/SUMIFS($E:$E,$G:$G,Tabelid!$L$1,$C:$C,Tabelid!$J$4),0),""))),"")</f>
        <v/>
      </c>
      <c r="S22" s="31" t="str">
        <f>IFERROR(IF($G22=Tabelid!$L$6,Eksplikatsioon!X24/SUM(Eksplikatsioon!$O24:'Eksplikatsioon'!$AG24),IF($G22=Tabelid!$L$4,IFERROR(SUMIFS($E:$E,$G:$G,Tabelid!$L$1,$C:$C,Tabelid!$J$4,$H:$H,S$2,$A:$A,$A22)/SUMIFS($E:$E,$G:$G,Tabelid!$L$1,$C:$C,Tabelid!$J$4,$A:$A,$A22),0),IF($G22=Tabelid!$L$5,IFERROR(SUMIFS($E:$E,$G:$G,Tabelid!$L$1,$C:$C,Tabelid!$J$4,$H:$H,S$2)/SUMIFS($E:$E,$G:$G,Tabelid!$L$1,$C:$C,Tabelid!$J$4),0),""))),"")</f>
        <v/>
      </c>
      <c r="T22" s="31" t="str">
        <f>IFERROR(IF($G22=Tabelid!$L$6,Eksplikatsioon!Y24/SUM(Eksplikatsioon!$O24:'Eksplikatsioon'!$AG24),IF($G22=Tabelid!$L$4,IFERROR(SUMIFS($E:$E,$G:$G,Tabelid!$L$1,$C:$C,Tabelid!$J$4,$H:$H,T$2,$A:$A,$A22)/SUMIFS($E:$E,$G:$G,Tabelid!$L$1,$C:$C,Tabelid!$J$4,$A:$A,$A22),0),IF($G22=Tabelid!$L$5,IFERROR(SUMIFS($E:$E,$G:$G,Tabelid!$L$1,$C:$C,Tabelid!$J$4,$H:$H,T$2)/SUMIFS($E:$E,$G:$G,Tabelid!$L$1,$C:$C,Tabelid!$J$4),0),""))),"")</f>
        <v/>
      </c>
      <c r="U22" s="31" t="str">
        <f>IFERROR(IF($G22=Tabelid!$L$6,Eksplikatsioon!Z24/SUM(Eksplikatsioon!$O24:'Eksplikatsioon'!$AG24),IF($G22=Tabelid!$L$4,IFERROR(SUMIFS($E:$E,$G:$G,Tabelid!$L$1,$C:$C,Tabelid!$J$4,$H:$H,U$2,$A:$A,$A22)/SUMIFS($E:$E,$G:$G,Tabelid!$L$1,$C:$C,Tabelid!$J$4,$A:$A,$A22),0),IF($G22=Tabelid!$L$5,IFERROR(SUMIFS($E:$E,$G:$G,Tabelid!$L$1,$C:$C,Tabelid!$J$4,$H:$H,U$2)/SUMIFS($E:$E,$G:$G,Tabelid!$L$1,$C:$C,Tabelid!$J$4),0),""))),"")</f>
        <v/>
      </c>
      <c r="V22" s="31"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31"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31"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31"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31"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31"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31"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31" t="str">
        <f>IFERROR(IF($G22=Tabelid!$L$6,$E22*J22,IFERROR($E22*J22/SUM($J22:$AB22)*(Eksplikatsioon!O24)/SUMPRODUCT($J22:$AB22,Eksplikatsioon!$O24:$AG24),"")),"")</f>
        <v/>
      </c>
      <c r="AD22" s="31" t="str">
        <f>IFERROR(IF($G22=Tabelid!$L$6,$E22*K22,IFERROR($E22*K22/SUM($J22:$AB22)*(Eksplikatsioon!P24)/SUMPRODUCT($J22:$AB22,Eksplikatsioon!$O24:$AG24),"")),"")</f>
        <v/>
      </c>
      <c r="AE22" s="31" t="str">
        <f>IFERROR(IF($G22=Tabelid!$L$6,$E22*L22,IFERROR($E22*L22/SUM($J22:$AB22)*(Eksplikatsioon!Q24)/SUMPRODUCT($J22:$AB22,Eksplikatsioon!$O24:$AG24),"")),"")</f>
        <v/>
      </c>
      <c r="AF22" s="31" t="str">
        <f>IFERROR(IF($G22=Tabelid!$L$6,$E22*M22,IFERROR($E22*M22/SUM($J22:$AB22)*(Eksplikatsioon!R24)/SUMPRODUCT($J22:$AB22,Eksplikatsioon!$O24:$AG24),"")),"")</f>
        <v/>
      </c>
      <c r="AG22" s="31" t="str">
        <f>IFERROR(IF($G22=Tabelid!$L$6,$E22*N22,IFERROR($E22*N22/SUM($J22:$AB22)*(Eksplikatsioon!S24)/SUMPRODUCT($J22:$AB22,Eksplikatsioon!$O24:$AG24),"")),"")</f>
        <v/>
      </c>
      <c r="AH22" s="31" t="str">
        <f>IFERROR(IF($G22=Tabelid!$L$6,$E22*O22,IFERROR($E22*O22/SUM($J22:$AB22)*(Eksplikatsioon!T24)/SUMPRODUCT($J22:$AB22,Eksplikatsioon!$O24:$AG24),"")),"")</f>
        <v/>
      </c>
      <c r="AI22" s="31" t="str">
        <f>IFERROR(IF($G22=Tabelid!$L$6,$E22*P22,IFERROR($E22*P22/SUM($J22:$AB22)*(Eksplikatsioon!U24)/SUMPRODUCT($J22:$AB22,Eksplikatsioon!$O24:$AG24),"")),"")</f>
        <v/>
      </c>
      <c r="AJ22" s="31" t="str">
        <f>IFERROR(IF($G22=Tabelid!$L$6,$E22*Q22,IFERROR($E22*Q22/SUM($J22:$AB22)*(Eksplikatsioon!V24)/SUMPRODUCT($J22:$AB22,Eksplikatsioon!$O24:$AG24),"")),"")</f>
        <v/>
      </c>
      <c r="AK22" s="31" t="str">
        <f>IFERROR(IF($G22=Tabelid!$L$6,$E22*R22,IFERROR($E22*R22/SUM($J22:$AB22)*(Eksplikatsioon!W24)/SUMPRODUCT($J22:$AB22,Eksplikatsioon!$O24:$AG24),"")),"")</f>
        <v/>
      </c>
      <c r="AL22" s="31" t="str">
        <f>IFERROR(IF($G22=Tabelid!$L$6,$E22*S22,IFERROR($E22*S22/SUM($J22:$AB22)*(Eksplikatsioon!X24)/SUMPRODUCT($J22:$AB22,Eksplikatsioon!$O24:$AG24),"")),"")</f>
        <v/>
      </c>
      <c r="AM22" s="31" t="str">
        <f>IFERROR(IF($G22=Tabelid!$L$6,$E22*T22,IFERROR($E22*T22/SUM($J22:$AB22)*(Eksplikatsioon!Y24)/SUMPRODUCT($J22:$AB22,Eksplikatsioon!$O24:$AG24),"")),"")</f>
        <v/>
      </c>
      <c r="AN22" s="31" t="str">
        <f>IFERROR(IF($G22=Tabelid!$L$6,$E22*U22,IFERROR($E22*U22/SUM($J22:$AB22)*(Eksplikatsioon!Z24)/SUMPRODUCT($J22:$AB22,Eksplikatsioon!$O24:$AG24),"")),"")</f>
        <v/>
      </c>
      <c r="AO22" s="31" t="str">
        <f>IFERROR(IF($G22=Tabelid!$L$6,$E22*V22,IFERROR($E22*V22/SUM($J22:$AB22)*(Eksplikatsioon!AA24)/SUMPRODUCT($J22:$AB22,Eksplikatsioon!$O24:$AG24),"")),"")</f>
        <v/>
      </c>
      <c r="AP22" s="31" t="str">
        <f>IFERROR(IF($G22=Tabelid!$L$6,$E22*W22,IFERROR($E22*W22/SUM($J22:$AB22)*(Eksplikatsioon!AB24)/SUMPRODUCT($J22:$AB22,Eksplikatsioon!$O24:$AG24),"")),"")</f>
        <v/>
      </c>
      <c r="AQ22" s="31" t="str">
        <f>IFERROR(IF($G22=Tabelid!$L$6,$E22*X22,IFERROR($E22*X22/SUM($J22:$AB22)*(Eksplikatsioon!AC24)/SUMPRODUCT($J22:$AB22,Eksplikatsioon!$O24:$AG24),"")),"")</f>
        <v/>
      </c>
      <c r="AR22" s="31" t="str">
        <f>IFERROR(IF($G22=Tabelid!$L$6,$E22*Y22,IFERROR($E22*Y22/SUM($J22:$AB22)*(Eksplikatsioon!AD24)/SUMPRODUCT($J22:$AB22,Eksplikatsioon!$O24:$AG24),"")),"")</f>
        <v/>
      </c>
      <c r="AS22" s="31" t="str">
        <f>IFERROR(IF($G22=Tabelid!$L$6,$E22*Z22,IFERROR($E22*Z22/SUM($J22:$AB22)*(Eksplikatsioon!AE24)/SUMPRODUCT($J22:$AB22,Eksplikatsioon!$O24:$AG24),"")),"")</f>
        <v/>
      </c>
      <c r="AT22" s="31" t="str">
        <f>IFERROR(IF($G22=Tabelid!$L$6,$E22*AA22,IFERROR($E22*AA22/SUM($J22:$AB22)*(Eksplikatsioon!AF24)/SUMPRODUCT($J22:$AB22,Eksplikatsioon!$O24:$AG24),"")),"")</f>
        <v/>
      </c>
      <c r="AU22" s="31" t="str">
        <f>IFERROR(IF($G22=Tabelid!$L$6,$E22*AB22,IFERROR($E22*AB22/SUM($J22:$AB22)*(Eksplikatsioon!AG24)/SUMPRODUCT($J22:$AB22,Eksplikatsioon!$O24:$AG24),"")),"")</f>
        <v/>
      </c>
      <c r="AW22" s="39" t="str">
        <f t="shared" si="12"/>
        <v/>
      </c>
      <c r="AX22" s="39" t="str">
        <f t="shared" si="13"/>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14"/>
        <v/>
      </c>
      <c r="BD22" s="47" t="str">
        <f t="shared" ca="1" si="15"/>
        <v/>
      </c>
      <c r="BF22" s="38"/>
      <c r="BG22" s="38"/>
      <c r="BH22" s="108" t="str">
        <f t="shared" si="6"/>
        <v/>
      </c>
      <c r="BI22" s="9" t="str">
        <f t="shared" si="10"/>
        <v/>
      </c>
      <c r="BJ22" s="9" t="str">
        <f t="shared" si="11"/>
        <v/>
      </c>
      <c r="BK22" s="34" t="str">
        <f>IF(BF22&lt;&gt;"",IF(SUMIFS(E:E,H:H,BI22,G:G,"Ainukasutuses pind",C:C,"ÜÜRITAV PIND",BH:BH,1)=0,0,SUMIFS(E:E,H:H,BI22,G:G,"Ainukasutuses pind",C:C,"ÜÜRITAV PIND",BH:BH,1)),IF(BI22="Aktiivne vakantsus",SUMIFS(E:E,C:C,"üüritav pind",G:G,"ainukasutuses pind",BH:BH,1)-SUM($BK$2:BK21),IF(BI22="Üüritav büroopind kokku",SUM($BK$2:BK21),"")))</f>
        <v/>
      </c>
      <c r="BL22" s="34" t="str">
        <f>IF(BF22&lt;&gt;"",IFERROR(SUMIFS(E:E,G:G,"Ainukasutuses pind",C:C,"üüritav pind",H:H,BI22,A:A,-4)/SUMIFS(E:E,G:G,"Ainukasutuses pind",C:C,"üüritav pind",A:A,-4)*(IF(G22="Korruse üldpind", SUMIFS(E:E,G:G,"Ühiskasutuses korruse pind",C:C,"üüritav pind",A:A,-4,BH:BH,1),SUMIFS(E:E,G:G,"Korruse üldpind",C:C,"üüritav pind",A:A,-4,BH:BH,1))+SUMIFS(E:E,G:G,"Ühiskasutuses korruse pind",C:C,"üüritav pind",A:A,-4,BH:BH,1)),0)+IFERROR(SUMIFS(E:E,G:G,"Ainukasutuses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pind",H:H,BI22,A:A,-1)/SUMIFS(E:E,G:G,"Ainukasutuses pind",C:C,"üüritav pind",A:A,-1)*(IF(G22="Korruse üldpind",SUMIFS(E:E,G:G,"Ühiskasutuses korruse pind",C:C,"üüritav pind",A:A,-1,BH:BH,1),SUMIFS(E:E,G:G,"Korruse üldpind",C:C,"üüritav pind",A:A,-1,BH:BH,1))+SUMIFS(E:E,G:G,"Ühiskasutuses korruse pind",C:C,"üüritav pind",A:A,-1,BH:BH,1)),0)+IFERROR(SUMIFS(E:E,G:G,"Ainukasutuses pind",C:C,"üüritav pind",H:H,BI22,A:A,0)/SUMIFS(E:E,G:G,"Ainukasutuses pind",C:C,"üüritav pind",A:A,0)*(IF(G22="Korruse üldpind", SUMIFS(E:E,G:G,"Ühiskasutuses korruse pind",C:C,"üüritav pind",A:A,0,BH:BH,1),SUMIFS(E:E,G:G,"Korruse üldpind",C:C,"üüritav pind",A:A,0,BH:BH,1))+SUMIFS(E:E,G:G,"Ühiskasutuses korruse pind",C:C,"üüritav pind",A:A,0,BH:BH,1)),0)+IFERROR(SUMIFS(E:E,G:G,"Ainukasutuses pind",C:C,"üüritav pind",H:H,BI22,A:A,1)/SUMIFS(E:E,G:G,"Ainukasutuses pind",C:C,"üüritav pind",A:A,1)*(IF(G22="Korruse üldpind", SUMIFS(E:E,G:G,"Ühiskasutuses korruse pind",C:C,"üüritav pind",A:A,1,BH:BH,1),SUMIFS(E:E,G:G,"Korruse üldpind",C:C,"üüritav pind",A:A,1,BH:BH,1))+SUMIFS(E:E,G:G,"Ühiskasutuses korruse pind",C:C,"üüritav pind",A:A,1,BH:BH,1)),0)+IFERROR(SUMIFS(E:E,G:G,"Ainukasutuses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 0)+IFERROR(SUMIFS(E:E,G:G,"Ainukasutuses pind",C:C,"üüritav pind",H:H,BI22,A:A,4)/SUMIFS(E:E,G:G,"Ainukasutuses pind",C:C,"üüritav pind",A:A,4)*(IF(G22="Korruse üldpind",SUMIFS(E:E,G:G,"Ühiskasutuses korruse pind",C:C,"üüritav pind",A:A,4,BH:BH,1),SUMIFS(E:E,G:G,"Korruse üldpind",C:C,"üüritav pind",A:A,4,BH:BH,1))+SUMIFS(E:E,G:G,"Ühiskasutuses korruse pind",C:C,"üüritav pind",A:A,4,BH:BH,1)), 0)+IFERROR(SUMIFS(E:E,G:G,"Ainukasutuses pind",C:C,"üüritav pind",H:H,BI22,A:A,5)/SUMIFS(E:E,G:G,"Ainukasutuses pind",C:C,"üüritav pind",A:A,5)*(IF(G22="Korruse üldpind", SUMIFS(E:E,G:G,"Ühiskasutuses korruse pind",C:C,"üüritav pind",A:A,5,BH:BH,1),SUMIFS(E:E,G:G,"Korruse üldpind",C:C,"üüritav pind",A:A,5,BH:BH,1))+SUMIFS(E:E,G:G,"Ühiskasutuses korruse pind",C:C,"üüritav pind",A:A,5,BH:BH,1)), 0)+IFERROR(SUMIFS(E:E,G:G,"Ainukasutuses pind",C:C,"üüritav pind",H:H,BI22,A:A,6)/SUMIFS(E:E,G:G,"Ainukasutuses pind",C:C,"üüritav pind",A:A,6)*(IF(G22="Korruse üldpind", SUMIFS(E:E,G:G,"Ühiskasutuses korruse pind",C:C,"üüritav pind",A:A,6,BH:BH,1),SUMIFS(E:E,G:G,"Korruse üldpind",C:C,"üüritav pind",A:A,6,BH:BH,1))+SUMIFS(E:E,G:G,"Ühiskasutuses korruse pind",C:C,"üüritav pind",A:A,6,BH:BH,1)),0)+IFERROR(SUMIFS(E:E,G:G,"Ainukasutuses pind",C:C,"üüritav pind",H:H,BI22,A:A,7)/SUMIFS(E:E,G:G,"Ainukasutuses pind",C:C,"üüritav pind",A:A,7)*(IF(G22="Korruse üldpind", SUMIFS(E:E,G:G,"Ühiskasutuses korruse pind",C:C,"üüritav pind",A:A,7,BH:BH,1),SUMIFS(E:E,G:G,"Korruse üldpind",C:C,"üüritav pind",A:A,7,BH:BH,1))+SUMIFS(E:E,G:G,"Ühiskasutuses korruse pind",C:C,"üüritav pind",A:A,7,BH:BH,1)),0)+IFERROR(SUMIFS(E:E,G:G,"Ainukasutuses pind",C:C,"üüritav pind",H:H,BI22,A:A,8)/SUMIFS(E:E,G:G,"Ainukasutuses pind",C:C,"üüritav pind",A:A,8)*(IF(G22="Korruse üldpind", SUMIFS(E:E,G:G,"Ühiskasutuses korruse pind",C:C,"üüritav pind",A:A,8,BH:BH,1),SUMIFS(E:E,G:G,"Korruse üldpind",C:C,"üüritav pind",A:A,8,BH:BH,1))+SUMIFS(E:E,G:G,"Ühiskasutuses korruse pind",C:C,"üüritav pind",A:A,8,BH:BH,1)),0)+IFERROR(SUMIFS(E:E,G:G,"Ainukasutuses pind",C:C,"üüritav pind",H:H,BI22,A:A,9)/SUMIFS(E:E,G:G,"Ainukasutuses pind",C:C,"üüritav pind",A:A,9)*(IF(G22="Korruse üldpind", SUMIFS(E:E,G:G,"Ühiskasutuses korruse pind",C:C,"üüritav pind",A:A,9,BH:BH,1),SUMIFS(E:E,G:G,"Korruse üldpind",C:C,"üüritav pind",A:A,9,BH:BH,1))+SUMIFS(E:E,G:G,"Ühiskasutuses korruse pind",C:C,"üüritav pind",A:A,9,BH:BH,1)),0)+IFERROR(SUMIFS(E:E,G:G,"Ainukasutuses pind",C:C,"üüritav pind",H:H,BI22,A:A,10)/SUMIFS(E:E,G:G,"Ainukasutuses pind",C:C,"üüritav pind",A:A,10)*(IF(G22="Korruse üldpind", SUMIFS(E:E,G:G,"Ühiskasutuses korruse pind",C:C,"üüritav pind",A:A,10,BH:BH,1),SUMIFS(E:E,G:G,"Korruse üldpind",C:C,"üüritav pind",A:A,10,BH:BH,1))+SUMIFS(E:E,G:G,"Ühiskasutuses korruse pind",C:C,"üüritav pind",A:A,10,BH:BH,1)), 0)+IFERROR(SUMIFS(E:E,G:G,"Ainukasutuses pind",C:C,"üüritav pind",H:H,BI22,A:A,11)/SUMIFS(E:E,G:G,"Ainukasutuses pind",C:C,"üüritav pind",A:A,11)*(IF(G22="Korruse üldpind",SUMIFS(E:E,G:G,"Ühiskasutuses korruse pind",C:C,"üüritav pind",A:A,11,BH:BH,1),SUMIFS(E:E,G:G,"Korruse üldpind",C:C,"üüritav pind",A:A,11,BH:BH,1))+SUMIFS(E:E,G:G,"Ühiskasutuses korruse pind",C:C,"üüritav pind",A:A,11,BH:BH,1)), 0)+IFERROR(SUMIFS(E:E,G:G,"Ainukasutuses pind",C:C,"üüritav pind",H:H,BI22,A:A,12)/SUMIFS(E:E,G:G,"Ainukasutuses pind",C:C,"üüritav pind",A:A,12)*(IF(G22="Korruse üldpind", SUMIFS(E:E,G:G,"Ühiskasutuses korruse pind",C:C,"üüritav pind",A:A,12,BH:BH,1),SUMIFS(E:E,G:G,"Korruse üldpind",C:C,"üüritav pind",A:A,12,BH:BH,1))+SUMIFS(E:E,G:G,"Ühiskasutuses korruse pind",C:C,"üüritav pind",A:A,12,BH:BH,1)),0)+IFERROR(SUMIFS(E:E,G:G,"Ainukasutuses pind",C:C,"üüritav pind",H:H,BI22,A:A,13)/SUMIFS(E:E,G:G,"Ainukasutuses pind",C:C,"üüritav pind",A:A,13)*(IF(G22="Korruse üldpind", SUMIFS(E:E,G:G,"Ühiskasutuses korruse pind",C:C,"üüritav pind",A:A,13,BH:BH,1),SUMIFS(E:E,G:G,"Korruse üldpind",C:C,"üüritav pind",A:A,13,BH:BH,1))+SUMIFS(E:E,G:G,"Ühiskasutuses korruse pind",C:C,"üüritav pind",A:A,13,BH:BH,1)),0)+IFERROR(SUMIFS(E:E,G:G,"Ainukasutuses pind",C:C,"Üüritav pind",H:H,BI22,A:A,14)/SUMIFS(E:E,G:G,"Ainukasutuses pind",C:C,"Üüritav pind",A:A,14)*(IF(G22="Korruse üldpind", SUMIFS(E:E,G:G,"Ühiskasutuses korruse pind",C:C,"üüritav pind",A:A,14,BH:BH,1),SUMIFS(E:E,G:G,"Korruse üldpind",C:C,"üüritav pind",A:A,14,BH:BH,1))+SUMIFS(E:E,G:G,"Ühiskasutuses korruse pind",C:C,"üüritav pind",A:A,14,BH:BH,1)), 0),IF(BI22="Aktiivne vakantsus", SUMIFS(E:E,C:C,"üüritav pind",G:G,"Ühiskasutuses korruse pind",BH:BH,1)+SUMIFS(E:E,C:C,"üüritav pind",G:G,"Korruse üldpind",BH:BH,1)-SUM($BL$2:BL21), IF(BI22="Üüritav büroopind kokku", SUM($BL$2:BL21), "")))</f>
        <v/>
      </c>
      <c r="BM22" s="34" t="str">
        <f ca="1">IF(BF22&lt;&gt;"",IFERROR(AY22/SUM($AY$3:OFFSET($AY$3,MATCH("Üüritav büroopind kokku",$BI$5:$BI$300,0),0))*(SUMIFS(E:E,G:G,"Ühiskasutuses hoone pind",C:C,"ÜÜRITAV PIND",BH:BH,1)+SUMIFS(E:E,G:G,"Hoone üldpind",C:C,"ÜÜRITAV PIND",BH:BH,1)),0),IF(BI22="Aktiivne vakantsus",IFERROR(AY22/SUM($AY$3:OFFSET($AY$3,MATCH("Üüritav büroopind kokku",$BI$5:$BI$300,0),0))*(SUMIFS(E:E,G:G,"Ühiskasutuses hoone pind",C:C,"ÜÜRITAV PIND",BH:BH,1)+SUMIFS(E:E,G:G,"Hoone üldpind",C:C,"ÜÜRITAV PIND",BH:BH,1)),0),IF(BI22="Üüritav büroopind kokku",SUM($BM$2:BM21),"")))</f>
        <v/>
      </c>
      <c r="BN22" s="34" t="str">
        <f>IF(OR(BF22&lt;&gt;"",BI22="Aktiivne vakantsus"),IFERROR(SUMIFS(INDEX($AC$3:$AU$1002,0,MATCH($BI22,AC$2:AU$2,0)),$BH$3:$BH$1002,1),0),IF(BI22="Üüritav büroopind kokku",SUM($BN$2:BN21), ""))</f>
        <v/>
      </c>
      <c r="BO22" s="34" t="str">
        <f t="shared" si="9"/>
        <v/>
      </c>
      <c r="BP22" s="114" t="str">
        <f t="shared" ca="1" si="1"/>
        <v/>
      </c>
    </row>
    <row r="23" spans="1:68" x14ac:dyDescent="0.3">
      <c r="A23" s="25" t="str">
        <f>IF(Eksplikatsioon!A25=0,"",Eksplikatsioon!A25)</f>
        <v/>
      </c>
      <c r="B23" s="58" t="str">
        <f>IF(Eksplikatsioon!B25=0,"",Eksplikatsioon!B25)</f>
        <v/>
      </c>
      <c r="C23" s="25" t="str">
        <f>IF(Eksplikatsioon!C25=0,"",Eksplikatsioon!C25)</f>
        <v/>
      </c>
      <c r="D23" s="25" t="str">
        <f>IF(Eksplikatsioon!D25=0,"",Eksplikatsioon!D25)</f>
        <v/>
      </c>
      <c r="E23" s="56" t="str">
        <f>IF(Eksplikatsioon!F25=0,"",Eksplikatsioon!F25)</f>
        <v/>
      </c>
      <c r="F23" s="25" t="str">
        <f>IF(Eksplikatsioon!H25=0,"",Eksplikatsioon!H25)</f>
        <v/>
      </c>
      <c r="G23" s="25" t="str">
        <f>IF(Eksplikatsioon!J25=0,"",Eksplikatsioon!J25)</f>
        <v/>
      </c>
      <c r="H23" s="25" t="str">
        <f>IF(Eksplikatsioon!K25=0,"",Eksplikatsioon!K25)</f>
        <v/>
      </c>
      <c r="I23" s="25" t="str">
        <f>IF(Eksplikatsioon!L25=0,"",Eksplikatsioon!L25)</f>
        <v/>
      </c>
      <c r="J23" s="31" t="str">
        <f>IFERROR(IF($G23=Tabelid!$L$6,Eksplikatsioon!O25/SUM(Eksplikatsioon!$O25:'Eksplikatsioon'!$AG25),IF($G23=Tabelid!$L$4,IFERROR(SUMIFS($E:$E,$G:$G,Tabelid!$L$1,$C:$C,Tabelid!$J$4,$H:$H,J$2,$A:$A,$A23)/SUMIFS($E:$E,$G:$G,Tabelid!$L$1,$C:$C,Tabelid!$J$4,$A:$A,$A23),0),IF($G23=Tabelid!$L$5,IFERROR(SUMIFS($E:$E,$G:$G,Tabelid!$L$1,$C:$C,Tabelid!$J$4,$H:$H,J$2)/SUMIFS($E:$E,$G:$G,Tabelid!$L$1,$C:$C,Tabelid!$J$4),0),""))),"")</f>
        <v/>
      </c>
      <c r="K23" s="31" t="str">
        <f>IFERROR(IF($G23=Tabelid!$L$6,Eksplikatsioon!P25/SUM(Eksplikatsioon!$O25:'Eksplikatsioon'!$AG25),IF($G23=Tabelid!$L$4,IFERROR(SUMIFS($E:$E,$G:$G,Tabelid!$L$1,$C:$C,Tabelid!$J$4,$H:$H,K$2,$A:$A,$A23)/SUMIFS($E:$E,$G:$G,Tabelid!$L$1,$C:$C,Tabelid!$J$4,$A:$A,$A23),0),IF($G23=Tabelid!$L$5,IFERROR(SUMIFS($E:$E,$G:$G,Tabelid!$L$1,$C:$C,Tabelid!$J$4,$H:$H,K$2)/SUMIFS($E:$E,$G:$G,Tabelid!$L$1,$C:$C,Tabelid!$J$4),0),""))),"")</f>
        <v/>
      </c>
      <c r="L23" s="31" t="str">
        <f>IFERROR(IF($G23=Tabelid!$L$6,Eksplikatsioon!Q25/SUM(Eksplikatsioon!$O25:'Eksplikatsioon'!$AG25),IF($G23=Tabelid!$L$4,IFERROR(SUMIFS($E:$E,$G:$G,Tabelid!$L$1,$C:$C,Tabelid!$J$4,$H:$H,L$2,$A:$A,$A23)/SUMIFS($E:$E,$G:$G,Tabelid!$L$1,$C:$C,Tabelid!$J$4,$A:$A,$A23),0),IF($G23=Tabelid!$L$5,IFERROR(SUMIFS($E:$E,$G:$G,Tabelid!$L$1,$C:$C,Tabelid!$J$4,$H:$H,L$2)/SUMIFS($E:$E,$G:$G,Tabelid!$L$1,$C:$C,Tabelid!$J$4),0),""))),"")</f>
        <v/>
      </c>
      <c r="M23" s="31" t="str">
        <f>IFERROR(IF($G23=Tabelid!$L$6,Eksplikatsioon!R25/SUM(Eksplikatsioon!$O25:'Eksplikatsioon'!$AG25),IF($G23=Tabelid!$L$4,IFERROR(SUMIFS($E:$E,$G:$G,Tabelid!$L$1,$C:$C,Tabelid!$J$4,$H:$H,M$2,$A:$A,$A23)/SUMIFS($E:$E,$G:$G,Tabelid!$L$1,$C:$C,Tabelid!$J$4,$A:$A,$A23),0),IF($G23=Tabelid!$L$5,IFERROR(SUMIFS($E:$E,$G:$G,Tabelid!$L$1,$C:$C,Tabelid!$J$4,$H:$H,M$2)/SUMIFS($E:$E,$G:$G,Tabelid!$L$1,$C:$C,Tabelid!$J$4),0),""))),"")</f>
        <v/>
      </c>
      <c r="N23" s="31" t="str">
        <f>IFERROR(IF($G23=Tabelid!$L$6,Eksplikatsioon!S25/SUM(Eksplikatsioon!$O25:'Eksplikatsioon'!$AG25),IF($G23=Tabelid!$L$4,IFERROR(SUMIFS($E:$E,$G:$G,Tabelid!$L$1,$C:$C,Tabelid!$J$4,$H:$H,N$2,$A:$A,$A23)/SUMIFS($E:$E,$G:$G,Tabelid!$L$1,$C:$C,Tabelid!$J$4,$A:$A,$A23),0),IF($G23=Tabelid!$L$5,IFERROR(SUMIFS($E:$E,$G:$G,Tabelid!$L$1,$C:$C,Tabelid!$J$4,$H:$H,N$2)/SUMIFS($E:$E,$G:$G,Tabelid!$L$1,$C:$C,Tabelid!$J$4),0),""))),"")</f>
        <v/>
      </c>
      <c r="O23" s="31" t="str">
        <f>IFERROR(IF($G23=Tabelid!$L$6,Eksplikatsioon!T25/SUM(Eksplikatsioon!$O25:'Eksplikatsioon'!$AG25),IF($G23=Tabelid!$L$4,IFERROR(SUMIFS($E:$E,$G:$G,Tabelid!$L$1,$C:$C,Tabelid!$J$4,$H:$H,O$2,$A:$A,$A23)/SUMIFS($E:$E,$G:$G,Tabelid!$L$1,$C:$C,Tabelid!$J$4,$A:$A,$A23),0),IF($G23=Tabelid!$L$5,IFERROR(SUMIFS($E:$E,$G:$G,Tabelid!$L$1,$C:$C,Tabelid!$J$4,$H:$H,O$2)/SUMIFS($E:$E,$G:$G,Tabelid!$L$1,$C:$C,Tabelid!$J$4),0),""))),"")</f>
        <v/>
      </c>
      <c r="P23" s="31" t="str">
        <f>IFERROR(IF($G23=Tabelid!$L$6,Eksplikatsioon!U25/SUM(Eksplikatsioon!$O25:'Eksplikatsioon'!$AG25),IF($G23=Tabelid!$L$4,IFERROR(SUMIFS($E:$E,$G:$G,Tabelid!$L$1,$C:$C,Tabelid!$J$4,$H:$H,P$2,$A:$A,$A23)/SUMIFS($E:$E,$G:$G,Tabelid!$L$1,$C:$C,Tabelid!$J$4,$A:$A,$A23),0),IF($G23=Tabelid!$L$5,IFERROR(SUMIFS($E:$E,$G:$G,Tabelid!$L$1,$C:$C,Tabelid!$J$4,$H:$H,P$2)/SUMIFS($E:$E,$G:$G,Tabelid!$L$1,$C:$C,Tabelid!$J$4),0),""))),"")</f>
        <v/>
      </c>
      <c r="Q23" s="31" t="str">
        <f>IFERROR(IF($G23=Tabelid!$L$6,Eksplikatsioon!V25/SUM(Eksplikatsioon!$O25:'Eksplikatsioon'!$AG25),IF($G23=Tabelid!$L$4,IFERROR(SUMIFS($E:$E,$G:$G,Tabelid!$L$1,$C:$C,Tabelid!$J$4,$H:$H,Q$2,$A:$A,$A23)/SUMIFS($E:$E,$G:$G,Tabelid!$L$1,$C:$C,Tabelid!$J$4,$A:$A,$A23),0),IF($G23=Tabelid!$L$5,IFERROR(SUMIFS($E:$E,$G:$G,Tabelid!$L$1,$C:$C,Tabelid!$J$4,$H:$H,Q$2)/SUMIFS($E:$E,$G:$G,Tabelid!$L$1,$C:$C,Tabelid!$J$4),0),""))),"")</f>
        <v/>
      </c>
      <c r="R23" s="31" t="str">
        <f>IFERROR(IF($G23=Tabelid!$L$6,Eksplikatsioon!W25/SUM(Eksplikatsioon!$O25:'Eksplikatsioon'!$AG25),IF($G23=Tabelid!$L$4,IFERROR(SUMIFS($E:$E,$G:$G,Tabelid!$L$1,$C:$C,Tabelid!$J$4,$H:$H,R$2,$A:$A,$A23)/SUMIFS($E:$E,$G:$G,Tabelid!$L$1,$C:$C,Tabelid!$J$4,$A:$A,$A23),0),IF($G23=Tabelid!$L$5,IFERROR(SUMIFS($E:$E,$G:$G,Tabelid!$L$1,$C:$C,Tabelid!$J$4,$H:$H,R$2)/SUMIFS($E:$E,$G:$G,Tabelid!$L$1,$C:$C,Tabelid!$J$4),0),""))),"")</f>
        <v/>
      </c>
      <c r="S23" s="31" t="str">
        <f>IFERROR(IF($G23=Tabelid!$L$6,Eksplikatsioon!X25/SUM(Eksplikatsioon!$O25:'Eksplikatsioon'!$AG25),IF($G23=Tabelid!$L$4,IFERROR(SUMIFS($E:$E,$G:$G,Tabelid!$L$1,$C:$C,Tabelid!$J$4,$H:$H,S$2,$A:$A,$A23)/SUMIFS($E:$E,$G:$G,Tabelid!$L$1,$C:$C,Tabelid!$J$4,$A:$A,$A23),0),IF($G23=Tabelid!$L$5,IFERROR(SUMIFS($E:$E,$G:$G,Tabelid!$L$1,$C:$C,Tabelid!$J$4,$H:$H,S$2)/SUMIFS($E:$E,$G:$G,Tabelid!$L$1,$C:$C,Tabelid!$J$4),0),""))),"")</f>
        <v/>
      </c>
      <c r="T23" s="31" t="str">
        <f>IFERROR(IF($G23=Tabelid!$L$6,Eksplikatsioon!Y25/SUM(Eksplikatsioon!$O25:'Eksplikatsioon'!$AG25),IF($G23=Tabelid!$L$4,IFERROR(SUMIFS($E:$E,$G:$G,Tabelid!$L$1,$C:$C,Tabelid!$J$4,$H:$H,T$2,$A:$A,$A23)/SUMIFS($E:$E,$G:$G,Tabelid!$L$1,$C:$C,Tabelid!$J$4,$A:$A,$A23),0),IF($G23=Tabelid!$L$5,IFERROR(SUMIFS($E:$E,$G:$G,Tabelid!$L$1,$C:$C,Tabelid!$J$4,$H:$H,T$2)/SUMIFS($E:$E,$G:$G,Tabelid!$L$1,$C:$C,Tabelid!$J$4),0),""))),"")</f>
        <v/>
      </c>
      <c r="U23" s="31" t="str">
        <f>IFERROR(IF($G23=Tabelid!$L$6,Eksplikatsioon!Z25/SUM(Eksplikatsioon!$O25:'Eksplikatsioon'!$AG25),IF($G23=Tabelid!$L$4,IFERROR(SUMIFS($E:$E,$G:$G,Tabelid!$L$1,$C:$C,Tabelid!$J$4,$H:$H,U$2,$A:$A,$A23)/SUMIFS($E:$E,$G:$G,Tabelid!$L$1,$C:$C,Tabelid!$J$4,$A:$A,$A23),0),IF($G23=Tabelid!$L$5,IFERROR(SUMIFS($E:$E,$G:$G,Tabelid!$L$1,$C:$C,Tabelid!$J$4,$H:$H,U$2)/SUMIFS($E:$E,$G:$G,Tabelid!$L$1,$C:$C,Tabelid!$J$4),0),""))),"")</f>
        <v/>
      </c>
      <c r="V23" s="31"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31"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31"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31"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31"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31"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31"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31" t="str">
        <f>IFERROR(IF($G23=Tabelid!$L$6,$E23*J23,IFERROR($E23*J23/SUM($J23:$AB23)*(Eksplikatsioon!O25)/SUMPRODUCT($J23:$AB23,Eksplikatsioon!$O25:$AG25),"")),"")</f>
        <v/>
      </c>
      <c r="AD23" s="31" t="str">
        <f>IFERROR(IF($G23=Tabelid!$L$6,$E23*K23,IFERROR($E23*K23/SUM($J23:$AB23)*(Eksplikatsioon!P25)/SUMPRODUCT($J23:$AB23,Eksplikatsioon!$O25:$AG25),"")),"")</f>
        <v/>
      </c>
      <c r="AE23" s="31" t="str">
        <f>IFERROR(IF($G23=Tabelid!$L$6,$E23*L23,IFERROR($E23*L23/SUM($J23:$AB23)*(Eksplikatsioon!Q25)/SUMPRODUCT($J23:$AB23,Eksplikatsioon!$O25:$AG25),"")),"")</f>
        <v/>
      </c>
      <c r="AF23" s="31" t="str">
        <f>IFERROR(IF($G23=Tabelid!$L$6,$E23*M23,IFERROR($E23*M23/SUM($J23:$AB23)*(Eksplikatsioon!R25)/SUMPRODUCT($J23:$AB23,Eksplikatsioon!$O25:$AG25),"")),"")</f>
        <v/>
      </c>
      <c r="AG23" s="31" t="str">
        <f>IFERROR(IF($G23=Tabelid!$L$6,$E23*N23,IFERROR($E23*N23/SUM($J23:$AB23)*(Eksplikatsioon!S25)/SUMPRODUCT($J23:$AB23,Eksplikatsioon!$O25:$AG25),"")),"")</f>
        <v/>
      </c>
      <c r="AH23" s="31" t="str">
        <f>IFERROR(IF($G23=Tabelid!$L$6,$E23*O23,IFERROR($E23*O23/SUM($J23:$AB23)*(Eksplikatsioon!T25)/SUMPRODUCT($J23:$AB23,Eksplikatsioon!$O25:$AG25),"")),"")</f>
        <v/>
      </c>
      <c r="AI23" s="31" t="str">
        <f>IFERROR(IF($G23=Tabelid!$L$6,$E23*P23,IFERROR($E23*P23/SUM($J23:$AB23)*(Eksplikatsioon!U25)/SUMPRODUCT($J23:$AB23,Eksplikatsioon!$O25:$AG25),"")),"")</f>
        <v/>
      </c>
      <c r="AJ23" s="31" t="str">
        <f>IFERROR(IF($G23=Tabelid!$L$6,$E23*Q23,IFERROR($E23*Q23/SUM($J23:$AB23)*(Eksplikatsioon!V25)/SUMPRODUCT($J23:$AB23,Eksplikatsioon!$O25:$AG25),"")),"")</f>
        <v/>
      </c>
      <c r="AK23" s="31" t="str">
        <f>IFERROR(IF($G23=Tabelid!$L$6,$E23*R23,IFERROR($E23*R23/SUM($J23:$AB23)*(Eksplikatsioon!W25)/SUMPRODUCT($J23:$AB23,Eksplikatsioon!$O25:$AG25),"")),"")</f>
        <v/>
      </c>
      <c r="AL23" s="31" t="str">
        <f>IFERROR(IF($G23=Tabelid!$L$6,$E23*S23,IFERROR($E23*S23/SUM($J23:$AB23)*(Eksplikatsioon!X25)/SUMPRODUCT($J23:$AB23,Eksplikatsioon!$O25:$AG25),"")),"")</f>
        <v/>
      </c>
      <c r="AM23" s="31" t="str">
        <f>IFERROR(IF($G23=Tabelid!$L$6,$E23*T23,IFERROR($E23*T23/SUM($J23:$AB23)*(Eksplikatsioon!Y25)/SUMPRODUCT($J23:$AB23,Eksplikatsioon!$O25:$AG25),"")),"")</f>
        <v/>
      </c>
      <c r="AN23" s="31" t="str">
        <f>IFERROR(IF($G23=Tabelid!$L$6,$E23*U23,IFERROR($E23*U23/SUM($J23:$AB23)*(Eksplikatsioon!Z25)/SUMPRODUCT($J23:$AB23,Eksplikatsioon!$O25:$AG25),"")),"")</f>
        <v/>
      </c>
      <c r="AO23" s="31" t="str">
        <f>IFERROR(IF($G23=Tabelid!$L$6,$E23*V23,IFERROR($E23*V23/SUM($J23:$AB23)*(Eksplikatsioon!AA25)/SUMPRODUCT($J23:$AB23,Eksplikatsioon!$O25:$AG25),"")),"")</f>
        <v/>
      </c>
      <c r="AP23" s="31" t="str">
        <f>IFERROR(IF($G23=Tabelid!$L$6,$E23*W23,IFERROR($E23*W23/SUM($J23:$AB23)*(Eksplikatsioon!AB25)/SUMPRODUCT($J23:$AB23,Eksplikatsioon!$O25:$AG25),"")),"")</f>
        <v/>
      </c>
      <c r="AQ23" s="31" t="str">
        <f>IFERROR(IF($G23=Tabelid!$L$6,$E23*X23,IFERROR($E23*X23/SUM($J23:$AB23)*(Eksplikatsioon!AC25)/SUMPRODUCT($J23:$AB23,Eksplikatsioon!$O25:$AG25),"")),"")</f>
        <v/>
      </c>
      <c r="AR23" s="31" t="str">
        <f>IFERROR(IF($G23=Tabelid!$L$6,$E23*Y23,IFERROR($E23*Y23/SUM($J23:$AB23)*(Eksplikatsioon!AD25)/SUMPRODUCT($J23:$AB23,Eksplikatsioon!$O25:$AG25),"")),"")</f>
        <v/>
      </c>
      <c r="AS23" s="31" t="str">
        <f>IFERROR(IF($G23=Tabelid!$L$6,$E23*Z23,IFERROR($E23*Z23/SUM($J23:$AB23)*(Eksplikatsioon!AE25)/SUMPRODUCT($J23:$AB23,Eksplikatsioon!$O25:$AG25),"")),"")</f>
        <v/>
      </c>
      <c r="AT23" s="31" t="str">
        <f>IFERROR(IF($G23=Tabelid!$L$6,$E23*AA23,IFERROR($E23*AA23/SUM($J23:$AB23)*(Eksplikatsioon!AF25)/SUMPRODUCT($J23:$AB23,Eksplikatsioon!$O25:$AG25),"")),"")</f>
        <v/>
      </c>
      <c r="AU23" s="31" t="str">
        <f>IFERROR(IF($G23=Tabelid!$L$6,$E23*AB23,IFERROR($E23*AB23/SUM($J23:$AB23)*(Eksplikatsioon!AG25)/SUMPRODUCT($J23:$AB23,Eksplikatsioon!$O25:$AG25),"")),"")</f>
        <v/>
      </c>
      <c r="AW23" s="39" t="str">
        <f t="shared" si="12"/>
        <v/>
      </c>
      <c r="AX23" s="39" t="str">
        <f t="shared" si="13"/>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14"/>
        <v/>
      </c>
      <c r="BD23" s="47" t="str">
        <f t="shared" ca="1" si="15"/>
        <v/>
      </c>
      <c r="BF23" s="38"/>
      <c r="BG23" s="38"/>
      <c r="BH23" s="108" t="str">
        <f t="shared" si="6"/>
        <v/>
      </c>
      <c r="BI23" s="9" t="str">
        <f t="shared" si="10"/>
        <v/>
      </c>
      <c r="BJ23" s="9" t="str">
        <f t="shared" si="11"/>
        <v/>
      </c>
      <c r="BK23" s="34" t="str">
        <f>IF(BF23&lt;&gt;"",IF(SUMIFS(E:E,H:H,BI23,G:G,"Ainukasutuses pind",C:C,"ÜÜRITAV PIND",BH:BH,1)=0,0,SUMIFS(E:E,H:H,BI23,G:G,"Ainukasutuses pind",C:C,"ÜÜRITAV PIND",BH:BH,1)),IF(BI23="Aktiivne vakantsus",SUMIFS(E:E,C:C,"üüritav pind",G:G,"ainukasutuses pind",BH:BH,1)-SUM($BK$2:BK22),IF(BI23="Üüritav büroopind kokku",SUM($BK$2:BK22),"")))</f>
        <v/>
      </c>
      <c r="BL23" s="34" t="str">
        <f>IF(BF23&lt;&gt;"",IFERROR(SUMIFS(E:E,G:G,"Ainukasutuses pind",C:C,"üüritav pind",H:H,BI23,A:A,-4)/SUMIFS(E:E,G:G,"Ainukasutuses pind",C:C,"üüritav pind",A:A,-4)*(IF(G23="Korruse üldpind", SUMIFS(E:E,G:G,"Ühiskasutuses korruse pind",C:C,"üüritav pind",A:A,-4,BH:BH,1),SUMIFS(E:E,G:G,"Korruse üldpind",C:C,"üüritav pind",A:A,-4,BH:BH,1))+SUMIFS(E:E,G:G,"Ühiskasutuses korruse pind",C:C,"üüritav pind",A:A,-4,BH:BH,1)),0)+IFERROR(SUMIFS(E:E,G:G,"Ainukasutuses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pind",H:H,BI23,A:A,-1)/SUMIFS(E:E,G:G,"Ainukasutuses pind",C:C,"üüritav pind",A:A,-1)*(IF(G23="Korruse üldpind",SUMIFS(E:E,G:G,"Ühiskasutuses korruse pind",C:C,"üüritav pind",A:A,-1,BH:BH,1),SUMIFS(E:E,G:G,"Korruse üldpind",C:C,"üüritav pind",A:A,-1,BH:BH,1))+SUMIFS(E:E,G:G,"Ühiskasutuses korruse pind",C:C,"üüritav pind",A:A,-1,BH:BH,1)),0)+IFERROR(SUMIFS(E:E,G:G,"Ainukasutuses pind",C:C,"üüritav pind",H:H,BI23,A:A,0)/SUMIFS(E:E,G:G,"Ainukasutuses pind",C:C,"üüritav pind",A:A,0)*(IF(G23="Korruse üldpind", SUMIFS(E:E,G:G,"Ühiskasutuses korruse pind",C:C,"üüritav pind",A:A,0,BH:BH,1),SUMIFS(E:E,G:G,"Korruse üldpind",C:C,"üüritav pind",A:A,0,BH:BH,1))+SUMIFS(E:E,G:G,"Ühiskasutuses korruse pind",C:C,"üüritav pind",A:A,0,BH:BH,1)),0)+IFERROR(SUMIFS(E:E,G:G,"Ainukasutuses pind",C:C,"üüritav pind",H:H,BI23,A:A,1)/SUMIFS(E:E,G:G,"Ainukasutuses pind",C:C,"üüritav pind",A:A,1)*(IF(G23="Korruse üldpind", SUMIFS(E:E,G:G,"Ühiskasutuses korruse pind",C:C,"üüritav pind",A:A,1,BH:BH,1),SUMIFS(E:E,G:G,"Korruse üldpind",C:C,"üüritav pind",A:A,1,BH:BH,1))+SUMIFS(E:E,G:G,"Ühiskasutuses korruse pind",C:C,"üüritav pind",A:A,1,BH:BH,1)),0)+IFERROR(SUMIFS(E:E,G:G,"Ainukasutuses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 0)+IFERROR(SUMIFS(E:E,G:G,"Ainukasutuses pind",C:C,"üüritav pind",H:H,BI23,A:A,4)/SUMIFS(E:E,G:G,"Ainukasutuses pind",C:C,"üüritav pind",A:A,4)*(IF(G23="Korruse üldpind",SUMIFS(E:E,G:G,"Ühiskasutuses korruse pind",C:C,"üüritav pind",A:A,4,BH:BH,1),SUMIFS(E:E,G:G,"Korruse üldpind",C:C,"üüritav pind",A:A,4,BH:BH,1))+SUMIFS(E:E,G:G,"Ühiskasutuses korruse pind",C:C,"üüritav pind",A:A,4,BH:BH,1)), 0)+IFERROR(SUMIFS(E:E,G:G,"Ainukasutuses pind",C:C,"üüritav pind",H:H,BI23,A:A,5)/SUMIFS(E:E,G:G,"Ainukasutuses pind",C:C,"üüritav pind",A:A,5)*(IF(G23="Korruse üldpind", SUMIFS(E:E,G:G,"Ühiskasutuses korruse pind",C:C,"üüritav pind",A:A,5,BH:BH,1),SUMIFS(E:E,G:G,"Korruse üldpind",C:C,"üüritav pind",A:A,5,BH:BH,1))+SUMIFS(E:E,G:G,"Ühiskasutuses korruse pind",C:C,"üüritav pind",A:A,5,BH:BH,1)), 0)+IFERROR(SUMIFS(E:E,G:G,"Ainukasutuses pind",C:C,"üüritav pind",H:H,BI23,A:A,6)/SUMIFS(E:E,G:G,"Ainukasutuses pind",C:C,"üüritav pind",A:A,6)*(IF(G23="Korruse üldpind", SUMIFS(E:E,G:G,"Ühiskasutuses korruse pind",C:C,"üüritav pind",A:A,6,BH:BH,1),SUMIFS(E:E,G:G,"Korruse üldpind",C:C,"üüritav pind",A:A,6,BH:BH,1))+SUMIFS(E:E,G:G,"Ühiskasutuses korruse pind",C:C,"üüritav pind",A:A,6,BH:BH,1)),0)+IFERROR(SUMIFS(E:E,G:G,"Ainukasutuses pind",C:C,"üüritav pind",H:H,BI23,A:A,7)/SUMIFS(E:E,G:G,"Ainukasutuses pind",C:C,"üüritav pind",A:A,7)*(IF(G23="Korruse üldpind", SUMIFS(E:E,G:G,"Ühiskasutuses korruse pind",C:C,"üüritav pind",A:A,7,BH:BH,1),SUMIFS(E:E,G:G,"Korruse üldpind",C:C,"üüritav pind",A:A,7,BH:BH,1))+SUMIFS(E:E,G:G,"Ühiskasutuses korruse pind",C:C,"üüritav pind",A:A,7,BH:BH,1)),0)+IFERROR(SUMIFS(E:E,G:G,"Ainukasutuses pind",C:C,"üüritav pind",H:H,BI23,A:A,8)/SUMIFS(E:E,G:G,"Ainukasutuses pind",C:C,"üüritav pind",A:A,8)*(IF(G23="Korruse üldpind", SUMIFS(E:E,G:G,"Ühiskasutuses korruse pind",C:C,"üüritav pind",A:A,8,BH:BH,1),SUMIFS(E:E,G:G,"Korruse üldpind",C:C,"üüritav pind",A:A,8,BH:BH,1))+SUMIFS(E:E,G:G,"Ühiskasutuses korruse pind",C:C,"üüritav pind",A:A,8,BH:BH,1)),0)+IFERROR(SUMIFS(E:E,G:G,"Ainukasutuses pind",C:C,"üüritav pind",H:H,BI23,A:A,9)/SUMIFS(E:E,G:G,"Ainukasutuses pind",C:C,"üüritav pind",A:A,9)*(IF(G23="Korruse üldpind", SUMIFS(E:E,G:G,"Ühiskasutuses korruse pind",C:C,"üüritav pind",A:A,9,BH:BH,1),SUMIFS(E:E,G:G,"Korruse üldpind",C:C,"üüritav pind",A:A,9,BH:BH,1))+SUMIFS(E:E,G:G,"Ühiskasutuses korruse pind",C:C,"üüritav pind",A:A,9,BH:BH,1)),0)+IFERROR(SUMIFS(E:E,G:G,"Ainukasutuses pind",C:C,"üüritav pind",H:H,BI23,A:A,10)/SUMIFS(E:E,G:G,"Ainukasutuses pind",C:C,"üüritav pind",A:A,10)*(IF(G23="Korruse üldpind", SUMIFS(E:E,G:G,"Ühiskasutuses korruse pind",C:C,"üüritav pind",A:A,10,BH:BH,1),SUMIFS(E:E,G:G,"Korruse üldpind",C:C,"üüritav pind",A:A,10,BH:BH,1))+SUMIFS(E:E,G:G,"Ühiskasutuses korruse pind",C:C,"üüritav pind",A:A,10,BH:BH,1)), 0)+IFERROR(SUMIFS(E:E,G:G,"Ainukasutuses pind",C:C,"üüritav pind",H:H,BI23,A:A,11)/SUMIFS(E:E,G:G,"Ainukasutuses pind",C:C,"üüritav pind",A:A,11)*(IF(G23="Korruse üldpind",SUMIFS(E:E,G:G,"Ühiskasutuses korruse pind",C:C,"üüritav pind",A:A,11,BH:BH,1),SUMIFS(E:E,G:G,"Korruse üldpind",C:C,"üüritav pind",A:A,11,BH:BH,1))+SUMIFS(E:E,G:G,"Ühiskasutuses korruse pind",C:C,"üüritav pind",A:A,11,BH:BH,1)), 0)+IFERROR(SUMIFS(E:E,G:G,"Ainukasutuses pind",C:C,"üüritav pind",H:H,BI23,A:A,12)/SUMIFS(E:E,G:G,"Ainukasutuses pind",C:C,"üüritav pind",A:A,12)*(IF(G23="Korruse üldpind", SUMIFS(E:E,G:G,"Ühiskasutuses korruse pind",C:C,"üüritav pind",A:A,12,BH:BH,1),SUMIFS(E:E,G:G,"Korruse üldpind",C:C,"üüritav pind",A:A,12,BH:BH,1))+SUMIFS(E:E,G:G,"Ühiskasutuses korruse pind",C:C,"üüritav pind",A:A,12,BH:BH,1)),0)+IFERROR(SUMIFS(E:E,G:G,"Ainukasutuses pind",C:C,"üüritav pind",H:H,BI23,A:A,13)/SUMIFS(E:E,G:G,"Ainukasutuses pind",C:C,"üüritav pind",A:A,13)*(IF(G23="Korruse üldpind", SUMIFS(E:E,G:G,"Ühiskasutuses korruse pind",C:C,"üüritav pind",A:A,13,BH:BH,1),SUMIFS(E:E,G:G,"Korruse üldpind",C:C,"üüritav pind",A:A,13,BH:BH,1))+SUMIFS(E:E,G:G,"Ühiskasutuses korruse pind",C:C,"üüritav pind",A:A,13,BH:BH,1)),0)+IFERROR(SUMIFS(E:E,G:G,"Ainukasutuses pind",C:C,"Üüritav pind",H:H,BI23,A:A,14)/SUMIFS(E:E,G:G,"Ainukasutuses pind",C:C,"Üüritav pind",A:A,14)*(IF(G23="Korruse üldpind", SUMIFS(E:E,G:G,"Ühiskasutuses korruse pind",C:C,"üüritav pind",A:A,14,BH:BH,1),SUMIFS(E:E,G:G,"Korruse üldpind",C:C,"üüritav pind",A:A,14,BH:BH,1))+SUMIFS(E:E,G:G,"Ühiskasutuses korruse pind",C:C,"üüritav pind",A:A,14,BH:BH,1)), 0),IF(BI23="Aktiivne vakantsus", SUMIFS(E:E,C:C,"üüritav pind",G:G,"Ühiskasutuses korruse pind",BH:BH,1)+SUMIFS(E:E,C:C,"üüritav pind",G:G,"Korruse üldpind",BH:BH,1)-SUM($BL$2:BL22), IF(BI23="Üüritav büroopind kokku", SUM($BL$2:BL22), "")))</f>
        <v/>
      </c>
      <c r="BM23" s="34" t="str">
        <f ca="1">IF(BF23&lt;&gt;"",IFERROR(AY23/SUM($AY$3:OFFSET($AY$3,MATCH("Üüritav büroopind kokku",$BI$5:$BI$300,0),0))*(SUMIFS(E:E,G:G,"Ühiskasutuses hoone pind",C:C,"ÜÜRITAV PIND",BH:BH,1)+SUMIFS(E:E,G:G,"Hoone üldpind",C:C,"ÜÜRITAV PIND",BH:BH,1)),0),IF(BI23="Aktiivne vakantsus",IFERROR(AY23/SUM($AY$3:OFFSET($AY$3,MATCH("Üüritav büroopind kokku",$BI$5:$BI$300,0),0))*(SUMIFS(E:E,G:G,"Ühiskasutuses hoone pind",C:C,"ÜÜRITAV PIND",BH:BH,1)+SUMIFS(E:E,G:G,"Hoone üldpind",C:C,"ÜÜRITAV PIND",BH:BH,1)),0),IF(BI23="Üüritav büroopind kokku",SUM($BM$2:BM22),"")))</f>
        <v/>
      </c>
      <c r="BN23" s="34" t="str">
        <f>IF(OR(BF23&lt;&gt;"",BI23="Aktiivne vakantsus"),IFERROR(SUMIFS(INDEX($AC$3:$AU$1002,0,MATCH($BI23,AC$2:AU$2,0)),$BH$3:$BH$1002,1),0),IF(BI23="Üüritav büroopind kokku",SUM($BN$2:BN22), ""))</f>
        <v/>
      </c>
      <c r="BO23" s="34" t="str">
        <f t="shared" si="9"/>
        <v/>
      </c>
      <c r="BP23" s="114" t="str">
        <f t="shared" ca="1" si="1"/>
        <v/>
      </c>
    </row>
    <row r="24" spans="1:68" x14ac:dyDescent="0.3">
      <c r="A24" s="25" t="str">
        <f>IF(Eksplikatsioon!A26=0,"",Eksplikatsioon!A26)</f>
        <v/>
      </c>
      <c r="B24" s="58" t="str">
        <f>IF(Eksplikatsioon!B26=0,"",Eksplikatsioon!B26)</f>
        <v/>
      </c>
      <c r="C24" s="25" t="str">
        <f>IF(Eksplikatsioon!C26=0,"",Eksplikatsioon!C26)</f>
        <v/>
      </c>
      <c r="D24" s="25" t="str">
        <f>IF(Eksplikatsioon!D26=0,"",Eksplikatsioon!D26)</f>
        <v/>
      </c>
      <c r="E24" s="56" t="str">
        <f>IF(Eksplikatsioon!F26=0,"",Eksplikatsioon!F26)</f>
        <v/>
      </c>
      <c r="F24" s="25" t="str">
        <f>IF(Eksplikatsioon!H26=0,"",Eksplikatsioon!H26)</f>
        <v/>
      </c>
      <c r="G24" s="25" t="str">
        <f>IF(Eksplikatsioon!J26=0,"",Eksplikatsioon!J26)</f>
        <v/>
      </c>
      <c r="H24" s="25" t="str">
        <f>IF(Eksplikatsioon!K26=0,"",Eksplikatsioon!K26)</f>
        <v/>
      </c>
      <c r="I24" s="25" t="str">
        <f>IF(Eksplikatsioon!L26=0,"",Eksplikatsioon!L26)</f>
        <v/>
      </c>
      <c r="J24" s="31" t="str">
        <f>IFERROR(IF($G24=Tabelid!$L$6,Eksplikatsioon!O26/SUM(Eksplikatsioon!$O26:'Eksplikatsioon'!$AG26),IF($G24=Tabelid!$L$4,IFERROR(SUMIFS($E:$E,$G:$G,Tabelid!$L$1,$C:$C,Tabelid!$J$4,$H:$H,J$2,$A:$A,$A24)/SUMIFS($E:$E,$G:$G,Tabelid!$L$1,$C:$C,Tabelid!$J$4,$A:$A,$A24),0),IF($G24=Tabelid!$L$5,IFERROR(SUMIFS($E:$E,$G:$G,Tabelid!$L$1,$C:$C,Tabelid!$J$4,$H:$H,J$2)/SUMIFS($E:$E,$G:$G,Tabelid!$L$1,$C:$C,Tabelid!$J$4),0),""))),"")</f>
        <v/>
      </c>
      <c r="K24" s="31" t="str">
        <f>IFERROR(IF($G24=Tabelid!$L$6,Eksplikatsioon!P26/SUM(Eksplikatsioon!$O26:'Eksplikatsioon'!$AG26),IF($G24=Tabelid!$L$4,IFERROR(SUMIFS($E:$E,$G:$G,Tabelid!$L$1,$C:$C,Tabelid!$J$4,$H:$H,K$2,$A:$A,$A24)/SUMIFS($E:$E,$G:$G,Tabelid!$L$1,$C:$C,Tabelid!$J$4,$A:$A,$A24),0),IF($G24=Tabelid!$L$5,IFERROR(SUMIFS($E:$E,$G:$G,Tabelid!$L$1,$C:$C,Tabelid!$J$4,$H:$H,K$2)/SUMIFS($E:$E,$G:$G,Tabelid!$L$1,$C:$C,Tabelid!$J$4),0),""))),"")</f>
        <v/>
      </c>
      <c r="L24" s="31" t="str">
        <f>IFERROR(IF($G24=Tabelid!$L$6,Eksplikatsioon!Q26/SUM(Eksplikatsioon!$O26:'Eksplikatsioon'!$AG26),IF($G24=Tabelid!$L$4,IFERROR(SUMIFS($E:$E,$G:$G,Tabelid!$L$1,$C:$C,Tabelid!$J$4,$H:$H,L$2,$A:$A,$A24)/SUMIFS($E:$E,$G:$G,Tabelid!$L$1,$C:$C,Tabelid!$J$4,$A:$A,$A24),0),IF($G24=Tabelid!$L$5,IFERROR(SUMIFS($E:$E,$G:$G,Tabelid!$L$1,$C:$C,Tabelid!$J$4,$H:$H,L$2)/SUMIFS($E:$E,$G:$G,Tabelid!$L$1,$C:$C,Tabelid!$J$4),0),""))),"")</f>
        <v/>
      </c>
      <c r="M24" s="31" t="str">
        <f>IFERROR(IF($G24=Tabelid!$L$6,Eksplikatsioon!R26/SUM(Eksplikatsioon!$O26:'Eksplikatsioon'!$AG26),IF($G24=Tabelid!$L$4,IFERROR(SUMIFS($E:$E,$G:$G,Tabelid!$L$1,$C:$C,Tabelid!$J$4,$H:$H,M$2,$A:$A,$A24)/SUMIFS($E:$E,$G:$G,Tabelid!$L$1,$C:$C,Tabelid!$J$4,$A:$A,$A24),0),IF($G24=Tabelid!$L$5,IFERROR(SUMIFS($E:$E,$G:$G,Tabelid!$L$1,$C:$C,Tabelid!$J$4,$H:$H,M$2)/SUMIFS($E:$E,$G:$G,Tabelid!$L$1,$C:$C,Tabelid!$J$4),0),""))),"")</f>
        <v/>
      </c>
      <c r="N24" s="31" t="str">
        <f>IFERROR(IF($G24=Tabelid!$L$6,Eksplikatsioon!S26/SUM(Eksplikatsioon!$O26:'Eksplikatsioon'!$AG26),IF($G24=Tabelid!$L$4,IFERROR(SUMIFS($E:$E,$G:$G,Tabelid!$L$1,$C:$C,Tabelid!$J$4,$H:$H,N$2,$A:$A,$A24)/SUMIFS($E:$E,$G:$G,Tabelid!$L$1,$C:$C,Tabelid!$J$4,$A:$A,$A24),0),IF($G24=Tabelid!$L$5,IFERROR(SUMIFS($E:$E,$G:$G,Tabelid!$L$1,$C:$C,Tabelid!$J$4,$H:$H,N$2)/SUMIFS($E:$E,$G:$G,Tabelid!$L$1,$C:$C,Tabelid!$J$4),0),""))),"")</f>
        <v/>
      </c>
      <c r="O24" s="31" t="str">
        <f>IFERROR(IF($G24=Tabelid!$L$6,Eksplikatsioon!T26/SUM(Eksplikatsioon!$O26:'Eksplikatsioon'!$AG26),IF($G24=Tabelid!$L$4,IFERROR(SUMIFS($E:$E,$G:$G,Tabelid!$L$1,$C:$C,Tabelid!$J$4,$H:$H,O$2,$A:$A,$A24)/SUMIFS($E:$E,$G:$G,Tabelid!$L$1,$C:$C,Tabelid!$J$4,$A:$A,$A24),0),IF($G24=Tabelid!$L$5,IFERROR(SUMIFS($E:$E,$G:$G,Tabelid!$L$1,$C:$C,Tabelid!$J$4,$H:$H,O$2)/SUMIFS($E:$E,$G:$G,Tabelid!$L$1,$C:$C,Tabelid!$J$4),0),""))),"")</f>
        <v/>
      </c>
      <c r="P24" s="31" t="str">
        <f>IFERROR(IF($G24=Tabelid!$L$6,Eksplikatsioon!U26/SUM(Eksplikatsioon!$O26:'Eksplikatsioon'!$AG26),IF($G24=Tabelid!$L$4,IFERROR(SUMIFS($E:$E,$G:$G,Tabelid!$L$1,$C:$C,Tabelid!$J$4,$H:$H,P$2,$A:$A,$A24)/SUMIFS($E:$E,$G:$G,Tabelid!$L$1,$C:$C,Tabelid!$J$4,$A:$A,$A24),0),IF($G24=Tabelid!$L$5,IFERROR(SUMIFS($E:$E,$G:$G,Tabelid!$L$1,$C:$C,Tabelid!$J$4,$H:$H,P$2)/SUMIFS($E:$E,$G:$G,Tabelid!$L$1,$C:$C,Tabelid!$J$4),0),""))),"")</f>
        <v/>
      </c>
      <c r="Q24" s="31" t="str">
        <f>IFERROR(IF($G24=Tabelid!$L$6,Eksplikatsioon!V26/SUM(Eksplikatsioon!$O26:'Eksplikatsioon'!$AG26),IF($G24=Tabelid!$L$4,IFERROR(SUMIFS($E:$E,$G:$G,Tabelid!$L$1,$C:$C,Tabelid!$J$4,$H:$H,Q$2,$A:$A,$A24)/SUMIFS($E:$E,$G:$G,Tabelid!$L$1,$C:$C,Tabelid!$J$4,$A:$A,$A24),0),IF($G24=Tabelid!$L$5,IFERROR(SUMIFS($E:$E,$G:$G,Tabelid!$L$1,$C:$C,Tabelid!$J$4,$H:$H,Q$2)/SUMIFS($E:$E,$G:$G,Tabelid!$L$1,$C:$C,Tabelid!$J$4),0),""))),"")</f>
        <v/>
      </c>
      <c r="R24" s="31" t="str">
        <f>IFERROR(IF($G24=Tabelid!$L$6,Eksplikatsioon!W26/SUM(Eksplikatsioon!$O26:'Eksplikatsioon'!$AG26),IF($G24=Tabelid!$L$4,IFERROR(SUMIFS($E:$E,$G:$G,Tabelid!$L$1,$C:$C,Tabelid!$J$4,$H:$H,R$2,$A:$A,$A24)/SUMIFS($E:$E,$G:$G,Tabelid!$L$1,$C:$C,Tabelid!$J$4,$A:$A,$A24),0),IF($G24=Tabelid!$L$5,IFERROR(SUMIFS($E:$E,$G:$G,Tabelid!$L$1,$C:$C,Tabelid!$J$4,$H:$H,R$2)/SUMIFS($E:$E,$G:$G,Tabelid!$L$1,$C:$C,Tabelid!$J$4),0),""))),"")</f>
        <v/>
      </c>
      <c r="S24" s="31" t="str">
        <f>IFERROR(IF($G24=Tabelid!$L$6,Eksplikatsioon!X26/SUM(Eksplikatsioon!$O26:'Eksplikatsioon'!$AG26),IF($G24=Tabelid!$L$4,IFERROR(SUMIFS($E:$E,$G:$G,Tabelid!$L$1,$C:$C,Tabelid!$J$4,$H:$H,S$2,$A:$A,$A24)/SUMIFS($E:$E,$G:$G,Tabelid!$L$1,$C:$C,Tabelid!$J$4,$A:$A,$A24),0),IF($G24=Tabelid!$L$5,IFERROR(SUMIFS($E:$E,$G:$G,Tabelid!$L$1,$C:$C,Tabelid!$J$4,$H:$H,S$2)/SUMIFS($E:$E,$G:$G,Tabelid!$L$1,$C:$C,Tabelid!$J$4),0),""))),"")</f>
        <v/>
      </c>
      <c r="T24" s="31" t="str">
        <f>IFERROR(IF($G24=Tabelid!$L$6,Eksplikatsioon!Y26/SUM(Eksplikatsioon!$O26:'Eksplikatsioon'!$AG26),IF($G24=Tabelid!$L$4,IFERROR(SUMIFS($E:$E,$G:$G,Tabelid!$L$1,$C:$C,Tabelid!$J$4,$H:$H,T$2,$A:$A,$A24)/SUMIFS($E:$E,$G:$G,Tabelid!$L$1,$C:$C,Tabelid!$J$4,$A:$A,$A24),0),IF($G24=Tabelid!$L$5,IFERROR(SUMIFS($E:$E,$G:$G,Tabelid!$L$1,$C:$C,Tabelid!$J$4,$H:$H,T$2)/SUMIFS($E:$E,$G:$G,Tabelid!$L$1,$C:$C,Tabelid!$J$4),0),""))),"")</f>
        <v/>
      </c>
      <c r="U24" s="31" t="str">
        <f>IFERROR(IF($G24=Tabelid!$L$6,Eksplikatsioon!Z26/SUM(Eksplikatsioon!$O26:'Eksplikatsioon'!$AG26),IF($G24=Tabelid!$L$4,IFERROR(SUMIFS($E:$E,$G:$G,Tabelid!$L$1,$C:$C,Tabelid!$J$4,$H:$H,U$2,$A:$A,$A24)/SUMIFS($E:$E,$G:$G,Tabelid!$L$1,$C:$C,Tabelid!$J$4,$A:$A,$A24),0),IF($G24=Tabelid!$L$5,IFERROR(SUMIFS($E:$E,$G:$G,Tabelid!$L$1,$C:$C,Tabelid!$J$4,$H:$H,U$2)/SUMIFS($E:$E,$G:$G,Tabelid!$L$1,$C:$C,Tabelid!$J$4),0),""))),"")</f>
        <v/>
      </c>
      <c r="V24" s="31"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31"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31"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31"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31"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31"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31"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31" t="str">
        <f>IFERROR(IF($G24=Tabelid!$L$6,$E24*J24,IFERROR($E24*J24/SUM($J24:$AB24)*(Eksplikatsioon!O26)/SUMPRODUCT($J24:$AB24,Eksplikatsioon!$O26:$AG26),"")),"")</f>
        <v/>
      </c>
      <c r="AD24" s="31" t="str">
        <f>IFERROR(IF($G24=Tabelid!$L$6,$E24*K24,IFERROR($E24*K24/SUM($J24:$AB24)*(Eksplikatsioon!P26)/SUMPRODUCT($J24:$AB24,Eksplikatsioon!$O26:$AG26),"")),"")</f>
        <v/>
      </c>
      <c r="AE24" s="31" t="str">
        <f>IFERROR(IF($G24=Tabelid!$L$6,$E24*L24,IFERROR($E24*L24/SUM($J24:$AB24)*(Eksplikatsioon!Q26)/SUMPRODUCT($J24:$AB24,Eksplikatsioon!$O26:$AG26),"")),"")</f>
        <v/>
      </c>
      <c r="AF24" s="31" t="str">
        <f>IFERROR(IF($G24=Tabelid!$L$6,$E24*M24,IFERROR($E24*M24/SUM($J24:$AB24)*(Eksplikatsioon!R26)/SUMPRODUCT($J24:$AB24,Eksplikatsioon!$O26:$AG26),"")),"")</f>
        <v/>
      </c>
      <c r="AG24" s="31" t="str">
        <f>IFERROR(IF($G24=Tabelid!$L$6,$E24*N24,IFERROR($E24*N24/SUM($J24:$AB24)*(Eksplikatsioon!S26)/SUMPRODUCT($J24:$AB24,Eksplikatsioon!$O26:$AG26),"")),"")</f>
        <v/>
      </c>
      <c r="AH24" s="31" t="str">
        <f>IFERROR(IF($G24=Tabelid!$L$6,$E24*O24,IFERROR($E24*O24/SUM($J24:$AB24)*(Eksplikatsioon!T26)/SUMPRODUCT($J24:$AB24,Eksplikatsioon!$O26:$AG26),"")),"")</f>
        <v/>
      </c>
      <c r="AI24" s="31" t="str">
        <f>IFERROR(IF($G24=Tabelid!$L$6,$E24*P24,IFERROR($E24*P24/SUM($J24:$AB24)*(Eksplikatsioon!U26)/SUMPRODUCT($J24:$AB24,Eksplikatsioon!$O26:$AG26),"")),"")</f>
        <v/>
      </c>
      <c r="AJ24" s="31" t="str">
        <f>IFERROR(IF($G24=Tabelid!$L$6,$E24*Q24,IFERROR($E24*Q24/SUM($J24:$AB24)*(Eksplikatsioon!V26)/SUMPRODUCT($J24:$AB24,Eksplikatsioon!$O26:$AG26),"")),"")</f>
        <v/>
      </c>
      <c r="AK24" s="31" t="str">
        <f>IFERROR(IF($G24=Tabelid!$L$6,$E24*R24,IFERROR($E24*R24/SUM($J24:$AB24)*(Eksplikatsioon!W26)/SUMPRODUCT($J24:$AB24,Eksplikatsioon!$O26:$AG26),"")),"")</f>
        <v/>
      </c>
      <c r="AL24" s="31" t="str">
        <f>IFERROR(IF($G24=Tabelid!$L$6,$E24*S24,IFERROR($E24*S24/SUM($J24:$AB24)*(Eksplikatsioon!X26)/SUMPRODUCT($J24:$AB24,Eksplikatsioon!$O26:$AG26),"")),"")</f>
        <v/>
      </c>
      <c r="AM24" s="31" t="str">
        <f>IFERROR(IF($G24=Tabelid!$L$6,$E24*T24,IFERROR($E24*T24/SUM($J24:$AB24)*(Eksplikatsioon!Y26)/SUMPRODUCT($J24:$AB24,Eksplikatsioon!$O26:$AG26),"")),"")</f>
        <v/>
      </c>
      <c r="AN24" s="31" t="str">
        <f>IFERROR(IF($G24=Tabelid!$L$6,$E24*U24,IFERROR($E24*U24/SUM($J24:$AB24)*(Eksplikatsioon!Z26)/SUMPRODUCT($J24:$AB24,Eksplikatsioon!$O26:$AG26),"")),"")</f>
        <v/>
      </c>
      <c r="AO24" s="31" t="str">
        <f>IFERROR(IF($G24=Tabelid!$L$6,$E24*V24,IFERROR($E24*V24/SUM($J24:$AB24)*(Eksplikatsioon!AA26)/SUMPRODUCT($J24:$AB24,Eksplikatsioon!$O26:$AG26),"")),"")</f>
        <v/>
      </c>
      <c r="AP24" s="31" t="str">
        <f>IFERROR(IF($G24=Tabelid!$L$6,$E24*W24,IFERROR($E24*W24/SUM($J24:$AB24)*(Eksplikatsioon!AB26)/SUMPRODUCT($J24:$AB24,Eksplikatsioon!$O26:$AG26),"")),"")</f>
        <v/>
      </c>
      <c r="AQ24" s="31" t="str">
        <f>IFERROR(IF($G24=Tabelid!$L$6,$E24*X24,IFERROR($E24*X24/SUM($J24:$AB24)*(Eksplikatsioon!AC26)/SUMPRODUCT($J24:$AB24,Eksplikatsioon!$O26:$AG26),"")),"")</f>
        <v/>
      </c>
      <c r="AR24" s="31" t="str">
        <f>IFERROR(IF($G24=Tabelid!$L$6,$E24*Y24,IFERROR($E24*Y24/SUM($J24:$AB24)*(Eksplikatsioon!AD26)/SUMPRODUCT($J24:$AB24,Eksplikatsioon!$O26:$AG26),"")),"")</f>
        <v/>
      </c>
      <c r="AS24" s="31" t="str">
        <f>IFERROR(IF($G24=Tabelid!$L$6,$E24*Z24,IFERROR($E24*Z24/SUM($J24:$AB24)*(Eksplikatsioon!AE26)/SUMPRODUCT($J24:$AB24,Eksplikatsioon!$O26:$AG26),"")),"")</f>
        <v/>
      </c>
      <c r="AT24" s="31" t="str">
        <f>IFERROR(IF($G24=Tabelid!$L$6,$E24*AA24,IFERROR($E24*AA24/SUM($J24:$AB24)*(Eksplikatsioon!AF26)/SUMPRODUCT($J24:$AB24,Eksplikatsioon!$O26:$AG26),"")),"")</f>
        <v/>
      </c>
      <c r="AU24" s="31" t="str">
        <f>IFERROR(IF($G24=Tabelid!$L$6,$E24*AB24,IFERROR($E24*AB24/SUM($J24:$AB24)*(Eksplikatsioon!AG26)/SUMPRODUCT($J24:$AB24,Eksplikatsioon!$O26:$AG26),"")),"")</f>
        <v/>
      </c>
      <c r="AW24" s="39" t="str">
        <f t="shared" si="12"/>
        <v/>
      </c>
      <c r="AX24" s="39" t="str">
        <f t="shared" si="13"/>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14"/>
        <v/>
      </c>
      <c r="BD24" s="47" t="str">
        <f t="shared" ca="1" si="15"/>
        <v/>
      </c>
      <c r="BF24" s="38"/>
      <c r="BG24" s="38"/>
      <c r="BH24" s="108" t="str">
        <f t="shared" si="6"/>
        <v/>
      </c>
      <c r="BI24" s="9" t="str">
        <f t="shared" si="10"/>
        <v/>
      </c>
      <c r="BJ24" s="9" t="str">
        <f t="shared" si="11"/>
        <v/>
      </c>
      <c r="BK24" s="34" t="str">
        <f>IF(BF24&lt;&gt;"",IF(SUMIFS(E:E,H:H,BI24,G:G,"Ainukasutuses pind",C:C,"ÜÜRITAV PIND",BH:BH,1)=0,0,SUMIFS(E:E,H:H,BI24,G:G,"Ainukasutuses pind",C:C,"ÜÜRITAV PIND",BH:BH,1)),IF(BI24="Aktiivne vakantsus",SUMIFS(E:E,C:C,"üüritav pind",G:G,"ainukasutuses pind",BH:BH,1)-SUM($BK$2:BK23),IF(BI24="Üüritav büroopind kokku",SUM($BK$2:BK23),"")))</f>
        <v/>
      </c>
      <c r="BL24" s="34" t="str">
        <f>IF(BF24&lt;&gt;"",IFERROR(SUMIFS(E:E,G:G,"Ainukasutuses pind",C:C,"üüritav pind",H:H,BI24,A:A,-4)/SUMIFS(E:E,G:G,"Ainukasutuses pind",C:C,"üüritav pind",A:A,-4)*(IF(G24="Korruse üldpind", SUMIFS(E:E,G:G,"Ühiskasutuses korruse pind",C:C,"üüritav pind",A:A,-4,BH:BH,1),SUMIFS(E:E,G:G,"Korruse üldpind",C:C,"üüritav pind",A:A,-4,BH:BH,1))+SUMIFS(E:E,G:G,"Ühiskasutuses korruse pind",C:C,"üüritav pind",A:A,-4,BH:BH,1)),0)+IFERROR(SUMIFS(E:E,G:G,"Ainukasutuses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pind",H:H,BI24,A:A,-1)/SUMIFS(E:E,G:G,"Ainukasutuses pind",C:C,"üüritav pind",A:A,-1)*(IF(G24="Korruse üldpind",SUMIFS(E:E,G:G,"Ühiskasutuses korruse pind",C:C,"üüritav pind",A:A,-1,BH:BH,1),SUMIFS(E:E,G:G,"Korruse üldpind",C:C,"üüritav pind",A:A,-1,BH:BH,1))+SUMIFS(E:E,G:G,"Ühiskasutuses korruse pind",C:C,"üüritav pind",A:A,-1,BH:BH,1)),0)+IFERROR(SUMIFS(E:E,G:G,"Ainukasutuses pind",C:C,"üüritav pind",H:H,BI24,A:A,0)/SUMIFS(E:E,G:G,"Ainukasutuses pind",C:C,"üüritav pind",A:A,0)*(IF(G24="Korruse üldpind", SUMIFS(E:E,G:G,"Ühiskasutuses korruse pind",C:C,"üüritav pind",A:A,0,BH:BH,1),SUMIFS(E:E,G:G,"Korruse üldpind",C:C,"üüritav pind",A:A,0,BH:BH,1))+SUMIFS(E:E,G:G,"Ühiskasutuses korruse pind",C:C,"üüritav pind",A:A,0,BH:BH,1)),0)+IFERROR(SUMIFS(E:E,G:G,"Ainukasutuses pind",C:C,"üüritav pind",H:H,BI24,A:A,1)/SUMIFS(E:E,G:G,"Ainukasutuses pind",C:C,"üüritav pind",A:A,1)*(IF(G24="Korruse üldpind", SUMIFS(E:E,G:G,"Ühiskasutuses korruse pind",C:C,"üüritav pind",A:A,1,BH:BH,1),SUMIFS(E:E,G:G,"Korruse üldpind",C:C,"üüritav pind",A:A,1,BH:BH,1))+SUMIFS(E:E,G:G,"Ühiskasutuses korruse pind",C:C,"üüritav pind",A:A,1,BH:BH,1)),0)+IFERROR(SUMIFS(E:E,G:G,"Ainukasutuses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 0)+IFERROR(SUMIFS(E:E,G:G,"Ainukasutuses pind",C:C,"üüritav pind",H:H,BI24,A:A,4)/SUMIFS(E:E,G:G,"Ainukasutuses pind",C:C,"üüritav pind",A:A,4)*(IF(G24="Korruse üldpind",SUMIFS(E:E,G:G,"Ühiskasutuses korruse pind",C:C,"üüritav pind",A:A,4,BH:BH,1),SUMIFS(E:E,G:G,"Korruse üldpind",C:C,"üüritav pind",A:A,4,BH:BH,1))+SUMIFS(E:E,G:G,"Ühiskasutuses korruse pind",C:C,"üüritav pind",A:A,4,BH:BH,1)), 0)+IFERROR(SUMIFS(E:E,G:G,"Ainukasutuses pind",C:C,"üüritav pind",H:H,BI24,A:A,5)/SUMIFS(E:E,G:G,"Ainukasutuses pind",C:C,"üüritav pind",A:A,5)*(IF(G24="Korruse üldpind", SUMIFS(E:E,G:G,"Ühiskasutuses korruse pind",C:C,"üüritav pind",A:A,5,BH:BH,1),SUMIFS(E:E,G:G,"Korruse üldpind",C:C,"üüritav pind",A:A,5,BH:BH,1))+SUMIFS(E:E,G:G,"Ühiskasutuses korruse pind",C:C,"üüritav pind",A:A,5,BH:BH,1)), 0)+IFERROR(SUMIFS(E:E,G:G,"Ainukasutuses pind",C:C,"üüritav pind",H:H,BI24,A:A,6)/SUMIFS(E:E,G:G,"Ainukasutuses pind",C:C,"üüritav pind",A:A,6)*(IF(G24="Korruse üldpind", SUMIFS(E:E,G:G,"Ühiskasutuses korruse pind",C:C,"üüritav pind",A:A,6,BH:BH,1),SUMIFS(E:E,G:G,"Korruse üldpind",C:C,"üüritav pind",A:A,6,BH:BH,1))+SUMIFS(E:E,G:G,"Ühiskasutuses korruse pind",C:C,"üüritav pind",A:A,6,BH:BH,1)),0)+IFERROR(SUMIFS(E:E,G:G,"Ainukasutuses pind",C:C,"üüritav pind",H:H,BI24,A:A,7)/SUMIFS(E:E,G:G,"Ainukasutuses pind",C:C,"üüritav pind",A:A,7)*(IF(G24="Korruse üldpind", SUMIFS(E:E,G:G,"Ühiskasutuses korruse pind",C:C,"üüritav pind",A:A,7,BH:BH,1),SUMIFS(E:E,G:G,"Korruse üldpind",C:C,"üüritav pind",A:A,7,BH:BH,1))+SUMIFS(E:E,G:G,"Ühiskasutuses korruse pind",C:C,"üüritav pind",A:A,7,BH:BH,1)),0)+IFERROR(SUMIFS(E:E,G:G,"Ainukasutuses pind",C:C,"üüritav pind",H:H,BI24,A:A,8)/SUMIFS(E:E,G:G,"Ainukasutuses pind",C:C,"üüritav pind",A:A,8)*(IF(G24="Korruse üldpind", SUMIFS(E:E,G:G,"Ühiskasutuses korruse pind",C:C,"üüritav pind",A:A,8,BH:BH,1),SUMIFS(E:E,G:G,"Korruse üldpind",C:C,"üüritav pind",A:A,8,BH:BH,1))+SUMIFS(E:E,G:G,"Ühiskasutuses korruse pind",C:C,"üüritav pind",A:A,8,BH:BH,1)),0)+IFERROR(SUMIFS(E:E,G:G,"Ainukasutuses pind",C:C,"üüritav pind",H:H,BI24,A:A,9)/SUMIFS(E:E,G:G,"Ainukasutuses pind",C:C,"üüritav pind",A:A,9)*(IF(G24="Korruse üldpind", SUMIFS(E:E,G:G,"Ühiskasutuses korruse pind",C:C,"üüritav pind",A:A,9,BH:BH,1),SUMIFS(E:E,G:G,"Korruse üldpind",C:C,"üüritav pind",A:A,9,BH:BH,1))+SUMIFS(E:E,G:G,"Ühiskasutuses korruse pind",C:C,"üüritav pind",A:A,9,BH:BH,1)),0)+IFERROR(SUMIFS(E:E,G:G,"Ainukasutuses pind",C:C,"üüritav pind",H:H,BI24,A:A,10)/SUMIFS(E:E,G:G,"Ainukasutuses pind",C:C,"üüritav pind",A:A,10)*(IF(G24="Korruse üldpind", SUMIFS(E:E,G:G,"Ühiskasutuses korruse pind",C:C,"üüritav pind",A:A,10,BH:BH,1),SUMIFS(E:E,G:G,"Korruse üldpind",C:C,"üüritav pind",A:A,10,BH:BH,1))+SUMIFS(E:E,G:G,"Ühiskasutuses korruse pind",C:C,"üüritav pind",A:A,10,BH:BH,1)), 0)+IFERROR(SUMIFS(E:E,G:G,"Ainukasutuses pind",C:C,"üüritav pind",H:H,BI24,A:A,11)/SUMIFS(E:E,G:G,"Ainukasutuses pind",C:C,"üüritav pind",A:A,11)*(IF(G24="Korruse üldpind",SUMIFS(E:E,G:G,"Ühiskasutuses korruse pind",C:C,"üüritav pind",A:A,11,BH:BH,1),SUMIFS(E:E,G:G,"Korruse üldpind",C:C,"üüritav pind",A:A,11,BH:BH,1))+SUMIFS(E:E,G:G,"Ühiskasutuses korruse pind",C:C,"üüritav pind",A:A,11,BH:BH,1)), 0)+IFERROR(SUMIFS(E:E,G:G,"Ainukasutuses pind",C:C,"üüritav pind",H:H,BI24,A:A,12)/SUMIFS(E:E,G:G,"Ainukasutuses pind",C:C,"üüritav pind",A:A,12)*(IF(G24="Korruse üldpind", SUMIFS(E:E,G:G,"Ühiskasutuses korruse pind",C:C,"üüritav pind",A:A,12,BH:BH,1),SUMIFS(E:E,G:G,"Korruse üldpind",C:C,"üüritav pind",A:A,12,BH:BH,1))+SUMIFS(E:E,G:G,"Ühiskasutuses korruse pind",C:C,"üüritav pind",A:A,12,BH:BH,1)),0)+IFERROR(SUMIFS(E:E,G:G,"Ainukasutuses pind",C:C,"üüritav pind",H:H,BI24,A:A,13)/SUMIFS(E:E,G:G,"Ainukasutuses pind",C:C,"üüritav pind",A:A,13)*(IF(G24="Korruse üldpind", SUMIFS(E:E,G:G,"Ühiskasutuses korruse pind",C:C,"üüritav pind",A:A,13,BH:BH,1),SUMIFS(E:E,G:G,"Korruse üldpind",C:C,"üüritav pind",A:A,13,BH:BH,1))+SUMIFS(E:E,G:G,"Ühiskasutuses korruse pind",C:C,"üüritav pind",A:A,13,BH:BH,1)),0)+IFERROR(SUMIFS(E:E,G:G,"Ainukasutuses pind",C:C,"Üüritav pind",H:H,BI24,A:A,14)/SUMIFS(E:E,G:G,"Ainukasutuses pind",C:C,"Üüritav pind",A:A,14)*(IF(G24="Korruse üldpind", SUMIFS(E:E,G:G,"Ühiskasutuses korruse pind",C:C,"üüritav pind",A:A,14,BH:BH,1),SUMIFS(E:E,G:G,"Korruse üldpind",C:C,"üüritav pind",A:A,14,BH:BH,1))+SUMIFS(E:E,G:G,"Ühiskasutuses korruse pind",C:C,"üüritav pind",A:A,14,BH:BH,1)), 0),IF(BI24="Aktiivne vakantsus", SUMIFS(E:E,C:C,"üüritav pind",G:G,"Ühiskasutuses korruse pind",BH:BH,1)+SUMIFS(E:E,C:C,"üüritav pind",G:G,"Korruse üldpind",BH:BH,1)-SUM($BL$2:BL23), IF(BI24="Üüritav büroopind kokku", SUM($BL$2:BL23), "")))</f>
        <v/>
      </c>
      <c r="BM24" s="34" t="str">
        <f ca="1">IF(BF24&lt;&gt;"",IFERROR(AY24/SUM($AY$3:OFFSET($AY$3,MATCH("Üüritav büroopind kokku",$BI$5:$BI$300,0),0))*(SUMIFS(E:E,G:G,"Ühiskasutuses hoone pind",C:C,"ÜÜRITAV PIND",BH:BH,1)+SUMIFS(E:E,G:G,"Hoone üldpind",C:C,"ÜÜRITAV PIND",BH:BH,1)),0),IF(BI24="Aktiivne vakantsus",IFERROR(AY24/SUM($AY$3:OFFSET($AY$3,MATCH("Üüritav büroopind kokku",$BI$5:$BI$300,0),0))*(SUMIFS(E:E,G:G,"Ühiskasutuses hoone pind",C:C,"ÜÜRITAV PIND",BH:BH,1)+SUMIFS(E:E,G:G,"Hoone üldpind",C:C,"ÜÜRITAV PIND",BH:BH,1)),0),IF(BI24="Üüritav büroopind kokku",SUM($BM$2:BM23),"")))</f>
        <v/>
      </c>
      <c r="BN24" s="34" t="str">
        <f>IF(OR(BF24&lt;&gt;"",BI24="Aktiivne vakantsus"),IFERROR(SUMIFS(INDEX($AC$3:$AU$1002,0,MATCH($BI24,AC$2:AU$2,0)),$BH$3:$BH$1002,1),0),IF(BI24="Üüritav büroopind kokku",SUM($BN$2:BN23), ""))</f>
        <v/>
      </c>
      <c r="BO24" s="34" t="str">
        <f t="shared" si="9"/>
        <v/>
      </c>
      <c r="BP24" s="114" t="str">
        <f t="shared" ca="1" si="1"/>
        <v/>
      </c>
    </row>
    <row r="25" spans="1:68" x14ac:dyDescent="0.3">
      <c r="A25" s="25" t="str">
        <f>IF(Eksplikatsioon!A27=0,"",Eksplikatsioon!A27)</f>
        <v/>
      </c>
      <c r="B25" s="58" t="str">
        <f>IF(Eksplikatsioon!B27=0,"",Eksplikatsioon!B27)</f>
        <v/>
      </c>
      <c r="C25" s="25" t="str">
        <f>IF(Eksplikatsioon!C27=0,"",Eksplikatsioon!C27)</f>
        <v/>
      </c>
      <c r="D25" s="25" t="str">
        <f>IF(Eksplikatsioon!D27=0,"",Eksplikatsioon!D27)</f>
        <v/>
      </c>
      <c r="E25" s="56" t="str">
        <f>IF(Eksplikatsioon!F27=0,"",Eksplikatsioon!F27)</f>
        <v/>
      </c>
      <c r="F25" s="25" t="str">
        <f>IF(Eksplikatsioon!H27=0,"",Eksplikatsioon!H27)</f>
        <v/>
      </c>
      <c r="G25" s="25" t="str">
        <f>IF(Eksplikatsioon!J27=0,"",Eksplikatsioon!J27)</f>
        <v/>
      </c>
      <c r="H25" s="25" t="str">
        <f>IF(Eksplikatsioon!K27=0,"",Eksplikatsioon!K27)</f>
        <v/>
      </c>
      <c r="I25" s="25" t="str">
        <f>IF(Eksplikatsioon!L27=0,"",Eksplikatsioon!L27)</f>
        <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12"/>
        <v/>
      </c>
      <c r="AX25" s="39" t="str">
        <f t="shared" si="13"/>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14"/>
        <v/>
      </c>
      <c r="BD25" s="47" t="str">
        <f t="shared" ca="1" si="15"/>
        <v/>
      </c>
      <c r="BF25" s="38"/>
      <c r="BG25" s="38"/>
      <c r="BH25" s="108" t="str">
        <f t="shared" si="6"/>
        <v/>
      </c>
      <c r="BI25" s="9" t="str">
        <f t="shared" si="10"/>
        <v/>
      </c>
      <c r="BJ25" s="9" t="str">
        <f t="shared" si="11"/>
        <v/>
      </c>
      <c r="BK25" s="34" t="str">
        <f>IF(BF25&lt;&gt;"",IF(SUMIFS(E:E,H:H,BI25,G:G,"Ainukasutuses pind",C:C,"ÜÜRITAV PIND",BH:BH,1)=0,0,SUMIFS(E:E,H:H,BI25,G:G,"Ainukasutuses pind",C:C,"ÜÜRITAV PIND",BH:BH,1)),IF(BI25="Aktiivne vakantsus",SUMIFS(E:E,C:C,"üüritav pind",G:G,"ainukasutuses pind",BH:BH,1)-SUM($BK$2:BK24),IF(BI25="Üüritav büroopind kokku",SUM($BK$2:BK24),"")))</f>
        <v/>
      </c>
      <c r="BL25" s="34" t="str">
        <f>IF(BF25&lt;&gt;"",IFERROR(SUMIFS(E:E,G:G,"Ainukasutuses pind",C:C,"üüritav pind",H:H,BI25,A:A,-4)/SUMIFS(E:E,G:G,"Ainukasutuses pind",C:C,"üüritav pind",A:A,-4)*(IF(G25="Korruse üldpind", SUMIFS(E:E,G:G,"Ühiskasutuses korruse pind",C:C,"üüritav pind",A:A,-4,BH:BH,1),SUMIFS(E:E,G:G,"Korruse üldpind",C:C,"üüritav pind",A:A,-4,BH:BH,1))+SUMIFS(E:E,G:G,"Ühiskasutuses korruse pind",C:C,"üüritav pind",A:A,-4,BH:BH,1)),0)+IFERROR(SUMIFS(E:E,G:G,"Ainukasutuses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pind",H:H,BI25,A:A,-1)/SUMIFS(E:E,G:G,"Ainukasutuses pind",C:C,"üüritav pind",A:A,-1)*(IF(G25="Korruse üldpind",SUMIFS(E:E,G:G,"Ühiskasutuses korruse pind",C:C,"üüritav pind",A:A,-1,BH:BH,1),SUMIFS(E:E,G:G,"Korruse üldpind",C:C,"üüritav pind",A:A,-1,BH:BH,1))+SUMIFS(E:E,G:G,"Ühiskasutuses korruse pind",C:C,"üüritav pind",A:A,-1,BH:BH,1)),0)+IFERROR(SUMIFS(E:E,G:G,"Ainukasutuses pind",C:C,"üüritav pind",H:H,BI25,A:A,0)/SUMIFS(E:E,G:G,"Ainukasutuses pind",C:C,"üüritav pind",A:A,0)*(IF(G25="Korruse üldpind", SUMIFS(E:E,G:G,"Ühiskasutuses korruse pind",C:C,"üüritav pind",A:A,0,BH:BH,1),SUMIFS(E:E,G:G,"Korruse üldpind",C:C,"üüritav pind",A:A,0,BH:BH,1))+SUMIFS(E:E,G:G,"Ühiskasutuses korruse pind",C:C,"üüritav pind",A:A,0,BH:BH,1)),0)+IFERROR(SUMIFS(E:E,G:G,"Ainukasutuses pind",C:C,"üüritav pind",H:H,BI25,A:A,1)/SUMIFS(E:E,G:G,"Ainukasutuses pind",C:C,"üüritav pind",A:A,1)*(IF(G25="Korruse üldpind", SUMIFS(E:E,G:G,"Ühiskasutuses korruse pind",C:C,"üüritav pind",A:A,1,BH:BH,1),SUMIFS(E:E,G:G,"Korruse üldpind",C:C,"üüritav pind",A:A,1,BH:BH,1))+SUMIFS(E:E,G:G,"Ühiskasutuses korruse pind",C:C,"üüritav pind",A:A,1,BH:BH,1)),0)+IFERROR(SUMIFS(E:E,G:G,"Ainukasutuses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 0)+IFERROR(SUMIFS(E:E,G:G,"Ainukasutuses pind",C:C,"üüritav pind",H:H,BI25,A:A,4)/SUMIFS(E:E,G:G,"Ainukasutuses pind",C:C,"üüritav pind",A:A,4)*(IF(G25="Korruse üldpind",SUMIFS(E:E,G:G,"Ühiskasutuses korruse pind",C:C,"üüritav pind",A:A,4,BH:BH,1),SUMIFS(E:E,G:G,"Korruse üldpind",C:C,"üüritav pind",A:A,4,BH:BH,1))+SUMIFS(E:E,G:G,"Ühiskasutuses korruse pind",C:C,"üüritav pind",A:A,4,BH:BH,1)), 0)+IFERROR(SUMIFS(E:E,G:G,"Ainukasutuses pind",C:C,"üüritav pind",H:H,BI25,A:A,5)/SUMIFS(E:E,G:G,"Ainukasutuses pind",C:C,"üüritav pind",A:A,5)*(IF(G25="Korruse üldpind", SUMIFS(E:E,G:G,"Ühiskasutuses korruse pind",C:C,"üüritav pind",A:A,5,BH:BH,1),SUMIFS(E:E,G:G,"Korruse üldpind",C:C,"üüritav pind",A:A,5,BH:BH,1))+SUMIFS(E:E,G:G,"Ühiskasutuses korruse pind",C:C,"üüritav pind",A:A,5,BH:BH,1)), 0)+IFERROR(SUMIFS(E:E,G:G,"Ainukasutuses pind",C:C,"üüritav pind",H:H,BI25,A:A,6)/SUMIFS(E:E,G:G,"Ainukasutuses pind",C:C,"üüritav pind",A:A,6)*(IF(G25="Korruse üldpind", SUMIFS(E:E,G:G,"Ühiskasutuses korruse pind",C:C,"üüritav pind",A:A,6,BH:BH,1),SUMIFS(E:E,G:G,"Korruse üldpind",C:C,"üüritav pind",A:A,6,BH:BH,1))+SUMIFS(E:E,G:G,"Ühiskasutuses korruse pind",C:C,"üüritav pind",A:A,6,BH:BH,1)),0)+IFERROR(SUMIFS(E:E,G:G,"Ainukasutuses pind",C:C,"üüritav pind",H:H,BI25,A:A,7)/SUMIFS(E:E,G:G,"Ainukasutuses pind",C:C,"üüritav pind",A:A,7)*(IF(G25="Korruse üldpind", SUMIFS(E:E,G:G,"Ühiskasutuses korruse pind",C:C,"üüritav pind",A:A,7,BH:BH,1),SUMIFS(E:E,G:G,"Korruse üldpind",C:C,"üüritav pind",A:A,7,BH:BH,1))+SUMIFS(E:E,G:G,"Ühiskasutuses korruse pind",C:C,"üüritav pind",A:A,7,BH:BH,1)),0)+IFERROR(SUMIFS(E:E,G:G,"Ainukasutuses pind",C:C,"üüritav pind",H:H,BI25,A:A,8)/SUMIFS(E:E,G:G,"Ainukasutuses pind",C:C,"üüritav pind",A:A,8)*(IF(G25="Korruse üldpind", SUMIFS(E:E,G:G,"Ühiskasutuses korruse pind",C:C,"üüritav pind",A:A,8,BH:BH,1),SUMIFS(E:E,G:G,"Korruse üldpind",C:C,"üüritav pind",A:A,8,BH:BH,1))+SUMIFS(E:E,G:G,"Ühiskasutuses korruse pind",C:C,"üüritav pind",A:A,8,BH:BH,1)),0)+IFERROR(SUMIFS(E:E,G:G,"Ainukasutuses pind",C:C,"üüritav pind",H:H,BI25,A:A,9)/SUMIFS(E:E,G:G,"Ainukasutuses pind",C:C,"üüritav pind",A:A,9)*(IF(G25="Korruse üldpind", SUMIFS(E:E,G:G,"Ühiskasutuses korruse pind",C:C,"üüritav pind",A:A,9,BH:BH,1),SUMIFS(E:E,G:G,"Korruse üldpind",C:C,"üüritav pind",A:A,9,BH:BH,1))+SUMIFS(E:E,G:G,"Ühiskasutuses korruse pind",C:C,"üüritav pind",A:A,9,BH:BH,1)),0)+IFERROR(SUMIFS(E:E,G:G,"Ainukasutuses pind",C:C,"üüritav pind",H:H,BI25,A:A,10)/SUMIFS(E:E,G:G,"Ainukasutuses pind",C:C,"üüritav pind",A:A,10)*(IF(G25="Korruse üldpind", SUMIFS(E:E,G:G,"Ühiskasutuses korruse pind",C:C,"üüritav pind",A:A,10,BH:BH,1),SUMIFS(E:E,G:G,"Korruse üldpind",C:C,"üüritav pind",A:A,10,BH:BH,1))+SUMIFS(E:E,G:G,"Ühiskasutuses korruse pind",C:C,"üüritav pind",A:A,10,BH:BH,1)), 0)+IFERROR(SUMIFS(E:E,G:G,"Ainukasutuses pind",C:C,"üüritav pind",H:H,BI25,A:A,11)/SUMIFS(E:E,G:G,"Ainukasutuses pind",C:C,"üüritav pind",A:A,11)*(IF(G25="Korruse üldpind",SUMIFS(E:E,G:G,"Ühiskasutuses korruse pind",C:C,"üüritav pind",A:A,11,BH:BH,1),SUMIFS(E:E,G:G,"Korruse üldpind",C:C,"üüritav pind",A:A,11,BH:BH,1))+SUMIFS(E:E,G:G,"Ühiskasutuses korruse pind",C:C,"üüritav pind",A:A,11,BH:BH,1)), 0)+IFERROR(SUMIFS(E:E,G:G,"Ainukasutuses pind",C:C,"üüritav pind",H:H,BI25,A:A,12)/SUMIFS(E:E,G:G,"Ainukasutuses pind",C:C,"üüritav pind",A:A,12)*(IF(G25="Korruse üldpind", SUMIFS(E:E,G:G,"Ühiskasutuses korruse pind",C:C,"üüritav pind",A:A,12,BH:BH,1),SUMIFS(E:E,G:G,"Korruse üldpind",C:C,"üüritav pind",A:A,12,BH:BH,1))+SUMIFS(E:E,G:G,"Ühiskasutuses korruse pind",C:C,"üüritav pind",A:A,12,BH:BH,1)),0)+IFERROR(SUMIFS(E:E,G:G,"Ainukasutuses pind",C:C,"üüritav pind",H:H,BI25,A:A,13)/SUMIFS(E:E,G:G,"Ainukasutuses pind",C:C,"üüritav pind",A:A,13)*(IF(G25="Korruse üldpind", SUMIFS(E:E,G:G,"Ühiskasutuses korruse pind",C:C,"üüritav pind",A:A,13,BH:BH,1),SUMIFS(E:E,G:G,"Korruse üldpind",C:C,"üüritav pind",A:A,13,BH:BH,1))+SUMIFS(E:E,G:G,"Ühiskasutuses korruse pind",C:C,"üüritav pind",A:A,13,BH:BH,1)),0)+IFERROR(SUMIFS(E:E,G:G,"Ainukasutuses pind",C:C,"Üüritav pind",H:H,BI25,A:A,14)/SUMIFS(E:E,G:G,"Ainukasutuses pind",C:C,"Üüritav pind",A:A,14)*(IF(G25="Korruse üldpind", SUMIFS(E:E,G:G,"Ühiskasutuses korruse pind",C:C,"üüritav pind",A:A,14,BH:BH,1),SUMIFS(E:E,G:G,"Korruse üldpind",C:C,"üüritav pind",A:A,14,BH:BH,1))+SUMIFS(E:E,G:G,"Ühiskasutuses korruse pind",C:C,"üüritav pind",A:A,14,BH:BH,1)), 0),IF(BI25="Aktiivne vakantsus", SUMIFS(E:E,C:C,"üüritav pind",G:G,"Ühiskasutuses korruse pind",BH:BH,1)+SUMIFS(E:E,C:C,"üüritav pind",G:G,"Korruse üldpind",BH:BH,1)-SUM($BL$2:BL24), IF(BI25="Üüritav büroopind kokku", SUM($BL$2:BL24), "")))</f>
        <v/>
      </c>
      <c r="BM25" s="34" t="str">
        <f ca="1">IF(BF25&lt;&gt;"",IFERROR(AY25/SUM($AY$3:OFFSET($AY$3,MATCH("Üüritav büroopind kokku",$BI$5:$BI$300,0),0))*(SUMIFS(E:E,G:G,"Ühiskasutuses hoone pind",C:C,"ÜÜRITAV PIND",BH:BH,1)+SUMIFS(E:E,G:G,"Hoone üldpind",C:C,"ÜÜRITAV PIND",BH:BH,1)),0),IF(BI25="Aktiivne vakantsus",IFERROR(AY25/SUM($AY$3:OFFSET($AY$3,MATCH("Üüritav büroopind kokku",$BI$5:$BI$300,0),0))*(SUMIFS(E:E,G:G,"Ühiskasutuses hoone pind",C:C,"ÜÜRITAV PIND",BH:BH,1)+SUMIFS(E:E,G:G,"Hoone üldpind",C:C,"ÜÜRITAV PIND",BH:BH,1)),0),IF(BI25="Üüritav büroopind kokku",SUM($BM$2:BM24),"")))</f>
        <v/>
      </c>
      <c r="BN25" s="34" t="str">
        <f>IF(OR(BF25&lt;&gt;"",BI25="Aktiivne vakantsus"),IFERROR(SUMIFS(INDEX($AC$3:$AU$1002,0,MATCH($BI25,AC$2:AU$2,0)),$BH$3:$BH$1002,1),0),IF(BI25="Üüritav büroopind kokku",SUM($BN$2:BN24), ""))</f>
        <v/>
      </c>
      <c r="BO25" s="34" t="str">
        <f t="shared" si="9"/>
        <v/>
      </c>
      <c r="BP25" s="114" t="str">
        <f t="shared" ca="1" si="1"/>
        <v/>
      </c>
    </row>
    <row r="26" spans="1:68" x14ac:dyDescent="0.3">
      <c r="A26" s="25" t="str">
        <f>IF(Eksplikatsioon!A28=0,"",Eksplikatsioon!A28)</f>
        <v/>
      </c>
      <c r="B26" s="58" t="str">
        <f>IF(Eksplikatsioon!B28=0,"",Eksplikatsioon!B28)</f>
        <v/>
      </c>
      <c r="C26" s="25" t="str">
        <f>IF(Eksplikatsioon!C28=0,"",Eksplikatsioon!C28)</f>
        <v/>
      </c>
      <c r="D26" s="25" t="str">
        <f>IF(Eksplikatsioon!D28=0,"",Eksplikatsioon!D28)</f>
        <v/>
      </c>
      <c r="E26" s="56" t="str">
        <f>IF(Eksplikatsioon!F28=0,"",Eksplikatsioon!F28)</f>
        <v/>
      </c>
      <c r="F26" s="25" t="str">
        <f>IF(Eksplikatsioon!H28=0,"",Eksplikatsioon!H28)</f>
        <v/>
      </c>
      <c r="G26" s="25" t="str">
        <f>IF(Eksplikatsioon!J28=0,"",Eksplikatsioon!J28)</f>
        <v/>
      </c>
      <c r="H26" s="25" t="str">
        <f>IF(Eksplikatsioon!K28=0,"",Eksplikatsioon!K28)</f>
        <v/>
      </c>
      <c r="I26" s="25" t="str">
        <f>IF(Eksplikatsioon!L28=0,"",Eksplikatsioon!L28)</f>
        <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12"/>
        <v/>
      </c>
      <c r="AX26" s="39" t="str">
        <f t="shared" si="13"/>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14"/>
        <v/>
      </c>
      <c r="BD26" s="47" t="str">
        <f t="shared" ca="1" si="15"/>
        <v/>
      </c>
      <c r="BF26" s="38"/>
      <c r="BG26" s="38"/>
      <c r="BH26" s="108" t="str">
        <f t="shared" si="6"/>
        <v/>
      </c>
      <c r="BI26" s="9" t="str">
        <f t="shared" si="10"/>
        <v/>
      </c>
      <c r="BJ26" s="9" t="str">
        <f t="shared" si="11"/>
        <v/>
      </c>
      <c r="BK26" s="34" t="str">
        <f>IF(BF26&lt;&gt;"",IF(SUMIFS(E:E,H:H,BI26,G:G,"Ainukasutuses pind",C:C,"ÜÜRITAV PIND",BH:BH,1)=0,0,SUMIFS(E:E,H:H,BI26,G:G,"Ainukasutuses pind",C:C,"ÜÜRITAV PIND",BH:BH,1)),IF(BI26="Aktiivne vakantsus",SUMIFS(E:E,C:C,"üüritav pind",G:G,"ainukasutuses pind",BH:BH,1)-SUM($BK$2:BK25),IF(BI26="Üüritav büroopind kokku",SUM($BK$2:BK25),"")))</f>
        <v/>
      </c>
      <c r="BL26" s="34" t="str">
        <f>IF(BF26&lt;&gt;"",IFERROR(SUMIFS(E:E,G:G,"Ainukasutuses pind",C:C,"üüritav pind",H:H,BI26,A:A,-4)/SUMIFS(E:E,G:G,"Ainukasutuses pind",C:C,"üüritav pind",A:A,-4)*(IF(G26="Korruse üldpind", SUMIFS(E:E,G:G,"Ühiskasutuses korruse pind",C:C,"üüritav pind",A:A,-4,BH:BH,1),SUMIFS(E:E,G:G,"Korruse üldpind",C:C,"üüritav pind",A:A,-4,BH:BH,1))+SUMIFS(E:E,G:G,"Ühiskasutuses korruse pind",C:C,"üüritav pind",A:A,-4,BH:BH,1)),0)+IFERROR(SUMIFS(E:E,G:G,"Ainukasutuses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pind",H:H,BI26,A:A,-1)/SUMIFS(E:E,G:G,"Ainukasutuses pind",C:C,"üüritav pind",A:A,-1)*(IF(G26="Korruse üldpind",SUMIFS(E:E,G:G,"Ühiskasutuses korruse pind",C:C,"üüritav pind",A:A,-1,BH:BH,1),SUMIFS(E:E,G:G,"Korruse üldpind",C:C,"üüritav pind",A:A,-1,BH:BH,1))+SUMIFS(E:E,G:G,"Ühiskasutuses korruse pind",C:C,"üüritav pind",A:A,-1,BH:BH,1)),0)+IFERROR(SUMIFS(E:E,G:G,"Ainukasutuses pind",C:C,"üüritav pind",H:H,BI26,A:A,0)/SUMIFS(E:E,G:G,"Ainukasutuses pind",C:C,"üüritav pind",A:A,0)*(IF(G26="Korruse üldpind", SUMIFS(E:E,G:G,"Ühiskasutuses korruse pind",C:C,"üüritav pind",A:A,0,BH:BH,1),SUMIFS(E:E,G:G,"Korruse üldpind",C:C,"üüritav pind",A:A,0,BH:BH,1))+SUMIFS(E:E,G:G,"Ühiskasutuses korruse pind",C:C,"üüritav pind",A:A,0,BH:BH,1)),0)+IFERROR(SUMIFS(E:E,G:G,"Ainukasutuses pind",C:C,"üüritav pind",H:H,BI26,A:A,1)/SUMIFS(E:E,G:G,"Ainukasutuses pind",C:C,"üüritav pind",A:A,1)*(IF(G26="Korruse üldpind", SUMIFS(E:E,G:G,"Ühiskasutuses korruse pind",C:C,"üüritav pind",A:A,1,BH:BH,1),SUMIFS(E:E,G:G,"Korruse üldpind",C:C,"üüritav pind",A:A,1,BH:BH,1))+SUMIFS(E:E,G:G,"Ühiskasutuses korruse pind",C:C,"üüritav pind",A:A,1,BH:BH,1)),0)+IFERROR(SUMIFS(E:E,G:G,"Ainukasutuses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 0)+IFERROR(SUMIFS(E:E,G:G,"Ainukasutuses pind",C:C,"üüritav pind",H:H,BI26,A:A,4)/SUMIFS(E:E,G:G,"Ainukasutuses pind",C:C,"üüritav pind",A:A,4)*(IF(G26="Korruse üldpind",SUMIFS(E:E,G:G,"Ühiskasutuses korruse pind",C:C,"üüritav pind",A:A,4,BH:BH,1),SUMIFS(E:E,G:G,"Korruse üldpind",C:C,"üüritav pind",A:A,4,BH:BH,1))+SUMIFS(E:E,G:G,"Ühiskasutuses korruse pind",C:C,"üüritav pind",A:A,4,BH:BH,1)), 0)+IFERROR(SUMIFS(E:E,G:G,"Ainukasutuses pind",C:C,"üüritav pind",H:H,BI26,A:A,5)/SUMIFS(E:E,G:G,"Ainukasutuses pind",C:C,"üüritav pind",A:A,5)*(IF(G26="Korruse üldpind", SUMIFS(E:E,G:G,"Ühiskasutuses korruse pind",C:C,"üüritav pind",A:A,5,BH:BH,1),SUMIFS(E:E,G:G,"Korruse üldpind",C:C,"üüritav pind",A:A,5,BH:BH,1))+SUMIFS(E:E,G:G,"Ühiskasutuses korruse pind",C:C,"üüritav pind",A:A,5,BH:BH,1)), 0)+IFERROR(SUMIFS(E:E,G:G,"Ainukasutuses pind",C:C,"üüritav pind",H:H,BI26,A:A,6)/SUMIFS(E:E,G:G,"Ainukasutuses pind",C:C,"üüritav pind",A:A,6)*(IF(G26="Korruse üldpind", SUMIFS(E:E,G:G,"Ühiskasutuses korruse pind",C:C,"üüritav pind",A:A,6,BH:BH,1),SUMIFS(E:E,G:G,"Korruse üldpind",C:C,"üüritav pind",A:A,6,BH:BH,1))+SUMIFS(E:E,G:G,"Ühiskasutuses korruse pind",C:C,"üüritav pind",A:A,6,BH:BH,1)),0)+IFERROR(SUMIFS(E:E,G:G,"Ainukasutuses pind",C:C,"üüritav pind",H:H,BI26,A:A,7)/SUMIFS(E:E,G:G,"Ainukasutuses pind",C:C,"üüritav pind",A:A,7)*(IF(G26="Korruse üldpind", SUMIFS(E:E,G:G,"Ühiskasutuses korruse pind",C:C,"üüritav pind",A:A,7,BH:BH,1),SUMIFS(E:E,G:G,"Korruse üldpind",C:C,"üüritav pind",A:A,7,BH:BH,1))+SUMIFS(E:E,G:G,"Ühiskasutuses korruse pind",C:C,"üüritav pind",A:A,7,BH:BH,1)),0)+IFERROR(SUMIFS(E:E,G:G,"Ainukasutuses pind",C:C,"üüritav pind",H:H,BI26,A:A,8)/SUMIFS(E:E,G:G,"Ainukasutuses pind",C:C,"üüritav pind",A:A,8)*(IF(G26="Korruse üldpind", SUMIFS(E:E,G:G,"Ühiskasutuses korruse pind",C:C,"üüritav pind",A:A,8,BH:BH,1),SUMIFS(E:E,G:G,"Korruse üldpind",C:C,"üüritav pind",A:A,8,BH:BH,1))+SUMIFS(E:E,G:G,"Ühiskasutuses korruse pind",C:C,"üüritav pind",A:A,8,BH:BH,1)),0)+IFERROR(SUMIFS(E:E,G:G,"Ainukasutuses pind",C:C,"üüritav pind",H:H,BI26,A:A,9)/SUMIFS(E:E,G:G,"Ainukasutuses pind",C:C,"üüritav pind",A:A,9)*(IF(G26="Korruse üldpind", SUMIFS(E:E,G:G,"Ühiskasutuses korruse pind",C:C,"üüritav pind",A:A,9,BH:BH,1),SUMIFS(E:E,G:G,"Korruse üldpind",C:C,"üüritav pind",A:A,9,BH:BH,1))+SUMIFS(E:E,G:G,"Ühiskasutuses korruse pind",C:C,"üüritav pind",A:A,9,BH:BH,1)),0)+IFERROR(SUMIFS(E:E,G:G,"Ainukasutuses pind",C:C,"üüritav pind",H:H,BI26,A:A,10)/SUMIFS(E:E,G:G,"Ainukasutuses pind",C:C,"üüritav pind",A:A,10)*(IF(G26="Korruse üldpind", SUMIFS(E:E,G:G,"Ühiskasutuses korruse pind",C:C,"üüritav pind",A:A,10,BH:BH,1),SUMIFS(E:E,G:G,"Korruse üldpind",C:C,"üüritav pind",A:A,10,BH:BH,1))+SUMIFS(E:E,G:G,"Ühiskasutuses korruse pind",C:C,"üüritav pind",A:A,10,BH:BH,1)), 0)+IFERROR(SUMIFS(E:E,G:G,"Ainukasutuses pind",C:C,"üüritav pind",H:H,BI26,A:A,11)/SUMIFS(E:E,G:G,"Ainukasutuses pind",C:C,"üüritav pind",A:A,11)*(IF(G26="Korruse üldpind",SUMIFS(E:E,G:G,"Ühiskasutuses korruse pind",C:C,"üüritav pind",A:A,11,BH:BH,1),SUMIFS(E:E,G:G,"Korruse üldpind",C:C,"üüritav pind",A:A,11,BH:BH,1))+SUMIFS(E:E,G:G,"Ühiskasutuses korruse pind",C:C,"üüritav pind",A:A,11,BH:BH,1)), 0)+IFERROR(SUMIFS(E:E,G:G,"Ainukasutuses pind",C:C,"üüritav pind",H:H,BI26,A:A,12)/SUMIFS(E:E,G:G,"Ainukasutuses pind",C:C,"üüritav pind",A:A,12)*(IF(G26="Korruse üldpind", SUMIFS(E:E,G:G,"Ühiskasutuses korruse pind",C:C,"üüritav pind",A:A,12,BH:BH,1),SUMIFS(E:E,G:G,"Korruse üldpind",C:C,"üüritav pind",A:A,12,BH:BH,1))+SUMIFS(E:E,G:G,"Ühiskasutuses korruse pind",C:C,"üüritav pind",A:A,12,BH:BH,1)),0)+IFERROR(SUMIFS(E:E,G:G,"Ainukasutuses pind",C:C,"üüritav pind",H:H,BI26,A:A,13)/SUMIFS(E:E,G:G,"Ainukasutuses pind",C:C,"üüritav pind",A:A,13)*(IF(G26="Korruse üldpind", SUMIFS(E:E,G:G,"Ühiskasutuses korruse pind",C:C,"üüritav pind",A:A,13,BH:BH,1),SUMIFS(E:E,G:G,"Korruse üldpind",C:C,"üüritav pind",A:A,13,BH:BH,1))+SUMIFS(E:E,G:G,"Ühiskasutuses korruse pind",C:C,"üüritav pind",A:A,13,BH:BH,1)),0)+IFERROR(SUMIFS(E:E,G:G,"Ainukasutuses pind",C:C,"Üüritav pind",H:H,BI26,A:A,14)/SUMIFS(E:E,G:G,"Ainukasutuses pind",C:C,"Üüritav pind",A:A,14)*(IF(G26="Korruse üldpind", SUMIFS(E:E,G:G,"Ühiskasutuses korruse pind",C:C,"üüritav pind",A:A,14,BH:BH,1),SUMIFS(E:E,G:G,"Korruse üldpind",C:C,"üüritav pind",A:A,14,BH:BH,1))+SUMIFS(E:E,G:G,"Ühiskasutuses korruse pind",C:C,"üüritav pind",A:A,14,BH:BH,1)), 0),IF(BI26="Aktiivne vakantsus", SUMIFS(E:E,C:C,"üüritav pind",G:G,"Ühiskasutuses korruse pind",BH:BH,1)+SUMIFS(E:E,C:C,"üüritav pind",G:G,"Korruse üldpind",BH:BH,1)-SUM($BL$2:BL25), IF(BI26="Üüritav büroopind kokku", SUM($BL$2:BL25), "")))</f>
        <v/>
      </c>
      <c r="BM26" s="34" t="str">
        <f ca="1">IF(BF26&lt;&gt;"",IFERROR(AY26/SUM($AY$3:OFFSET($AY$3,MATCH("Üüritav büroopind kokku",$BI$5:$BI$300,0),0))*(SUMIFS(E:E,G:G,"Ühiskasutuses hoone pind",C:C,"ÜÜRITAV PIND",BH:BH,1)+SUMIFS(E:E,G:G,"Hoone üldpind",C:C,"ÜÜRITAV PIND",BH:BH,1)),0),IF(BI26="Aktiivne vakantsus",IFERROR(AY26/SUM($AY$3:OFFSET($AY$3,MATCH("Üüritav büroopind kokku",$BI$5:$BI$300,0),0))*(SUMIFS(E:E,G:G,"Ühiskasutuses hoone pind",C:C,"ÜÜRITAV PIND",BH:BH,1)+SUMIFS(E:E,G:G,"Hoone üldpind",C:C,"ÜÜRITAV PIND",BH:BH,1)),0),IF(BI26="Üüritav büroopind kokku",SUM($BM$2:BM25),"")))</f>
        <v/>
      </c>
      <c r="BN26" s="34" t="str">
        <f>IF(OR(BF26&lt;&gt;"",BI26="Aktiivne vakantsus"),IFERROR(SUMIFS(INDEX($AC$3:$AU$1002,0,MATCH($BI26,AC$2:AU$2,0)),$BH$3:$BH$1002,1),0),IF(BI26="Üüritav büroopind kokku",SUM($BN$2:BN25), ""))</f>
        <v/>
      </c>
      <c r="BO26" s="34" t="str">
        <f t="shared" si="9"/>
        <v/>
      </c>
      <c r="BP26" s="114" t="str">
        <f t="shared" ca="1" si="1"/>
        <v/>
      </c>
    </row>
    <row r="27" spans="1:68" x14ac:dyDescent="0.3">
      <c r="A27" s="25" t="str">
        <f>IF(Eksplikatsioon!A29=0,"",Eksplikatsioon!A29)</f>
        <v/>
      </c>
      <c r="B27" s="58" t="str">
        <f>IF(Eksplikatsioon!B29=0,"",Eksplikatsioon!B29)</f>
        <v/>
      </c>
      <c r="C27" s="25" t="str">
        <f>IF(Eksplikatsioon!C29=0,"",Eksplikatsioon!C29)</f>
        <v/>
      </c>
      <c r="D27" s="25" t="str">
        <f>IF(Eksplikatsioon!D29=0,"",Eksplikatsioon!D29)</f>
        <v/>
      </c>
      <c r="E27" s="56" t="str">
        <f>IF(Eksplikatsioon!F29=0,"",Eksplikatsioon!F29)</f>
        <v/>
      </c>
      <c r="F27" s="25" t="str">
        <f>IF(Eksplikatsioon!H29=0,"",Eksplikatsioon!H29)</f>
        <v/>
      </c>
      <c r="G27" s="25" t="str">
        <f>IF(Eksplikatsioon!J29=0,"",Eksplikatsioon!J29)</f>
        <v/>
      </c>
      <c r="H27" s="25" t="str">
        <f>IF(Eksplikatsioon!K29=0,"",Eksplikatsioon!K29)</f>
        <v/>
      </c>
      <c r="I27" s="25" t="str">
        <f>IF(Eksplikatsioon!L29=0,"",Eksplikatsioon!L29)</f>
        <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12"/>
        <v/>
      </c>
      <c r="AX27" s="39" t="str">
        <f t="shared" si="13"/>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14"/>
        <v/>
      </c>
      <c r="BD27" s="47" t="str">
        <f t="shared" ca="1" si="15"/>
        <v/>
      </c>
      <c r="BF27" s="38"/>
      <c r="BG27" s="38"/>
      <c r="BH27" s="108" t="str">
        <f t="shared" si="6"/>
        <v/>
      </c>
      <c r="BI27" s="9" t="str">
        <f t="shared" si="10"/>
        <v/>
      </c>
      <c r="BJ27" s="9" t="str">
        <f t="shared" si="11"/>
        <v/>
      </c>
      <c r="BK27" s="34" t="str">
        <f>IF(BF27&lt;&gt;"",IF(SUMIFS(E:E,H:H,BI27,G:G,"Ainukasutuses pind",C:C,"ÜÜRITAV PIND",BH:BH,1)=0,0,SUMIFS(E:E,H:H,BI27,G:G,"Ainukasutuses pind",C:C,"ÜÜRITAV PIND",BH:BH,1)),IF(BI27="Aktiivne vakantsus",SUMIFS(E:E,C:C,"üüritav pind",G:G,"ainukasutuses pind",BH:BH,1)-SUM($BK$2:BK26),IF(BI27="Üüritav büroopind kokku",SUM($BK$2:BK26),"")))</f>
        <v/>
      </c>
      <c r="BL27" s="34" t="str">
        <f>IF(BF27&lt;&gt;"",IFERROR(SUMIFS(E:E,G:G,"Ainukasutuses pind",C:C,"üüritav pind",H:H,BI27,A:A,-4)/SUMIFS(E:E,G:G,"Ainukasutuses pind",C:C,"üüritav pind",A:A,-4)*(IF(G27="Korruse üldpind", SUMIFS(E:E,G:G,"Ühiskasutuses korruse pind",C:C,"üüritav pind",A:A,-4,BH:BH,1),SUMIFS(E:E,G:G,"Korruse üldpind",C:C,"üüritav pind",A:A,-4,BH:BH,1))+SUMIFS(E:E,G:G,"Ühiskasutuses korruse pind",C:C,"üüritav pind",A:A,-4,BH:BH,1)),0)+IFERROR(SUMIFS(E:E,G:G,"Ainukasutuses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pind",H:H,BI27,A:A,-1)/SUMIFS(E:E,G:G,"Ainukasutuses pind",C:C,"üüritav pind",A:A,-1)*(IF(G27="Korruse üldpind",SUMIFS(E:E,G:G,"Ühiskasutuses korruse pind",C:C,"üüritav pind",A:A,-1,BH:BH,1),SUMIFS(E:E,G:G,"Korruse üldpind",C:C,"üüritav pind",A:A,-1,BH:BH,1))+SUMIFS(E:E,G:G,"Ühiskasutuses korruse pind",C:C,"üüritav pind",A:A,-1,BH:BH,1)),0)+IFERROR(SUMIFS(E:E,G:G,"Ainukasutuses pind",C:C,"üüritav pind",H:H,BI27,A:A,0)/SUMIFS(E:E,G:G,"Ainukasutuses pind",C:C,"üüritav pind",A:A,0)*(IF(G27="Korruse üldpind", SUMIFS(E:E,G:G,"Ühiskasutuses korruse pind",C:C,"üüritav pind",A:A,0,BH:BH,1),SUMIFS(E:E,G:G,"Korruse üldpind",C:C,"üüritav pind",A:A,0,BH:BH,1))+SUMIFS(E:E,G:G,"Ühiskasutuses korruse pind",C:C,"üüritav pind",A:A,0,BH:BH,1)),0)+IFERROR(SUMIFS(E:E,G:G,"Ainukasutuses pind",C:C,"üüritav pind",H:H,BI27,A:A,1)/SUMIFS(E:E,G:G,"Ainukasutuses pind",C:C,"üüritav pind",A:A,1)*(IF(G27="Korruse üldpind", SUMIFS(E:E,G:G,"Ühiskasutuses korruse pind",C:C,"üüritav pind",A:A,1,BH:BH,1),SUMIFS(E:E,G:G,"Korruse üldpind",C:C,"üüritav pind",A:A,1,BH:BH,1))+SUMIFS(E:E,G:G,"Ühiskasutuses korruse pind",C:C,"üüritav pind",A:A,1,BH:BH,1)),0)+IFERROR(SUMIFS(E:E,G:G,"Ainukasutuses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 0)+IFERROR(SUMIFS(E:E,G:G,"Ainukasutuses pind",C:C,"üüritav pind",H:H,BI27,A:A,4)/SUMIFS(E:E,G:G,"Ainukasutuses pind",C:C,"üüritav pind",A:A,4)*(IF(G27="Korruse üldpind",SUMIFS(E:E,G:G,"Ühiskasutuses korruse pind",C:C,"üüritav pind",A:A,4,BH:BH,1),SUMIFS(E:E,G:G,"Korruse üldpind",C:C,"üüritav pind",A:A,4,BH:BH,1))+SUMIFS(E:E,G:G,"Ühiskasutuses korruse pind",C:C,"üüritav pind",A:A,4,BH:BH,1)), 0)+IFERROR(SUMIFS(E:E,G:G,"Ainukasutuses pind",C:C,"üüritav pind",H:H,BI27,A:A,5)/SUMIFS(E:E,G:G,"Ainukasutuses pind",C:C,"üüritav pind",A:A,5)*(IF(G27="Korruse üldpind", SUMIFS(E:E,G:G,"Ühiskasutuses korruse pind",C:C,"üüritav pind",A:A,5,BH:BH,1),SUMIFS(E:E,G:G,"Korruse üldpind",C:C,"üüritav pind",A:A,5,BH:BH,1))+SUMIFS(E:E,G:G,"Ühiskasutuses korruse pind",C:C,"üüritav pind",A:A,5,BH:BH,1)), 0)+IFERROR(SUMIFS(E:E,G:G,"Ainukasutuses pind",C:C,"üüritav pind",H:H,BI27,A:A,6)/SUMIFS(E:E,G:G,"Ainukasutuses pind",C:C,"üüritav pind",A:A,6)*(IF(G27="Korruse üldpind", SUMIFS(E:E,G:G,"Ühiskasutuses korruse pind",C:C,"üüritav pind",A:A,6,BH:BH,1),SUMIFS(E:E,G:G,"Korruse üldpind",C:C,"üüritav pind",A:A,6,BH:BH,1))+SUMIFS(E:E,G:G,"Ühiskasutuses korruse pind",C:C,"üüritav pind",A:A,6,BH:BH,1)),0)+IFERROR(SUMIFS(E:E,G:G,"Ainukasutuses pind",C:C,"üüritav pind",H:H,BI27,A:A,7)/SUMIFS(E:E,G:G,"Ainukasutuses pind",C:C,"üüritav pind",A:A,7)*(IF(G27="Korruse üldpind", SUMIFS(E:E,G:G,"Ühiskasutuses korruse pind",C:C,"üüritav pind",A:A,7,BH:BH,1),SUMIFS(E:E,G:G,"Korruse üldpind",C:C,"üüritav pind",A:A,7,BH:BH,1))+SUMIFS(E:E,G:G,"Ühiskasutuses korruse pind",C:C,"üüritav pind",A:A,7,BH:BH,1)),0)+IFERROR(SUMIFS(E:E,G:G,"Ainukasutuses pind",C:C,"üüritav pind",H:H,BI27,A:A,8)/SUMIFS(E:E,G:G,"Ainukasutuses pind",C:C,"üüritav pind",A:A,8)*(IF(G27="Korruse üldpind", SUMIFS(E:E,G:G,"Ühiskasutuses korruse pind",C:C,"üüritav pind",A:A,8,BH:BH,1),SUMIFS(E:E,G:G,"Korruse üldpind",C:C,"üüritav pind",A:A,8,BH:BH,1))+SUMIFS(E:E,G:G,"Ühiskasutuses korruse pind",C:C,"üüritav pind",A:A,8,BH:BH,1)),0)+IFERROR(SUMIFS(E:E,G:G,"Ainukasutuses pind",C:C,"üüritav pind",H:H,BI27,A:A,9)/SUMIFS(E:E,G:G,"Ainukasutuses pind",C:C,"üüritav pind",A:A,9)*(IF(G27="Korruse üldpind", SUMIFS(E:E,G:G,"Ühiskasutuses korruse pind",C:C,"üüritav pind",A:A,9,BH:BH,1),SUMIFS(E:E,G:G,"Korruse üldpind",C:C,"üüritav pind",A:A,9,BH:BH,1))+SUMIFS(E:E,G:G,"Ühiskasutuses korruse pind",C:C,"üüritav pind",A:A,9,BH:BH,1)),0)+IFERROR(SUMIFS(E:E,G:G,"Ainukasutuses pind",C:C,"üüritav pind",H:H,BI27,A:A,10)/SUMIFS(E:E,G:G,"Ainukasutuses pind",C:C,"üüritav pind",A:A,10)*(IF(G27="Korruse üldpind", SUMIFS(E:E,G:G,"Ühiskasutuses korruse pind",C:C,"üüritav pind",A:A,10,BH:BH,1),SUMIFS(E:E,G:G,"Korruse üldpind",C:C,"üüritav pind",A:A,10,BH:BH,1))+SUMIFS(E:E,G:G,"Ühiskasutuses korruse pind",C:C,"üüritav pind",A:A,10,BH:BH,1)), 0)+IFERROR(SUMIFS(E:E,G:G,"Ainukasutuses pind",C:C,"üüritav pind",H:H,BI27,A:A,11)/SUMIFS(E:E,G:G,"Ainukasutuses pind",C:C,"üüritav pind",A:A,11)*(IF(G27="Korruse üldpind",SUMIFS(E:E,G:G,"Ühiskasutuses korruse pind",C:C,"üüritav pind",A:A,11,BH:BH,1),SUMIFS(E:E,G:G,"Korruse üldpind",C:C,"üüritav pind",A:A,11,BH:BH,1))+SUMIFS(E:E,G:G,"Ühiskasutuses korruse pind",C:C,"üüritav pind",A:A,11,BH:BH,1)), 0)+IFERROR(SUMIFS(E:E,G:G,"Ainukasutuses pind",C:C,"üüritav pind",H:H,BI27,A:A,12)/SUMIFS(E:E,G:G,"Ainukasutuses pind",C:C,"üüritav pind",A:A,12)*(IF(G27="Korruse üldpind", SUMIFS(E:E,G:G,"Ühiskasutuses korruse pind",C:C,"üüritav pind",A:A,12,BH:BH,1),SUMIFS(E:E,G:G,"Korruse üldpind",C:C,"üüritav pind",A:A,12,BH:BH,1))+SUMIFS(E:E,G:G,"Ühiskasutuses korruse pind",C:C,"üüritav pind",A:A,12,BH:BH,1)),0)+IFERROR(SUMIFS(E:E,G:G,"Ainukasutuses pind",C:C,"üüritav pind",H:H,BI27,A:A,13)/SUMIFS(E:E,G:G,"Ainukasutuses pind",C:C,"üüritav pind",A:A,13)*(IF(G27="Korruse üldpind", SUMIFS(E:E,G:G,"Ühiskasutuses korruse pind",C:C,"üüritav pind",A:A,13,BH:BH,1),SUMIFS(E:E,G:G,"Korruse üldpind",C:C,"üüritav pind",A:A,13,BH:BH,1))+SUMIFS(E:E,G:G,"Ühiskasutuses korruse pind",C:C,"üüritav pind",A:A,13,BH:BH,1)),0)+IFERROR(SUMIFS(E:E,G:G,"Ainukasutuses pind",C:C,"Üüritav pind",H:H,BI27,A:A,14)/SUMIFS(E:E,G:G,"Ainukasutuses pind",C:C,"Üüritav pind",A:A,14)*(IF(G27="Korruse üldpind", SUMIFS(E:E,G:G,"Ühiskasutuses korruse pind",C:C,"üüritav pind",A:A,14,BH:BH,1),SUMIFS(E:E,G:G,"Korruse üldpind",C:C,"üüritav pind",A:A,14,BH:BH,1))+SUMIFS(E:E,G:G,"Ühiskasutuses korruse pind",C:C,"üüritav pind",A:A,14,BH:BH,1)), 0),IF(BI27="Aktiivne vakantsus", SUMIFS(E:E,C:C,"üüritav pind",G:G,"Ühiskasutuses korruse pind",BH:BH,1)+SUMIFS(E:E,C:C,"üüritav pind",G:G,"Korruse üldpind",BH:BH,1)-SUM($BL$2:BL26), IF(BI27="Üüritav büroopind kokku", SUM($BL$2:BL26), "")))</f>
        <v/>
      </c>
      <c r="BM27" s="34" t="str">
        <f ca="1">IF(BF27&lt;&gt;"",IFERROR(AY27/SUM($AY$3:OFFSET($AY$3,MATCH("Üüritav büroopind kokku",$BI$5:$BI$300,0),0))*(SUMIFS(E:E,G:G,"Ühiskasutuses hoone pind",C:C,"ÜÜRITAV PIND",BH:BH,1)+SUMIFS(E:E,G:G,"Hoone üldpind",C:C,"ÜÜRITAV PIND",BH:BH,1)),0),IF(BI27="Aktiivne vakantsus",IFERROR(AY27/SUM($AY$3:OFFSET($AY$3,MATCH("Üüritav büroopind kokku",$BI$5:$BI$300,0),0))*(SUMIFS(E:E,G:G,"Ühiskasutuses hoone pind",C:C,"ÜÜRITAV PIND",BH:BH,1)+SUMIFS(E:E,G:G,"Hoone üldpind",C:C,"ÜÜRITAV PIND",BH:BH,1)),0),IF(BI27="Üüritav büroopind kokku",SUM($BM$2:BM26),"")))</f>
        <v/>
      </c>
      <c r="BN27" s="34" t="str">
        <f>IF(OR(BF27&lt;&gt;"",BI27="Aktiivne vakantsus"),IFERROR(SUMIFS(INDEX($AC$3:$AU$1002,0,MATCH($BI27,AC$2:AU$2,0)),$BH$3:$BH$1002,1),0),IF(BI27="Üüritav büroopind kokku",SUM($BN$2:BN26), ""))</f>
        <v/>
      </c>
      <c r="BO27" s="34" t="str">
        <f t="shared" si="9"/>
        <v/>
      </c>
      <c r="BP27" s="114" t="str">
        <f t="shared" ca="1" si="1"/>
        <v/>
      </c>
    </row>
    <row r="28" spans="1:68" x14ac:dyDescent="0.3">
      <c r="A28" s="25" t="str">
        <f>IF(Eksplikatsioon!A30=0,"",Eksplikatsioon!A30)</f>
        <v/>
      </c>
      <c r="B28" s="58" t="str">
        <f>IF(Eksplikatsioon!B30=0,"",Eksplikatsioon!B30)</f>
        <v/>
      </c>
      <c r="C28" s="25" t="str">
        <f>IF(Eksplikatsioon!C30=0,"",Eksplikatsioon!C30)</f>
        <v/>
      </c>
      <c r="D28" s="25" t="str">
        <f>IF(Eksplikatsioon!D30=0,"",Eksplikatsioon!D30)</f>
        <v/>
      </c>
      <c r="E28" s="56" t="str">
        <f>IF(Eksplikatsioon!F30=0,"",Eksplikatsioon!F30)</f>
        <v/>
      </c>
      <c r="F28" s="25" t="str">
        <f>IF(Eksplikatsioon!H30=0,"",Eksplikatsioon!H30)</f>
        <v/>
      </c>
      <c r="G28" s="25" t="str">
        <f>IF(Eksplikatsioon!J30=0,"",Eksplikatsioon!J30)</f>
        <v/>
      </c>
      <c r="H28" s="25" t="str">
        <f>IF(Eksplikatsioon!K30=0,"",Eksplikatsioon!K30)</f>
        <v/>
      </c>
      <c r="I28" s="25" t="str">
        <f>IF(Eksplikatsioon!L30=0,"",Eksplikatsioon!L30)</f>
        <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12"/>
        <v/>
      </c>
      <c r="AX28" s="39" t="str">
        <f t="shared" si="13"/>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14"/>
        <v/>
      </c>
      <c r="BD28" s="47" t="str">
        <f t="shared" ca="1" si="15"/>
        <v/>
      </c>
      <c r="BF28" s="38"/>
      <c r="BG28" s="38"/>
      <c r="BH28" s="108" t="str">
        <f t="shared" si="6"/>
        <v/>
      </c>
      <c r="BI28" s="9" t="str">
        <f t="shared" si="10"/>
        <v/>
      </c>
      <c r="BJ28" s="9" t="str">
        <f t="shared" si="11"/>
        <v/>
      </c>
      <c r="BK28" s="34" t="str">
        <f>IF(BF28&lt;&gt;"",IF(SUMIFS(E:E,H:H,BI28,G:G,"Ainukasutuses pind",C:C,"ÜÜRITAV PIND",BH:BH,1)=0,0,SUMIFS(E:E,H:H,BI28,G:G,"Ainukasutuses pind",C:C,"ÜÜRITAV PIND",BH:BH,1)),IF(BI28="Aktiivne vakantsus",SUMIFS(E:E,C:C,"üüritav pind",G:G,"ainukasutuses pind",BH:BH,1)-SUM($BK$2:BK27),IF(BI28="Üüritav büroopind kokku",SUM($BK$2:BK27),"")))</f>
        <v/>
      </c>
      <c r="BL28" s="34" t="str">
        <f>IF(BF28&lt;&gt;"",IFERROR(SUMIFS(E:E,G:G,"Ainukasutuses pind",C:C,"üüritav pind",H:H,BI28,A:A,-4)/SUMIFS(E:E,G:G,"Ainukasutuses pind",C:C,"üüritav pind",A:A,-4)*(IF(G28="Korruse üldpind", SUMIFS(E:E,G:G,"Ühiskasutuses korruse pind",C:C,"üüritav pind",A:A,-4,BH:BH,1),SUMIFS(E:E,G:G,"Korruse üldpind",C:C,"üüritav pind",A:A,-4,BH:BH,1))+SUMIFS(E:E,G:G,"Ühiskasutuses korruse pind",C:C,"üüritav pind",A:A,-4,BH:BH,1)),0)+IFERROR(SUMIFS(E:E,G:G,"Ainukasutuses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pind",H:H,BI28,A:A,-1)/SUMIFS(E:E,G:G,"Ainukasutuses pind",C:C,"üüritav pind",A:A,-1)*(IF(G28="Korruse üldpind",SUMIFS(E:E,G:G,"Ühiskasutuses korruse pind",C:C,"üüritav pind",A:A,-1,BH:BH,1),SUMIFS(E:E,G:G,"Korruse üldpind",C:C,"üüritav pind",A:A,-1,BH:BH,1))+SUMIFS(E:E,G:G,"Ühiskasutuses korruse pind",C:C,"üüritav pind",A:A,-1,BH:BH,1)),0)+IFERROR(SUMIFS(E:E,G:G,"Ainukasutuses pind",C:C,"üüritav pind",H:H,BI28,A:A,0)/SUMIFS(E:E,G:G,"Ainukasutuses pind",C:C,"üüritav pind",A:A,0)*(IF(G28="Korruse üldpind", SUMIFS(E:E,G:G,"Ühiskasutuses korruse pind",C:C,"üüritav pind",A:A,0,BH:BH,1),SUMIFS(E:E,G:G,"Korruse üldpind",C:C,"üüritav pind",A:A,0,BH:BH,1))+SUMIFS(E:E,G:G,"Ühiskasutuses korruse pind",C:C,"üüritav pind",A:A,0,BH:BH,1)),0)+IFERROR(SUMIFS(E:E,G:G,"Ainukasutuses pind",C:C,"üüritav pind",H:H,BI28,A:A,1)/SUMIFS(E:E,G:G,"Ainukasutuses pind",C:C,"üüritav pind",A:A,1)*(IF(G28="Korruse üldpind", SUMIFS(E:E,G:G,"Ühiskasutuses korruse pind",C:C,"üüritav pind",A:A,1,BH:BH,1),SUMIFS(E:E,G:G,"Korruse üldpind",C:C,"üüritav pind",A:A,1,BH:BH,1))+SUMIFS(E:E,G:G,"Ühiskasutuses korruse pind",C:C,"üüritav pind",A:A,1,BH:BH,1)),0)+IFERROR(SUMIFS(E:E,G:G,"Ainukasutuses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 0)+IFERROR(SUMIFS(E:E,G:G,"Ainukasutuses pind",C:C,"üüritav pind",H:H,BI28,A:A,4)/SUMIFS(E:E,G:G,"Ainukasutuses pind",C:C,"üüritav pind",A:A,4)*(IF(G28="Korruse üldpind",SUMIFS(E:E,G:G,"Ühiskasutuses korruse pind",C:C,"üüritav pind",A:A,4,BH:BH,1),SUMIFS(E:E,G:G,"Korruse üldpind",C:C,"üüritav pind",A:A,4,BH:BH,1))+SUMIFS(E:E,G:G,"Ühiskasutuses korruse pind",C:C,"üüritav pind",A:A,4,BH:BH,1)), 0)+IFERROR(SUMIFS(E:E,G:G,"Ainukasutuses pind",C:C,"üüritav pind",H:H,BI28,A:A,5)/SUMIFS(E:E,G:G,"Ainukasutuses pind",C:C,"üüritav pind",A:A,5)*(IF(G28="Korruse üldpind", SUMIFS(E:E,G:G,"Ühiskasutuses korruse pind",C:C,"üüritav pind",A:A,5,BH:BH,1),SUMIFS(E:E,G:G,"Korruse üldpind",C:C,"üüritav pind",A:A,5,BH:BH,1))+SUMIFS(E:E,G:G,"Ühiskasutuses korruse pind",C:C,"üüritav pind",A:A,5,BH:BH,1)), 0)+IFERROR(SUMIFS(E:E,G:G,"Ainukasutuses pind",C:C,"üüritav pind",H:H,BI28,A:A,6)/SUMIFS(E:E,G:G,"Ainukasutuses pind",C:C,"üüritav pind",A:A,6)*(IF(G28="Korruse üldpind", SUMIFS(E:E,G:G,"Ühiskasutuses korruse pind",C:C,"üüritav pind",A:A,6,BH:BH,1),SUMIFS(E:E,G:G,"Korruse üldpind",C:C,"üüritav pind",A:A,6,BH:BH,1))+SUMIFS(E:E,G:G,"Ühiskasutuses korruse pind",C:C,"üüritav pind",A:A,6,BH:BH,1)),0)+IFERROR(SUMIFS(E:E,G:G,"Ainukasutuses pind",C:C,"üüritav pind",H:H,BI28,A:A,7)/SUMIFS(E:E,G:G,"Ainukasutuses pind",C:C,"üüritav pind",A:A,7)*(IF(G28="Korruse üldpind", SUMIFS(E:E,G:G,"Ühiskasutuses korruse pind",C:C,"üüritav pind",A:A,7,BH:BH,1),SUMIFS(E:E,G:G,"Korruse üldpind",C:C,"üüritav pind",A:A,7,BH:BH,1))+SUMIFS(E:E,G:G,"Ühiskasutuses korruse pind",C:C,"üüritav pind",A:A,7,BH:BH,1)),0)+IFERROR(SUMIFS(E:E,G:G,"Ainukasutuses pind",C:C,"üüritav pind",H:H,BI28,A:A,8)/SUMIFS(E:E,G:G,"Ainukasutuses pind",C:C,"üüritav pind",A:A,8)*(IF(G28="Korruse üldpind", SUMIFS(E:E,G:G,"Ühiskasutuses korruse pind",C:C,"üüritav pind",A:A,8,BH:BH,1),SUMIFS(E:E,G:G,"Korruse üldpind",C:C,"üüritav pind",A:A,8,BH:BH,1))+SUMIFS(E:E,G:G,"Ühiskasutuses korruse pind",C:C,"üüritav pind",A:A,8,BH:BH,1)),0)+IFERROR(SUMIFS(E:E,G:G,"Ainukasutuses pind",C:C,"üüritav pind",H:H,BI28,A:A,9)/SUMIFS(E:E,G:G,"Ainukasutuses pind",C:C,"üüritav pind",A:A,9)*(IF(G28="Korruse üldpind", SUMIFS(E:E,G:G,"Ühiskasutuses korruse pind",C:C,"üüritav pind",A:A,9,BH:BH,1),SUMIFS(E:E,G:G,"Korruse üldpind",C:C,"üüritav pind",A:A,9,BH:BH,1))+SUMIFS(E:E,G:G,"Ühiskasutuses korruse pind",C:C,"üüritav pind",A:A,9,BH:BH,1)),0)+IFERROR(SUMIFS(E:E,G:G,"Ainukasutuses pind",C:C,"üüritav pind",H:H,BI28,A:A,10)/SUMIFS(E:E,G:G,"Ainukasutuses pind",C:C,"üüritav pind",A:A,10)*(IF(G28="Korruse üldpind", SUMIFS(E:E,G:G,"Ühiskasutuses korruse pind",C:C,"üüritav pind",A:A,10,BH:BH,1),SUMIFS(E:E,G:G,"Korruse üldpind",C:C,"üüritav pind",A:A,10,BH:BH,1))+SUMIFS(E:E,G:G,"Ühiskasutuses korruse pind",C:C,"üüritav pind",A:A,10,BH:BH,1)), 0)+IFERROR(SUMIFS(E:E,G:G,"Ainukasutuses pind",C:C,"üüritav pind",H:H,BI28,A:A,11)/SUMIFS(E:E,G:G,"Ainukasutuses pind",C:C,"üüritav pind",A:A,11)*(IF(G28="Korruse üldpind",SUMIFS(E:E,G:G,"Ühiskasutuses korruse pind",C:C,"üüritav pind",A:A,11,BH:BH,1),SUMIFS(E:E,G:G,"Korruse üldpind",C:C,"üüritav pind",A:A,11,BH:BH,1))+SUMIFS(E:E,G:G,"Ühiskasutuses korruse pind",C:C,"üüritav pind",A:A,11,BH:BH,1)), 0)+IFERROR(SUMIFS(E:E,G:G,"Ainukasutuses pind",C:C,"üüritav pind",H:H,BI28,A:A,12)/SUMIFS(E:E,G:G,"Ainukasutuses pind",C:C,"üüritav pind",A:A,12)*(IF(G28="Korruse üldpind", SUMIFS(E:E,G:G,"Ühiskasutuses korruse pind",C:C,"üüritav pind",A:A,12,BH:BH,1),SUMIFS(E:E,G:G,"Korruse üldpind",C:C,"üüritav pind",A:A,12,BH:BH,1))+SUMIFS(E:E,G:G,"Ühiskasutuses korruse pind",C:C,"üüritav pind",A:A,12,BH:BH,1)),0)+IFERROR(SUMIFS(E:E,G:G,"Ainukasutuses pind",C:C,"üüritav pind",H:H,BI28,A:A,13)/SUMIFS(E:E,G:G,"Ainukasutuses pind",C:C,"üüritav pind",A:A,13)*(IF(G28="Korruse üldpind", SUMIFS(E:E,G:G,"Ühiskasutuses korruse pind",C:C,"üüritav pind",A:A,13,BH:BH,1),SUMIFS(E:E,G:G,"Korruse üldpind",C:C,"üüritav pind",A:A,13,BH:BH,1))+SUMIFS(E:E,G:G,"Ühiskasutuses korruse pind",C:C,"üüritav pind",A:A,13,BH:BH,1)),0)+IFERROR(SUMIFS(E:E,G:G,"Ainukasutuses pind",C:C,"Üüritav pind",H:H,BI28,A:A,14)/SUMIFS(E:E,G:G,"Ainukasutuses pind",C:C,"Üüritav pind",A:A,14)*(IF(G28="Korruse üldpind", SUMIFS(E:E,G:G,"Ühiskasutuses korruse pind",C:C,"üüritav pind",A:A,14,BH:BH,1),SUMIFS(E:E,G:G,"Korruse üldpind",C:C,"üüritav pind",A:A,14,BH:BH,1))+SUMIFS(E:E,G:G,"Ühiskasutuses korruse pind",C:C,"üüritav pind",A:A,14,BH:BH,1)), 0),IF(BI28="Aktiivne vakantsus", SUMIFS(E:E,C:C,"üüritav pind",G:G,"Ühiskasutuses korruse pind",BH:BH,1)+SUMIFS(E:E,C:C,"üüritav pind",G:G,"Korruse üldpind",BH:BH,1)-SUM($BL$2:BL27), IF(BI28="Üüritav büroopind kokku", SUM($BL$2:BL27), "")))</f>
        <v/>
      </c>
      <c r="BM28" s="34" t="str">
        <f ca="1">IF(BF28&lt;&gt;"",IFERROR(AY28/SUM($AY$3:OFFSET($AY$3,MATCH("Üüritav büroopind kokku",$BI$5:$BI$300,0),0))*(SUMIFS(E:E,G:G,"Ühiskasutuses hoone pind",C:C,"ÜÜRITAV PIND",BH:BH,1)+SUMIFS(E:E,G:G,"Hoone üldpind",C:C,"ÜÜRITAV PIND",BH:BH,1)),0),IF(BI28="Aktiivne vakantsus",IFERROR(AY28/SUM($AY$3:OFFSET($AY$3,MATCH("Üüritav büroopind kokku",$BI$5:$BI$300,0),0))*(SUMIFS(E:E,G:G,"Ühiskasutuses hoone pind",C:C,"ÜÜRITAV PIND",BH:BH,1)+SUMIFS(E:E,G:G,"Hoone üldpind",C:C,"ÜÜRITAV PIND",BH:BH,1)),0),IF(BI28="Üüritav büroopind kokku",SUM($BM$2:BM27),"")))</f>
        <v/>
      </c>
      <c r="BN28" s="34" t="str">
        <f>IF(OR(BF28&lt;&gt;"",BI28="Aktiivne vakantsus"),IFERROR(SUMIFS(INDEX($AC$3:$AU$1002,0,MATCH($BI28,AC$2:AU$2,0)),$BH$3:$BH$1002,1),0),IF(BI28="Üüritav büroopind kokku",SUM($BN$2:BN27), ""))</f>
        <v/>
      </c>
      <c r="BO28" s="34" t="str">
        <f t="shared" si="9"/>
        <v/>
      </c>
      <c r="BP28" s="114" t="str">
        <f t="shared" ca="1" si="1"/>
        <v/>
      </c>
    </row>
    <row r="29" spans="1:68" x14ac:dyDescent="0.3">
      <c r="A29" s="25" t="str">
        <f>IF(Eksplikatsioon!A31=0,"",Eksplikatsioon!A31)</f>
        <v/>
      </c>
      <c r="B29" s="58" t="str">
        <f>IF(Eksplikatsioon!B31=0,"",Eksplikatsioon!B31)</f>
        <v/>
      </c>
      <c r="C29" s="25" t="str">
        <f>IF(Eksplikatsioon!C31=0,"",Eksplikatsioon!C31)</f>
        <v/>
      </c>
      <c r="D29" s="25" t="str">
        <f>IF(Eksplikatsioon!D31=0,"",Eksplikatsioon!D31)</f>
        <v/>
      </c>
      <c r="E29" s="56" t="str">
        <f>IF(Eksplikatsioon!F31=0,"",Eksplikatsioon!F31)</f>
        <v/>
      </c>
      <c r="F29" s="25" t="str">
        <f>IF(Eksplikatsioon!H31=0,"",Eksplikatsioon!H31)</f>
        <v/>
      </c>
      <c r="G29" s="25" t="str">
        <f>IF(Eksplikatsioon!J31=0,"",Eksplikatsioon!J31)</f>
        <v/>
      </c>
      <c r="H29" s="25" t="str">
        <f>IF(Eksplikatsioon!K31=0,"",Eksplikatsioon!K31)</f>
        <v/>
      </c>
      <c r="I29" s="25" t="str">
        <f>IF(Eksplikatsioon!L31=0,"",Eksplikatsioon!L31)</f>
        <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12"/>
        <v/>
      </c>
      <c r="AX29" s="39" t="str">
        <f t="shared" si="13"/>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14"/>
        <v/>
      </c>
      <c r="BD29" s="47" t="str">
        <f t="shared" ca="1" si="15"/>
        <v/>
      </c>
      <c r="BF29" s="38"/>
      <c r="BG29" s="38"/>
      <c r="BH29" s="108" t="str">
        <f t="shared" si="6"/>
        <v/>
      </c>
      <c r="BI29" s="9" t="str">
        <f t="shared" si="10"/>
        <v/>
      </c>
      <c r="BJ29" s="9" t="str">
        <f t="shared" si="11"/>
        <v/>
      </c>
      <c r="BK29" s="34" t="str">
        <f>IF(BF29&lt;&gt;"",IF(SUMIFS(E:E,H:H,BI29,G:G,"Ainukasutuses pind",C:C,"ÜÜRITAV PIND",BH:BH,1)=0,0,SUMIFS(E:E,H:H,BI29,G:G,"Ainukasutuses pind",C:C,"ÜÜRITAV PIND",BH:BH,1)),IF(BI29="Aktiivne vakantsus",SUMIFS(E:E,C:C,"üüritav pind",G:G,"ainukasutuses pind",BH:BH,1)-SUM($BK$2:BK28),IF(BI29="Üüritav büroopind kokku",SUM($BK$2:BK28),"")))</f>
        <v/>
      </c>
      <c r="BL29" s="34" t="str">
        <f>IF(BF29&lt;&gt;"",IFERROR(SUMIFS(E:E,G:G,"Ainukasutuses pind",C:C,"üüritav pind",H:H,BI29,A:A,-4)/SUMIFS(E:E,G:G,"Ainukasutuses pind",C:C,"üüritav pind",A:A,-4)*(IF(G29="Korruse üldpind", SUMIFS(E:E,G:G,"Ühiskasutuses korruse pind",C:C,"üüritav pind",A:A,-4,BH:BH,1),SUMIFS(E:E,G:G,"Korruse üldpind",C:C,"üüritav pind",A:A,-4,BH:BH,1))+SUMIFS(E:E,G:G,"Ühiskasutuses korruse pind",C:C,"üüritav pind",A:A,-4,BH:BH,1)),0)+IFERROR(SUMIFS(E:E,G:G,"Ainukasutuses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pind",H:H,BI29,A:A,-1)/SUMIFS(E:E,G:G,"Ainukasutuses pind",C:C,"üüritav pind",A:A,-1)*(IF(G29="Korruse üldpind",SUMIFS(E:E,G:G,"Ühiskasutuses korruse pind",C:C,"üüritav pind",A:A,-1,BH:BH,1),SUMIFS(E:E,G:G,"Korruse üldpind",C:C,"üüritav pind",A:A,-1,BH:BH,1))+SUMIFS(E:E,G:G,"Ühiskasutuses korruse pind",C:C,"üüritav pind",A:A,-1,BH:BH,1)),0)+IFERROR(SUMIFS(E:E,G:G,"Ainukasutuses pind",C:C,"üüritav pind",H:H,BI29,A:A,0)/SUMIFS(E:E,G:G,"Ainukasutuses pind",C:C,"üüritav pind",A:A,0)*(IF(G29="Korruse üldpind", SUMIFS(E:E,G:G,"Ühiskasutuses korruse pind",C:C,"üüritav pind",A:A,0,BH:BH,1),SUMIFS(E:E,G:G,"Korruse üldpind",C:C,"üüritav pind",A:A,0,BH:BH,1))+SUMIFS(E:E,G:G,"Ühiskasutuses korruse pind",C:C,"üüritav pind",A:A,0,BH:BH,1)),0)+IFERROR(SUMIFS(E:E,G:G,"Ainukasutuses pind",C:C,"üüritav pind",H:H,BI29,A:A,1)/SUMIFS(E:E,G:G,"Ainukasutuses pind",C:C,"üüritav pind",A:A,1)*(IF(G29="Korruse üldpind", SUMIFS(E:E,G:G,"Ühiskasutuses korruse pind",C:C,"üüritav pind",A:A,1,BH:BH,1),SUMIFS(E:E,G:G,"Korruse üldpind",C:C,"üüritav pind",A:A,1,BH:BH,1))+SUMIFS(E:E,G:G,"Ühiskasutuses korruse pind",C:C,"üüritav pind",A:A,1,BH:BH,1)),0)+IFERROR(SUMIFS(E:E,G:G,"Ainukasutuses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 0)+IFERROR(SUMIFS(E:E,G:G,"Ainukasutuses pind",C:C,"üüritav pind",H:H,BI29,A:A,4)/SUMIFS(E:E,G:G,"Ainukasutuses pind",C:C,"üüritav pind",A:A,4)*(IF(G29="Korruse üldpind",SUMIFS(E:E,G:G,"Ühiskasutuses korruse pind",C:C,"üüritav pind",A:A,4,BH:BH,1),SUMIFS(E:E,G:G,"Korruse üldpind",C:C,"üüritav pind",A:A,4,BH:BH,1))+SUMIFS(E:E,G:G,"Ühiskasutuses korruse pind",C:C,"üüritav pind",A:A,4,BH:BH,1)), 0)+IFERROR(SUMIFS(E:E,G:G,"Ainukasutuses pind",C:C,"üüritav pind",H:H,BI29,A:A,5)/SUMIFS(E:E,G:G,"Ainukasutuses pind",C:C,"üüritav pind",A:A,5)*(IF(G29="Korruse üldpind", SUMIFS(E:E,G:G,"Ühiskasutuses korruse pind",C:C,"üüritav pind",A:A,5,BH:BH,1),SUMIFS(E:E,G:G,"Korruse üldpind",C:C,"üüritav pind",A:A,5,BH:BH,1))+SUMIFS(E:E,G:G,"Ühiskasutuses korruse pind",C:C,"üüritav pind",A:A,5,BH:BH,1)), 0)+IFERROR(SUMIFS(E:E,G:G,"Ainukasutuses pind",C:C,"üüritav pind",H:H,BI29,A:A,6)/SUMIFS(E:E,G:G,"Ainukasutuses pind",C:C,"üüritav pind",A:A,6)*(IF(G29="Korruse üldpind", SUMIFS(E:E,G:G,"Ühiskasutuses korruse pind",C:C,"üüritav pind",A:A,6,BH:BH,1),SUMIFS(E:E,G:G,"Korruse üldpind",C:C,"üüritav pind",A:A,6,BH:BH,1))+SUMIFS(E:E,G:G,"Ühiskasutuses korruse pind",C:C,"üüritav pind",A:A,6,BH:BH,1)),0)+IFERROR(SUMIFS(E:E,G:G,"Ainukasutuses pind",C:C,"üüritav pind",H:H,BI29,A:A,7)/SUMIFS(E:E,G:G,"Ainukasutuses pind",C:C,"üüritav pind",A:A,7)*(IF(G29="Korruse üldpind", SUMIFS(E:E,G:G,"Ühiskasutuses korruse pind",C:C,"üüritav pind",A:A,7,BH:BH,1),SUMIFS(E:E,G:G,"Korruse üldpind",C:C,"üüritav pind",A:A,7,BH:BH,1))+SUMIFS(E:E,G:G,"Ühiskasutuses korruse pind",C:C,"üüritav pind",A:A,7,BH:BH,1)),0)+IFERROR(SUMIFS(E:E,G:G,"Ainukasutuses pind",C:C,"üüritav pind",H:H,BI29,A:A,8)/SUMIFS(E:E,G:G,"Ainukasutuses pind",C:C,"üüritav pind",A:A,8)*(IF(G29="Korruse üldpind", SUMIFS(E:E,G:G,"Ühiskasutuses korruse pind",C:C,"üüritav pind",A:A,8,BH:BH,1),SUMIFS(E:E,G:G,"Korruse üldpind",C:C,"üüritav pind",A:A,8,BH:BH,1))+SUMIFS(E:E,G:G,"Ühiskasutuses korruse pind",C:C,"üüritav pind",A:A,8,BH:BH,1)),0)+IFERROR(SUMIFS(E:E,G:G,"Ainukasutuses pind",C:C,"üüritav pind",H:H,BI29,A:A,9)/SUMIFS(E:E,G:G,"Ainukasutuses pind",C:C,"üüritav pind",A:A,9)*(IF(G29="Korruse üldpind", SUMIFS(E:E,G:G,"Ühiskasutuses korruse pind",C:C,"üüritav pind",A:A,9,BH:BH,1),SUMIFS(E:E,G:G,"Korruse üldpind",C:C,"üüritav pind",A:A,9,BH:BH,1))+SUMIFS(E:E,G:G,"Ühiskasutuses korruse pind",C:C,"üüritav pind",A:A,9,BH:BH,1)),0)+IFERROR(SUMIFS(E:E,G:G,"Ainukasutuses pind",C:C,"üüritav pind",H:H,BI29,A:A,10)/SUMIFS(E:E,G:G,"Ainukasutuses pind",C:C,"üüritav pind",A:A,10)*(IF(G29="Korruse üldpind", SUMIFS(E:E,G:G,"Ühiskasutuses korruse pind",C:C,"üüritav pind",A:A,10,BH:BH,1),SUMIFS(E:E,G:G,"Korruse üldpind",C:C,"üüritav pind",A:A,10,BH:BH,1))+SUMIFS(E:E,G:G,"Ühiskasutuses korruse pind",C:C,"üüritav pind",A:A,10,BH:BH,1)), 0)+IFERROR(SUMIFS(E:E,G:G,"Ainukasutuses pind",C:C,"üüritav pind",H:H,BI29,A:A,11)/SUMIFS(E:E,G:G,"Ainukasutuses pind",C:C,"üüritav pind",A:A,11)*(IF(G29="Korruse üldpind",SUMIFS(E:E,G:G,"Ühiskasutuses korruse pind",C:C,"üüritav pind",A:A,11,BH:BH,1),SUMIFS(E:E,G:G,"Korruse üldpind",C:C,"üüritav pind",A:A,11,BH:BH,1))+SUMIFS(E:E,G:G,"Ühiskasutuses korruse pind",C:C,"üüritav pind",A:A,11,BH:BH,1)), 0)+IFERROR(SUMIFS(E:E,G:G,"Ainukasutuses pind",C:C,"üüritav pind",H:H,BI29,A:A,12)/SUMIFS(E:E,G:G,"Ainukasutuses pind",C:C,"üüritav pind",A:A,12)*(IF(G29="Korruse üldpind", SUMIFS(E:E,G:G,"Ühiskasutuses korruse pind",C:C,"üüritav pind",A:A,12,BH:BH,1),SUMIFS(E:E,G:G,"Korruse üldpind",C:C,"üüritav pind",A:A,12,BH:BH,1))+SUMIFS(E:E,G:G,"Ühiskasutuses korruse pind",C:C,"üüritav pind",A:A,12,BH:BH,1)),0)+IFERROR(SUMIFS(E:E,G:G,"Ainukasutuses pind",C:C,"üüritav pind",H:H,BI29,A:A,13)/SUMIFS(E:E,G:G,"Ainukasutuses pind",C:C,"üüritav pind",A:A,13)*(IF(G29="Korruse üldpind", SUMIFS(E:E,G:G,"Ühiskasutuses korruse pind",C:C,"üüritav pind",A:A,13,BH:BH,1),SUMIFS(E:E,G:G,"Korruse üldpind",C:C,"üüritav pind",A:A,13,BH:BH,1))+SUMIFS(E:E,G:G,"Ühiskasutuses korruse pind",C:C,"üüritav pind",A:A,13,BH:BH,1)),0)+IFERROR(SUMIFS(E:E,G:G,"Ainukasutuses pind",C:C,"Üüritav pind",H:H,BI29,A:A,14)/SUMIFS(E:E,G:G,"Ainukasutuses pind",C:C,"Üüritav pind",A:A,14)*(IF(G29="Korruse üldpind", SUMIFS(E:E,G:G,"Ühiskasutuses korruse pind",C:C,"üüritav pind",A:A,14,BH:BH,1),SUMIFS(E:E,G:G,"Korruse üldpind",C:C,"üüritav pind",A:A,14,BH:BH,1))+SUMIFS(E:E,G:G,"Ühiskasutuses korruse pind",C:C,"üüritav pind",A:A,14,BH:BH,1)), 0),IF(BI29="Aktiivne vakantsus", SUMIFS(E:E,C:C,"üüritav pind",G:G,"Ühiskasutuses korruse pind",BH:BH,1)+SUMIFS(E:E,C:C,"üüritav pind",G:G,"Korruse üldpind",BH:BH,1)-SUM($BL$2:BL28), IF(BI29="Üüritav büroopind kokku", SUM($BL$2:BL28), "")))</f>
        <v/>
      </c>
      <c r="BM29" s="34" t="str">
        <f ca="1">IF(BF29&lt;&gt;"",IFERROR(AY29/SUM($AY$3:OFFSET($AY$3,MATCH("Üüritav büroopind kokku",$BI$5:$BI$300,0),0))*(SUMIFS(E:E,G:G,"Ühiskasutuses hoone pind",C:C,"ÜÜRITAV PIND",BH:BH,1)+SUMIFS(E:E,G:G,"Hoone üldpind",C:C,"ÜÜRITAV PIND",BH:BH,1)),0),IF(BI29="Aktiivne vakantsus",IFERROR(AY29/SUM($AY$3:OFFSET($AY$3,MATCH("Üüritav büroopind kokku",$BI$5:$BI$300,0),0))*(SUMIFS(E:E,G:G,"Ühiskasutuses hoone pind",C:C,"ÜÜRITAV PIND",BH:BH,1)+SUMIFS(E:E,G:G,"Hoone üldpind",C:C,"ÜÜRITAV PIND",BH:BH,1)),0),IF(BI29="Üüritav büroopind kokku",SUM($BM$2:BM28),"")))</f>
        <v/>
      </c>
      <c r="BN29" s="34" t="str">
        <f>IF(OR(BF29&lt;&gt;"",BI29="Aktiivne vakantsus"),IFERROR(SUMIFS(INDEX($AC$3:$AU$1002,0,MATCH($BI29,AC$2:AU$2,0)),$BH$3:$BH$1002,1),0),IF(BI29="Üüritav büroopind kokku",SUM($BN$2:BN28), ""))</f>
        <v/>
      </c>
      <c r="BO29" s="34" t="str">
        <f t="shared" si="9"/>
        <v/>
      </c>
      <c r="BP29" s="114" t="str">
        <f t="shared" ca="1" si="1"/>
        <v/>
      </c>
    </row>
    <row r="30" spans="1:68" x14ac:dyDescent="0.3">
      <c r="A30" s="25" t="str">
        <f>IF(Eksplikatsioon!A32=0,"",Eksplikatsioon!A32)</f>
        <v/>
      </c>
      <c r="B30" s="58" t="str">
        <f>IF(Eksplikatsioon!B32=0,"",Eksplikatsioon!B32)</f>
        <v/>
      </c>
      <c r="C30" s="25" t="str">
        <f>IF(Eksplikatsioon!C32=0,"",Eksplikatsioon!C32)</f>
        <v/>
      </c>
      <c r="D30" s="25" t="str">
        <f>IF(Eksplikatsioon!D32=0,"",Eksplikatsioon!D32)</f>
        <v/>
      </c>
      <c r="E30" s="56" t="str">
        <f>IF(Eksplikatsioon!F32=0,"",Eksplikatsioon!F32)</f>
        <v/>
      </c>
      <c r="F30" s="25" t="str">
        <f>IF(Eksplikatsioon!H32=0,"",Eksplikatsioon!H32)</f>
        <v/>
      </c>
      <c r="G30" s="25" t="str">
        <f>IF(Eksplikatsioon!J32=0,"",Eksplikatsioon!J32)</f>
        <v/>
      </c>
      <c r="H30" s="25" t="str">
        <f>IF(Eksplikatsioon!K32=0,"",Eksplikatsioon!K32)</f>
        <v/>
      </c>
      <c r="I30" s="25" t="str">
        <f>IF(Eksplikatsioon!L32=0,"",Eksplikatsioon!L32)</f>
        <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12"/>
        <v/>
      </c>
      <c r="AX30" s="39" t="str">
        <f t="shared" si="13"/>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14"/>
        <v/>
      </c>
      <c r="BD30" s="47" t="str">
        <f t="shared" ca="1" si="15"/>
        <v/>
      </c>
      <c r="BF30" s="38"/>
      <c r="BG30" s="38"/>
      <c r="BH30" s="108" t="str">
        <f t="shared" si="6"/>
        <v/>
      </c>
      <c r="BI30" s="9" t="str">
        <f t="shared" si="10"/>
        <v/>
      </c>
      <c r="BJ30" s="9" t="str">
        <f t="shared" si="11"/>
        <v/>
      </c>
      <c r="BK30" s="34" t="str">
        <f>IF(BF30&lt;&gt;"",IF(SUMIFS(E:E,H:H,BI30,G:G,"Ainukasutuses pind",C:C,"ÜÜRITAV PIND",BH:BH,1)=0,0,SUMIFS(E:E,H:H,BI30,G:G,"Ainukasutuses pind",C:C,"ÜÜRITAV PIND",BH:BH,1)),IF(BI30="Aktiivne vakantsus",SUMIFS(E:E,C:C,"üüritav pind",G:G,"ainukasutuses pind",BH:BH,1)-SUM($BK$2:BK29),IF(BI30="Üüritav büroopind kokku",SUM($BK$2:BK29),"")))</f>
        <v/>
      </c>
      <c r="BL30" s="34" t="str">
        <f>IF(BF30&lt;&gt;"",IFERROR(SUMIFS(E:E,G:G,"Ainukasutuses pind",C:C,"üüritav pind",H:H,BI30,A:A,-4)/SUMIFS(E:E,G:G,"Ainukasutuses pind",C:C,"üüritav pind",A:A,-4)*(IF(G30="Korruse üldpind", SUMIFS(E:E,G:G,"Ühiskasutuses korruse pind",C:C,"üüritav pind",A:A,-4,BH:BH,1),SUMIFS(E:E,G:G,"Korruse üldpind",C:C,"üüritav pind",A:A,-4,BH:BH,1))+SUMIFS(E:E,G:G,"Ühiskasutuses korruse pind",C:C,"üüritav pind",A:A,-4,BH:BH,1)),0)+IFERROR(SUMIFS(E:E,G:G,"Ainukasutuses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pind",H:H,BI30,A:A,-1)/SUMIFS(E:E,G:G,"Ainukasutuses pind",C:C,"üüritav pind",A:A,-1)*(IF(G30="Korruse üldpind",SUMIFS(E:E,G:G,"Ühiskasutuses korruse pind",C:C,"üüritav pind",A:A,-1,BH:BH,1),SUMIFS(E:E,G:G,"Korruse üldpind",C:C,"üüritav pind",A:A,-1,BH:BH,1))+SUMIFS(E:E,G:G,"Ühiskasutuses korruse pind",C:C,"üüritav pind",A:A,-1,BH:BH,1)),0)+IFERROR(SUMIFS(E:E,G:G,"Ainukasutuses pind",C:C,"üüritav pind",H:H,BI30,A:A,0)/SUMIFS(E:E,G:G,"Ainukasutuses pind",C:C,"üüritav pind",A:A,0)*(IF(G30="Korruse üldpind", SUMIFS(E:E,G:G,"Ühiskasutuses korruse pind",C:C,"üüritav pind",A:A,0,BH:BH,1),SUMIFS(E:E,G:G,"Korruse üldpind",C:C,"üüritav pind",A:A,0,BH:BH,1))+SUMIFS(E:E,G:G,"Ühiskasutuses korruse pind",C:C,"üüritav pind",A:A,0,BH:BH,1)),0)+IFERROR(SUMIFS(E:E,G:G,"Ainukasutuses pind",C:C,"üüritav pind",H:H,BI30,A:A,1)/SUMIFS(E:E,G:G,"Ainukasutuses pind",C:C,"üüritav pind",A:A,1)*(IF(G30="Korruse üldpind", SUMIFS(E:E,G:G,"Ühiskasutuses korruse pind",C:C,"üüritav pind",A:A,1,BH:BH,1),SUMIFS(E:E,G:G,"Korruse üldpind",C:C,"üüritav pind",A:A,1,BH:BH,1))+SUMIFS(E:E,G:G,"Ühiskasutuses korruse pind",C:C,"üüritav pind",A:A,1,BH:BH,1)),0)+IFERROR(SUMIFS(E:E,G:G,"Ainukasutuses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 0)+IFERROR(SUMIFS(E:E,G:G,"Ainukasutuses pind",C:C,"üüritav pind",H:H,BI30,A:A,4)/SUMIFS(E:E,G:G,"Ainukasutuses pind",C:C,"üüritav pind",A:A,4)*(IF(G30="Korruse üldpind",SUMIFS(E:E,G:G,"Ühiskasutuses korruse pind",C:C,"üüritav pind",A:A,4,BH:BH,1),SUMIFS(E:E,G:G,"Korruse üldpind",C:C,"üüritav pind",A:A,4,BH:BH,1))+SUMIFS(E:E,G:G,"Ühiskasutuses korruse pind",C:C,"üüritav pind",A:A,4,BH:BH,1)), 0)+IFERROR(SUMIFS(E:E,G:G,"Ainukasutuses pind",C:C,"üüritav pind",H:H,BI30,A:A,5)/SUMIFS(E:E,G:G,"Ainukasutuses pind",C:C,"üüritav pind",A:A,5)*(IF(G30="Korruse üldpind", SUMIFS(E:E,G:G,"Ühiskasutuses korruse pind",C:C,"üüritav pind",A:A,5,BH:BH,1),SUMIFS(E:E,G:G,"Korruse üldpind",C:C,"üüritav pind",A:A,5,BH:BH,1))+SUMIFS(E:E,G:G,"Ühiskasutuses korruse pind",C:C,"üüritav pind",A:A,5,BH:BH,1)), 0)+IFERROR(SUMIFS(E:E,G:G,"Ainukasutuses pind",C:C,"üüritav pind",H:H,BI30,A:A,6)/SUMIFS(E:E,G:G,"Ainukasutuses pind",C:C,"üüritav pind",A:A,6)*(IF(G30="Korruse üldpind", SUMIFS(E:E,G:G,"Ühiskasutuses korruse pind",C:C,"üüritav pind",A:A,6,BH:BH,1),SUMIFS(E:E,G:G,"Korruse üldpind",C:C,"üüritav pind",A:A,6,BH:BH,1))+SUMIFS(E:E,G:G,"Ühiskasutuses korruse pind",C:C,"üüritav pind",A:A,6,BH:BH,1)),0)+IFERROR(SUMIFS(E:E,G:G,"Ainukasutuses pind",C:C,"üüritav pind",H:H,BI30,A:A,7)/SUMIFS(E:E,G:G,"Ainukasutuses pind",C:C,"üüritav pind",A:A,7)*(IF(G30="Korruse üldpind", SUMIFS(E:E,G:G,"Ühiskasutuses korruse pind",C:C,"üüritav pind",A:A,7,BH:BH,1),SUMIFS(E:E,G:G,"Korruse üldpind",C:C,"üüritav pind",A:A,7,BH:BH,1))+SUMIFS(E:E,G:G,"Ühiskasutuses korruse pind",C:C,"üüritav pind",A:A,7,BH:BH,1)),0)+IFERROR(SUMIFS(E:E,G:G,"Ainukasutuses pind",C:C,"üüritav pind",H:H,BI30,A:A,8)/SUMIFS(E:E,G:G,"Ainukasutuses pind",C:C,"üüritav pind",A:A,8)*(IF(G30="Korruse üldpind", SUMIFS(E:E,G:G,"Ühiskasutuses korruse pind",C:C,"üüritav pind",A:A,8,BH:BH,1),SUMIFS(E:E,G:G,"Korruse üldpind",C:C,"üüritav pind",A:A,8,BH:BH,1))+SUMIFS(E:E,G:G,"Ühiskasutuses korruse pind",C:C,"üüritav pind",A:A,8,BH:BH,1)),0)+IFERROR(SUMIFS(E:E,G:G,"Ainukasutuses pind",C:C,"üüritav pind",H:H,BI30,A:A,9)/SUMIFS(E:E,G:G,"Ainukasutuses pind",C:C,"üüritav pind",A:A,9)*(IF(G30="Korruse üldpind", SUMIFS(E:E,G:G,"Ühiskasutuses korruse pind",C:C,"üüritav pind",A:A,9,BH:BH,1),SUMIFS(E:E,G:G,"Korruse üldpind",C:C,"üüritav pind",A:A,9,BH:BH,1))+SUMIFS(E:E,G:G,"Ühiskasutuses korruse pind",C:C,"üüritav pind",A:A,9,BH:BH,1)),0)+IFERROR(SUMIFS(E:E,G:G,"Ainukasutuses pind",C:C,"üüritav pind",H:H,BI30,A:A,10)/SUMIFS(E:E,G:G,"Ainukasutuses pind",C:C,"üüritav pind",A:A,10)*(IF(G30="Korruse üldpind", SUMIFS(E:E,G:G,"Ühiskasutuses korruse pind",C:C,"üüritav pind",A:A,10,BH:BH,1),SUMIFS(E:E,G:G,"Korruse üldpind",C:C,"üüritav pind",A:A,10,BH:BH,1))+SUMIFS(E:E,G:G,"Ühiskasutuses korruse pind",C:C,"üüritav pind",A:A,10,BH:BH,1)), 0)+IFERROR(SUMIFS(E:E,G:G,"Ainukasutuses pind",C:C,"üüritav pind",H:H,BI30,A:A,11)/SUMIFS(E:E,G:G,"Ainukasutuses pind",C:C,"üüritav pind",A:A,11)*(IF(G30="Korruse üldpind",SUMIFS(E:E,G:G,"Ühiskasutuses korruse pind",C:C,"üüritav pind",A:A,11,BH:BH,1),SUMIFS(E:E,G:G,"Korruse üldpind",C:C,"üüritav pind",A:A,11,BH:BH,1))+SUMIFS(E:E,G:G,"Ühiskasutuses korruse pind",C:C,"üüritav pind",A:A,11,BH:BH,1)), 0)+IFERROR(SUMIFS(E:E,G:G,"Ainukasutuses pind",C:C,"üüritav pind",H:H,BI30,A:A,12)/SUMIFS(E:E,G:G,"Ainukasutuses pind",C:C,"üüritav pind",A:A,12)*(IF(G30="Korruse üldpind", SUMIFS(E:E,G:G,"Ühiskasutuses korruse pind",C:C,"üüritav pind",A:A,12,BH:BH,1),SUMIFS(E:E,G:G,"Korruse üldpind",C:C,"üüritav pind",A:A,12,BH:BH,1))+SUMIFS(E:E,G:G,"Ühiskasutuses korruse pind",C:C,"üüritav pind",A:A,12,BH:BH,1)),0)+IFERROR(SUMIFS(E:E,G:G,"Ainukasutuses pind",C:C,"üüritav pind",H:H,BI30,A:A,13)/SUMIFS(E:E,G:G,"Ainukasutuses pind",C:C,"üüritav pind",A:A,13)*(IF(G30="Korruse üldpind", SUMIFS(E:E,G:G,"Ühiskasutuses korruse pind",C:C,"üüritav pind",A:A,13,BH:BH,1),SUMIFS(E:E,G:G,"Korruse üldpind",C:C,"üüritav pind",A:A,13,BH:BH,1))+SUMIFS(E:E,G:G,"Ühiskasutuses korruse pind",C:C,"üüritav pind",A:A,13,BH:BH,1)),0)+IFERROR(SUMIFS(E:E,G:G,"Ainukasutuses pind",C:C,"Üüritav pind",H:H,BI30,A:A,14)/SUMIFS(E:E,G:G,"Ainukasutuses pind",C:C,"Üüritav pind",A:A,14)*(IF(G30="Korruse üldpind", SUMIFS(E:E,G:G,"Ühiskasutuses korruse pind",C:C,"üüritav pind",A:A,14,BH:BH,1),SUMIFS(E:E,G:G,"Korruse üldpind",C:C,"üüritav pind",A:A,14,BH:BH,1))+SUMIFS(E:E,G:G,"Ühiskasutuses korruse pind",C:C,"üüritav pind",A:A,14,BH:BH,1)), 0),IF(BI30="Aktiivne vakantsus", SUMIFS(E:E,C:C,"üüritav pind",G:G,"Ühiskasutuses korruse pind",BH:BH,1)+SUMIFS(E:E,C:C,"üüritav pind",G:G,"Korruse üldpind",BH:BH,1)-SUM($BL$2:BL29), IF(BI30="Üüritav büroopind kokku", SUM($BL$2:BL29), "")))</f>
        <v/>
      </c>
      <c r="BM30" s="34" t="str">
        <f ca="1">IF(BF30&lt;&gt;"",IFERROR(AY30/SUM($AY$3:OFFSET($AY$3,MATCH("Üüritav büroopind kokku",$BI$5:$BI$300,0),0))*(SUMIFS(E:E,G:G,"Ühiskasutuses hoone pind",C:C,"ÜÜRITAV PIND",BH:BH,1)+SUMIFS(E:E,G:G,"Hoone üldpind",C:C,"ÜÜRITAV PIND",BH:BH,1)),0),IF(BI30="Aktiivne vakantsus",IFERROR(AY30/SUM($AY$3:OFFSET($AY$3,MATCH("Üüritav büroopind kokku",$BI$5:$BI$300,0),0))*(SUMIFS(E:E,G:G,"Ühiskasutuses hoone pind",C:C,"ÜÜRITAV PIND",BH:BH,1)+SUMIFS(E:E,G:G,"Hoone üldpind",C:C,"ÜÜRITAV PIND",BH:BH,1)),0),IF(BI30="Üüritav büroopind kokku",SUM($BM$2:BM29),"")))</f>
        <v/>
      </c>
      <c r="BN30" s="34" t="str">
        <f>IF(OR(BF30&lt;&gt;"",BI30="Aktiivne vakantsus"),IFERROR(SUMIFS(INDEX($AC$3:$AU$1002,0,MATCH($BI30,AC$2:AU$2,0)),$BH$3:$BH$1002,1),0),IF(BI30="Üüritav büroopind kokku",SUM($BN$2:BN29), ""))</f>
        <v/>
      </c>
      <c r="BO30" s="34" t="str">
        <f t="shared" si="9"/>
        <v/>
      </c>
      <c r="BP30" s="114" t="str">
        <f t="shared" ca="1" si="1"/>
        <v/>
      </c>
    </row>
    <row r="31" spans="1:68" x14ac:dyDescent="0.3">
      <c r="A31" s="25" t="str">
        <f>IF(Eksplikatsioon!A33=0,"",Eksplikatsioon!A33)</f>
        <v/>
      </c>
      <c r="B31" s="58" t="str">
        <f>IF(Eksplikatsioon!B33=0,"",Eksplikatsioon!B33)</f>
        <v/>
      </c>
      <c r="C31" s="25" t="str">
        <f>IF(Eksplikatsioon!C33=0,"",Eksplikatsioon!C33)</f>
        <v/>
      </c>
      <c r="D31" s="25" t="str">
        <f>IF(Eksplikatsioon!D33=0,"",Eksplikatsioon!D33)</f>
        <v/>
      </c>
      <c r="E31" s="56" t="str">
        <f>IF(Eksplikatsioon!F33=0,"",Eksplikatsioon!F33)</f>
        <v/>
      </c>
      <c r="F31" s="25" t="str">
        <f>IF(Eksplikatsioon!H33=0,"",Eksplikatsioon!H33)</f>
        <v/>
      </c>
      <c r="G31" s="25" t="str">
        <f>IF(Eksplikatsioon!J33=0,"",Eksplikatsioon!J33)</f>
        <v/>
      </c>
      <c r="H31" s="25" t="str">
        <f>IF(Eksplikatsioon!K33=0,"",Eksplikatsioon!K33)</f>
        <v/>
      </c>
      <c r="I31" s="25" t="str">
        <f>IF(Eksplikatsioon!L33=0,"",Eksplikatsioon!L33)</f>
        <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12"/>
        <v/>
      </c>
      <c r="AX31" s="39" t="str">
        <f t="shared" si="13"/>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14"/>
        <v/>
      </c>
      <c r="BD31" s="47" t="str">
        <f t="shared" ca="1" si="15"/>
        <v/>
      </c>
      <c r="BF31" s="38"/>
      <c r="BG31" s="38"/>
      <c r="BH31" s="108" t="str">
        <f t="shared" si="6"/>
        <v/>
      </c>
      <c r="BI31" s="9" t="str">
        <f t="shared" si="10"/>
        <v/>
      </c>
      <c r="BJ31" s="9" t="str">
        <f t="shared" si="11"/>
        <v/>
      </c>
      <c r="BK31" s="34" t="str">
        <f>IF(BF31&lt;&gt;"",IF(SUMIFS(E:E,H:H,BI31,G:G,"Ainukasutuses pind",C:C,"ÜÜRITAV PIND",BH:BH,1)=0,0,SUMIFS(E:E,H:H,BI31,G:G,"Ainukasutuses pind",C:C,"ÜÜRITAV PIND",BH:BH,1)),IF(BI31="Aktiivne vakantsus",SUMIFS(E:E,C:C,"üüritav pind",G:G,"ainukasutuses pind",BH:BH,1)-SUM($BK$2:BK30),IF(BI31="Üüritav büroopind kokku",SUM($BK$2:BK30),"")))</f>
        <v/>
      </c>
      <c r="BL31" s="34" t="str">
        <f>IF(BF31&lt;&gt;"",IFERROR(SUMIFS(E:E,G:G,"Ainukasutuses pind",C:C,"üüritav pind",H:H,BI31,A:A,-4)/SUMIFS(E:E,G:G,"Ainukasutuses pind",C:C,"üüritav pind",A:A,-4)*(IF(G31="Korruse üldpind", SUMIFS(E:E,G:G,"Ühiskasutuses korruse pind",C:C,"üüritav pind",A:A,-4,BH:BH,1),SUMIFS(E:E,G:G,"Korruse üldpind",C:C,"üüritav pind",A:A,-4,BH:BH,1))+SUMIFS(E:E,G:G,"Ühiskasutuses korruse pind",C:C,"üüritav pind",A:A,-4,BH:BH,1)),0)+IFERROR(SUMIFS(E:E,G:G,"Ainukasutuses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pind",H:H,BI31,A:A,-1)/SUMIFS(E:E,G:G,"Ainukasutuses pind",C:C,"üüritav pind",A:A,-1)*(IF(G31="Korruse üldpind",SUMIFS(E:E,G:G,"Ühiskasutuses korruse pind",C:C,"üüritav pind",A:A,-1,BH:BH,1),SUMIFS(E:E,G:G,"Korruse üldpind",C:C,"üüritav pind",A:A,-1,BH:BH,1))+SUMIFS(E:E,G:G,"Ühiskasutuses korruse pind",C:C,"üüritav pind",A:A,-1,BH:BH,1)),0)+IFERROR(SUMIFS(E:E,G:G,"Ainukasutuses pind",C:C,"üüritav pind",H:H,BI31,A:A,0)/SUMIFS(E:E,G:G,"Ainukasutuses pind",C:C,"üüritav pind",A:A,0)*(IF(G31="Korruse üldpind", SUMIFS(E:E,G:G,"Ühiskasutuses korruse pind",C:C,"üüritav pind",A:A,0,BH:BH,1),SUMIFS(E:E,G:G,"Korruse üldpind",C:C,"üüritav pind",A:A,0,BH:BH,1))+SUMIFS(E:E,G:G,"Ühiskasutuses korruse pind",C:C,"üüritav pind",A:A,0,BH:BH,1)),0)+IFERROR(SUMIFS(E:E,G:G,"Ainukasutuses pind",C:C,"üüritav pind",H:H,BI31,A:A,1)/SUMIFS(E:E,G:G,"Ainukasutuses pind",C:C,"üüritav pind",A:A,1)*(IF(G31="Korruse üldpind", SUMIFS(E:E,G:G,"Ühiskasutuses korruse pind",C:C,"üüritav pind",A:A,1,BH:BH,1),SUMIFS(E:E,G:G,"Korruse üldpind",C:C,"üüritav pind",A:A,1,BH:BH,1))+SUMIFS(E:E,G:G,"Ühiskasutuses korruse pind",C:C,"üüritav pind",A:A,1,BH:BH,1)),0)+IFERROR(SUMIFS(E:E,G:G,"Ainukasutuses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 0)+IFERROR(SUMIFS(E:E,G:G,"Ainukasutuses pind",C:C,"üüritav pind",H:H,BI31,A:A,4)/SUMIFS(E:E,G:G,"Ainukasutuses pind",C:C,"üüritav pind",A:A,4)*(IF(G31="Korruse üldpind",SUMIFS(E:E,G:G,"Ühiskasutuses korruse pind",C:C,"üüritav pind",A:A,4,BH:BH,1),SUMIFS(E:E,G:G,"Korruse üldpind",C:C,"üüritav pind",A:A,4,BH:BH,1))+SUMIFS(E:E,G:G,"Ühiskasutuses korruse pind",C:C,"üüritav pind",A:A,4,BH:BH,1)), 0)+IFERROR(SUMIFS(E:E,G:G,"Ainukasutuses pind",C:C,"üüritav pind",H:H,BI31,A:A,5)/SUMIFS(E:E,G:G,"Ainukasutuses pind",C:C,"üüritav pind",A:A,5)*(IF(G31="Korruse üldpind", SUMIFS(E:E,G:G,"Ühiskasutuses korruse pind",C:C,"üüritav pind",A:A,5,BH:BH,1),SUMIFS(E:E,G:G,"Korruse üldpind",C:C,"üüritav pind",A:A,5,BH:BH,1))+SUMIFS(E:E,G:G,"Ühiskasutuses korruse pind",C:C,"üüritav pind",A:A,5,BH:BH,1)), 0)+IFERROR(SUMIFS(E:E,G:G,"Ainukasutuses pind",C:C,"üüritav pind",H:H,BI31,A:A,6)/SUMIFS(E:E,G:G,"Ainukasutuses pind",C:C,"üüritav pind",A:A,6)*(IF(G31="Korruse üldpind", SUMIFS(E:E,G:G,"Ühiskasutuses korruse pind",C:C,"üüritav pind",A:A,6,BH:BH,1),SUMIFS(E:E,G:G,"Korruse üldpind",C:C,"üüritav pind",A:A,6,BH:BH,1))+SUMIFS(E:E,G:G,"Ühiskasutuses korruse pind",C:C,"üüritav pind",A:A,6,BH:BH,1)),0)+IFERROR(SUMIFS(E:E,G:G,"Ainukasutuses pind",C:C,"üüritav pind",H:H,BI31,A:A,7)/SUMIFS(E:E,G:G,"Ainukasutuses pind",C:C,"üüritav pind",A:A,7)*(IF(G31="Korruse üldpind", SUMIFS(E:E,G:G,"Ühiskasutuses korruse pind",C:C,"üüritav pind",A:A,7,BH:BH,1),SUMIFS(E:E,G:G,"Korruse üldpind",C:C,"üüritav pind",A:A,7,BH:BH,1))+SUMIFS(E:E,G:G,"Ühiskasutuses korruse pind",C:C,"üüritav pind",A:A,7,BH:BH,1)),0)+IFERROR(SUMIFS(E:E,G:G,"Ainukasutuses pind",C:C,"üüritav pind",H:H,BI31,A:A,8)/SUMIFS(E:E,G:G,"Ainukasutuses pind",C:C,"üüritav pind",A:A,8)*(IF(G31="Korruse üldpind", SUMIFS(E:E,G:G,"Ühiskasutuses korruse pind",C:C,"üüritav pind",A:A,8,BH:BH,1),SUMIFS(E:E,G:G,"Korruse üldpind",C:C,"üüritav pind",A:A,8,BH:BH,1))+SUMIFS(E:E,G:G,"Ühiskasutuses korruse pind",C:C,"üüritav pind",A:A,8,BH:BH,1)),0)+IFERROR(SUMIFS(E:E,G:G,"Ainukasutuses pind",C:C,"üüritav pind",H:H,BI31,A:A,9)/SUMIFS(E:E,G:G,"Ainukasutuses pind",C:C,"üüritav pind",A:A,9)*(IF(G31="Korruse üldpind", SUMIFS(E:E,G:G,"Ühiskasutuses korruse pind",C:C,"üüritav pind",A:A,9,BH:BH,1),SUMIFS(E:E,G:G,"Korruse üldpind",C:C,"üüritav pind",A:A,9,BH:BH,1))+SUMIFS(E:E,G:G,"Ühiskasutuses korruse pind",C:C,"üüritav pind",A:A,9,BH:BH,1)),0)+IFERROR(SUMIFS(E:E,G:G,"Ainukasutuses pind",C:C,"üüritav pind",H:H,BI31,A:A,10)/SUMIFS(E:E,G:G,"Ainukasutuses pind",C:C,"üüritav pind",A:A,10)*(IF(G31="Korruse üldpind", SUMIFS(E:E,G:G,"Ühiskasutuses korruse pind",C:C,"üüritav pind",A:A,10,BH:BH,1),SUMIFS(E:E,G:G,"Korruse üldpind",C:C,"üüritav pind",A:A,10,BH:BH,1))+SUMIFS(E:E,G:G,"Ühiskasutuses korruse pind",C:C,"üüritav pind",A:A,10,BH:BH,1)), 0)+IFERROR(SUMIFS(E:E,G:G,"Ainukasutuses pind",C:C,"üüritav pind",H:H,BI31,A:A,11)/SUMIFS(E:E,G:G,"Ainukasutuses pind",C:C,"üüritav pind",A:A,11)*(IF(G31="Korruse üldpind",SUMIFS(E:E,G:G,"Ühiskasutuses korruse pind",C:C,"üüritav pind",A:A,11,BH:BH,1),SUMIFS(E:E,G:G,"Korruse üldpind",C:C,"üüritav pind",A:A,11,BH:BH,1))+SUMIFS(E:E,G:G,"Ühiskasutuses korruse pind",C:C,"üüritav pind",A:A,11,BH:BH,1)), 0)+IFERROR(SUMIFS(E:E,G:G,"Ainukasutuses pind",C:C,"üüritav pind",H:H,BI31,A:A,12)/SUMIFS(E:E,G:G,"Ainukasutuses pind",C:C,"üüritav pind",A:A,12)*(IF(G31="Korruse üldpind", SUMIFS(E:E,G:G,"Ühiskasutuses korruse pind",C:C,"üüritav pind",A:A,12,BH:BH,1),SUMIFS(E:E,G:G,"Korruse üldpind",C:C,"üüritav pind",A:A,12,BH:BH,1))+SUMIFS(E:E,G:G,"Ühiskasutuses korruse pind",C:C,"üüritav pind",A:A,12,BH:BH,1)),0)+IFERROR(SUMIFS(E:E,G:G,"Ainukasutuses pind",C:C,"üüritav pind",H:H,BI31,A:A,13)/SUMIFS(E:E,G:G,"Ainukasutuses pind",C:C,"üüritav pind",A:A,13)*(IF(G31="Korruse üldpind", SUMIFS(E:E,G:G,"Ühiskasutuses korruse pind",C:C,"üüritav pind",A:A,13,BH:BH,1),SUMIFS(E:E,G:G,"Korruse üldpind",C:C,"üüritav pind",A:A,13,BH:BH,1))+SUMIFS(E:E,G:G,"Ühiskasutuses korruse pind",C:C,"üüritav pind",A:A,13,BH:BH,1)),0)+IFERROR(SUMIFS(E:E,G:G,"Ainukasutuses pind",C:C,"Üüritav pind",H:H,BI31,A:A,14)/SUMIFS(E:E,G:G,"Ainukasutuses pind",C:C,"Üüritav pind",A:A,14)*(IF(G31="Korruse üldpind", SUMIFS(E:E,G:G,"Ühiskasutuses korruse pind",C:C,"üüritav pind",A:A,14,BH:BH,1),SUMIFS(E:E,G:G,"Korruse üldpind",C:C,"üüritav pind",A:A,14,BH:BH,1))+SUMIFS(E:E,G:G,"Ühiskasutuses korruse pind",C:C,"üüritav pind",A:A,14,BH:BH,1)), 0),IF(BI31="Aktiivne vakantsus", SUMIFS(E:E,C:C,"üüritav pind",G:G,"Ühiskasutuses korruse pind",BH:BH,1)+SUMIFS(E:E,C:C,"üüritav pind",G:G,"Korruse üldpind",BH:BH,1)-SUM($BL$2:BL30), IF(BI31="Üüritav büroopind kokku", SUM($BL$2:BL30), "")))</f>
        <v/>
      </c>
      <c r="BM31" s="34" t="str">
        <f ca="1">IF(BF31&lt;&gt;"",IFERROR(AY31/SUM($AY$3:OFFSET($AY$3,MATCH("Üüritav büroopind kokku",$BI$5:$BI$300,0),0))*(SUMIFS(E:E,G:G,"Ühiskasutuses hoone pind",C:C,"ÜÜRITAV PIND",BH:BH,1)+SUMIFS(E:E,G:G,"Hoone üldpind",C:C,"ÜÜRITAV PIND",BH:BH,1)),0),IF(BI31="Aktiivne vakantsus",IFERROR(AY31/SUM($AY$3:OFFSET($AY$3,MATCH("Üüritav büroopind kokku",$BI$5:$BI$300,0),0))*(SUMIFS(E:E,G:G,"Ühiskasutuses hoone pind",C:C,"ÜÜRITAV PIND",BH:BH,1)+SUMIFS(E:E,G:G,"Hoone üldpind",C:C,"ÜÜRITAV PIND",BH:BH,1)),0),IF(BI31="Üüritav büroopind kokku",SUM($BM$2:BM30),"")))</f>
        <v/>
      </c>
      <c r="BN31" s="34" t="str">
        <f>IF(OR(BF31&lt;&gt;"",BI31="Aktiivne vakantsus"),IFERROR(SUMIFS(INDEX($AC$3:$AU$1002,0,MATCH($BI31,AC$2:AU$2,0)),$BH$3:$BH$1002,1),0),IF(BI31="Üüritav büroopind kokku",SUM($BN$2:BN30), ""))</f>
        <v/>
      </c>
      <c r="BO31" s="34" t="str">
        <f t="shared" si="9"/>
        <v/>
      </c>
      <c r="BP31" s="114" t="str">
        <f t="shared" ca="1" si="1"/>
        <v/>
      </c>
    </row>
    <row r="32" spans="1:68" x14ac:dyDescent="0.3">
      <c r="A32" s="25" t="str">
        <f>IF(Eksplikatsioon!A34=0,"",Eksplikatsioon!A34)</f>
        <v/>
      </c>
      <c r="B32" s="58" t="str">
        <f>IF(Eksplikatsioon!B34=0,"",Eksplikatsioon!B34)</f>
        <v/>
      </c>
      <c r="C32" s="25" t="str">
        <f>IF(Eksplikatsioon!C34=0,"",Eksplikatsioon!C34)</f>
        <v/>
      </c>
      <c r="D32" s="25" t="str">
        <f>IF(Eksplikatsioon!D34=0,"",Eksplikatsioon!D34)</f>
        <v/>
      </c>
      <c r="E32" s="56" t="str">
        <f>IF(Eksplikatsioon!F34=0,"",Eksplikatsioon!F34)</f>
        <v/>
      </c>
      <c r="F32" s="25" t="str">
        <f>IF(Eksplikatsioon!H34=0,"",Eksplikatsioon!H34)</f>
        <v/>
      </c>
      <c r="G32" s="25" t="str">
        <f>IF(Eksplikatsioon!J34=0,"",Eksplikatsioon!J34)</f>
        <v/>
      </c>
      <c r="H32" s="25" t="str">
        <f>IF(Eksplikatsioon!K34=0,"",Eksplikatsioon!K34)</f>
        <v/>
      </c>
      <c r="I32" s="25" t="str">
        <f>IF(Eksplikatsioon!L34=0,"",Eksplikatsioon!L34)</f>
        <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12"/>
        <v/>
      </c>
      <c r="AX32" s="39" t="str">
        <f t="shared" si="13"/>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14"/>
        <v/>
      </c>
      <c r="BD32" s="47" t="str">
        <f t="shared" ca="1" si="15"/>
        <v/>
      </c>
      <c r="BF32" s="38"/>
      <c r="BG32" s="38"/>
      <c r="BH32" s="108" t="str">
        <f t="shared" si="6"/>
        <v/>
      </c>
      <c r="BI32" s="9" t="str">
        <f t="shared" si="10"/>
        <v/>
      </c>
      <c r="BJ32" s="9" t="str">
        <f t="shared" si="11"/>
        <v/>
      </c>
      <c r="BK32" s="34" t="str">
        <f>IF(BF32&lt;&gt;"",IF(SUMIFS(E:E,H:H,BI32,G:G,"Ainukasutuses pind",C:C,"ÜÜRITAV PIND",BH:BH,1)=0,0,SUMIFS(E:E,H:H,BI32,G:G,"Ainukasutuses pind",C:C,"ÜÜRITAV PIND",BH:BH,1)),IF(BI32="Aktiivne vakantsus",SUMIFS(E:E,C:C,"üüritav pind",G:G,"ainukasutuses pind",BH:BH,1)-SUM($BK$2:BK31),IF(BI32="Üüritav büroopind kokku",SUM($BK$2:BK31),"")))</f>
        <v/>
      </c>
      <c r="BL32" s="34" t="str">
        <f>IF(BF32&lt;&gt;"",IFERROR(SUMIFS(E:E,G:G,"Ainukasutuses pind",C:C,"üüritav pind",H:H,BI32,A:A,-4)/SUMIFS(E:E,G:G,"Ainukasutuses pind",C:C,"üüritav pind",A:A,-4)*(IF(G32="Korruse üldpind", SUMIFS(E:E,G:G,"Ühiskasutuses korruse pind",C:C,"üüritav pind",A:A,-4,BH:BH,1),SUMIFS(E:E,G:G,"Korruse üldpind",C:C,"üüritav pind",A:A,-4,BH:BH,1))+SUMIFS(E:E,G:G,"Ühiskasutuses korruse pind",C:C,"üüritav pind",A:A,-4,BH:BH,1)),0)+IFERROR(SUMIFS(E:E,G:G,"Ainukasutuses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pind",H:H,BI32,A:A,-1)/SUMIFS(E:E,G:G,"Ainukasutuses pind",C:C,"üüritav pind",A:A,-1)*(IF(G32="Korruse üldpind",SUMIFS(E:E,G:G,"Ühiskasutuses korruse pind",C:C,"üüritav pind",A:A,-1,BH:BH,1),SUMIFS(E:E,G:G,"Korruse üldpind",C:C,"üüritav pind",A:A,-1,BH:BH,1))+SUMIFS(E:E,G:G,"Ühiskasutuses korruse pind",C:C,"üüritav pind",A:A,-1,BH:BH,1)),0)+IFERROR(SUMIFS(E:E,G:G,"Ainukasutuses pind",C:C,"üüritav pind",H:H,BI32,A:A,0)/SUMIFS(E:E,G:G,"Ainukasutuses pind",C:C,"üüritav pind",A:A,0)*(IF(G32="Korruse üldpind", SUMIFS(E:E,G:G,"Ühiskasutuses korruse pind",C:C,"üüritav pind",A:A,0,BH:BH,1),SUMIFS(E:E,G:G,"Korruse üldpind",C:C,"üüritav pind",A:A,0,BH:BH,1))+SUMIFS(E:E,G:G,"Ühiskasutuses korruse pind",C:C,"üüritav pind",A:A,0,BH:BH,1)),0)+IFERROR(SUMIFS(E:E,G:G,"Ainukasutuses pind",C:C,"üüritav pind",H:H,BI32,A:A,1)/SUMIFS(E:E,G:G,"Ainukasutuses pind",C:C,"üüritav pind",A:A,1)*(IF(G32="Korruse üldpind", SUMIFS(E:E,G:G,"Ühiskasutuses korruse pind",C:C,"üüritav pind",A:A,1,BH:BH,1),SUMIFS(E:E,G:G,"Korruse üldpind",C:C,"üüritav pind",A:A,1,BH:BH,1))+SUMIFS(E:E,G:G,"Ühiskasutuses korruse pind",C:C,"üüritav pind",A:A,1,BH:BH,1)),0)+IFERROR(SUMIFS(E:E,G:G,"Ainukasutuses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 0)+IFERROR(SUMIFS(E:E,G:G,"Ainukasutuses pind",C:C,"üüritav pind",H:H,BI32,A:A,4)/SUMIFS(E:E,G:G,"Ainukasutuses pind",C:C,"üüritav pind",A:A,4)*(IF(G32="Korruse üldpind",SUMIFS(E:E,G:G,"Ühiskasutuses korruse pind",C:C,"üüritav pind",A:A,4,BH:BH,1),SUMIFS(E:E,G:G,"Korruse üldpind",C:C,"üüritav pind",A:A,4,BH:BH,1))+SUMIFS(E:E,G:G,"Ühiskasutuses korruse pind",C:C,"üüritav pind",A:A,4,BH:BH,1)), 0)+IFERROR(SUMIFS(E:E,G:G,"Ainukasutuses pind",C:C,"üüritav pind",H:H,BI32,A:A,5)/SUMIFS(E:E,G:G,"Ainukasutuses pind",C:C,"üüritav pind",A:A,5)*(IF(G32="Korruse üldpind", SUMIFS(E:E,G:G,"Ühiskasutuses korruse pind",C:C,"üüritav pind",A:A,5,BH:BH,1),SUMIFS(E:E,G:G,"Korruse üldpind",C:C,"üüritav pind",A:A,5,BH:BH,1))+SUMIFS(E:E,G:G,"Ühiskasutuses korruse pind",C:C,"üüritav pind",A:A,5,BH:BH,1)), 0)+IFERROR(SUMIFS(E:E,G:G,"Ainukasutuses pind",C:C,"üüritav pind",H:H,BI32,A:A,6)/SUMIFS(E:E,G:G,"Ainukasutuses pind",C:C,"üüritav pind",A:A,6)*(IF(G32="Korruse üldpind", SUMIFS(E:E,G:G,"Ühiskasutuses korruse pind",C:C,"üüritav pind",A:A,6,BH:BH,1),SUMIFS(E:E,G:G,"Korruse üldpind",C:C,"üüritav pind",A:A,6,BH:BH,1))+SUMIFS(E:E,G:G,"Ühiskasutuses korruse pind",C:C,"üüritav pind",A:A,6,BH:BH,1)),0)+IFERROR(SUMIFS(E:E,G:G,"Ainukasutuses pind",C:C,"üüritav pind",H:H,BI32,A:A,7)/SUMIFS(E:E,G:G,"Ainukasutuses pind",C:C,"üüritav pind",A:A,7)*(IF(G32="Korruse üldpind", SUMIFS(E:E,G:G,"Ühiskasutuses korruse pind",C:C,"üüritav pind",A:A,7,BH:BH,1),SUMIFS(E:E,G:G,"Korruse üldpind",C:C,"üüritav pind",A:A,7,BH:BH,1))+SUMIFS(E:E,G:G,"Ühiskasutuses korruse pind",C:C,"üüritav pind",A:A,7,BH:BH,1)),0)+IFERROR(SUMIFS(E:E,G:G,"Ainukasutuses pind",C:C,"üüritav pind",H:H,BI32,A:A,8)/SUMIFS(E:E,G:G,"Ainukasutuses pind",C:C,"üüritav pind",A:A,8)*(IF(G32="Korruse üldpind", SUMIFS(E:E,G:G,"Ühiskasutuses korruse pind",C:C,"üüritav pind",A:A,8,BH:BH,1),SUMIFS(E:E,G:G,"Korruse üldpind",C:C,"üüritav pind",A:A,8,BH:BH,1))+SUMIFS(E:E,G:G,"Ühiskasutuses korruse pind",C:C,"üüritav pind",A:A,8,BH:BH,1)),0)+IFERROR(SUMIFS(E:E,G:G,"Ainukasutuses pind",C:C,"üüritav pind",H:H,BI32,A:A,9)/SUMIFS(E:E,G:G,"Ainukasutuses pind",C:C,"üüritav pind",A:A,9)*(IF(G32="Korruse üldpind", SUMIFS(E:E,G:G,"Ühiskasutuses korruse pind",C:C,"üüritav pind",A:A,9,BH:BH,1),SUMIFS(E:E,G:G,"Korruse üldpind",C:C,"üüritav pind",A:A,9,BH:BH,1))+SUMIFS(E:E,G:G,"Ühiskasutuses korruse pind",C:C,"üüritav pind",A:A,9,BH:BH,1)),0)+IFERROR(SUMIFS(E:E,G:G,"Ainukasutuses pind",C:C,"üüritav pind",H:H,BI32,A:A,10)/SUMIFS(E:E,G:G,"Ainukasutuses pind",C:C,"üüritav pind",A:A,10)*(IF(G32="Korruse üldpind", SUMIFS(E:E,G:G,"Ühiskasutuses korruse pind",C:C,"üüritav pind",A:A,10,BH:BH,1),SUMIFS(E:E,G:G,"Korruse üldpind",C:C,"üüritav pind",A:A,10,BH:BH,1))+SUMIFS(E:E,G:G,"Ühiskasutuses korruse pind",C:C,"üüritav pind",A:A,10,BH:BH,1)), 0)+IFERROR(SUMIFS(E:E,G:G,"Ainukasutuses pind",C:C,"üüritav pind",H:H,BI32,A:A,11)/SUMIFS(E:E,G:G,"Ainukasutuses pind",C:C,"üüritav pind",A:A,11)*(IF(G32="Korruse üldpind",SUMIFS(E:E,G:G,"Ühiskasutuses korruse pind",C:C,"üüritav pind",A:A,11,BH:BH,1),SUMIFS(E:E,G:G,"Korruse üldpind",C:C,"üüritav pind",A:A,11,BH:BH,1))+SUMIFS(E:E,G:G,"Ühiskasutuses korruse pind",C:C,"üüritav pind",A:A,11,BH:BH,1)), 0)+IFERROR(SUMIFS(E:E,G:G,"Ainukasutuses pind",C:C,"üüritav pind",H:H,BI32,A:A,12)/SUMIFS(E:E,G:G,"Ainukasutuses pind",C:C,"üüritav pind",A:A,12)*(IF(G32="Korruse üldpind", SUMIFS(E:E,G:G,"Ühiskasutuses korruse pind",C:C,"üüritav pind",A:A,12,BH:BH,1),SUMIFS(E:E,G:G,"Korruse üldpind",C:C,"üüritav pind",A:A,12,BH:BH,1))+SUMIFS(E:E,G:G,"Ühiskasutuses korruse pind",C:C,"üüritav pind",A:A,12,BH:BH,1)),0)+IFERROR(SUMIFS(E:E,G:G,"Ainukasutuses pind",C:C,"üüritav pind",H:H,BI32,A:A,13)/SUMIFS(E:E,G:G,"Ainukasutuses pind",C:C,"üüritav pind",A:A,13)*(IF(G32="Korruse üldpind", SUMIFS(E:E,G:G,"Ühiskasutuses korruse pind",C:C,"üüritav pind",A:A,13,BH:BH,1),SUMIFS(E:E,G:G,"Korruse üldpind",C:C,"üüritav pind",A:A,13,BH:BH,1))+SUMIFS(E:E,G:G,"Ühiskasutuses korruse pind",C:C,"üüritav pind",A:A,13,BH:BH,1)),0)+IFERROR(SUMIFS(E:E,G:G,"Ainukasutuses pind",C:C,"Üüritav pind",H:H,BI32,A:A,14)/SUMIFS(E:E,G:G,"Ainukasutuses pind",C:C,"Üüritav pind",A:A,14)*(IF(G32="Korruse üldpind", SUMIFS(E:E,G:G,"Ühiskasutuses korruse pind",C:C,"üüritav pind",A:A,14,BH:BH,1),SUMIFS(E:E,G:G,"Korruse üldpind",C:C,"üüritav pind",A:A,14,BH:BH,1))+SUMIFS(E:E,G:G,"Ühiskasutuses korruse pind",C:C,"üüritav pind",A:A,14,BH:BH,1)), 0),IF(BI32="Aktiivne vakantsus", SUMIFS(E:E,C:C,"üüritav pind",G:G,"Ühiskasutuses korruse pind",BH:BH,1)+SUMIFS(E:E,C:C,"üüritav pind",G:G,"Korruse üldpind",BH:BH,1)-SUM($BL$2:BL31), IF(BI32="Üüritav büroopind kokku", SUM($BL$2:BL31), "")))</f>
        <v/>
      </c>
      <c r="BM32" s="34" t="str">
        <f ca="1">IF(BF32&lt;&gt;"",IFERROR(AY32/SUM($AY$3:OFFSET($AY$3,MATCH("Üüritav büroopind kokku",$BI$5:$BI$300,0),0))*(SUMIFS(E:E,G:G,"Ühiskasutuses hoone pind",C:C,"ÜÜRITAV PIND",BH:BH,1)+SUMIFS(E:E,G:G,"Hoone üldpind",C:C,"ÜÜRITAV PIND",BH:BH,1)),0),IF(BI32="Aktiivne vakantsus",IFERROR(AY32/SUM($AY$3:OFFSET($AY$3,MATCH("Üüritav büroopind kokku",$BI$5:$BI$300,0),0))*(SUMIFS(E:E,G:G,"Ühiskasutuses hoone pind",C:C,"ÜÜRITAV PIND",BH:BH,1)+SUMIFS(E:E,G:G,"Hoone üldpind",C:C,"ÜÜRITAV PIND",BH:BH,1)),0),IF(BI32="Üüritav büroopind kokku",SUM($BM$2:BM31),"")))</f>
        <v/>
      </c>
      <c r="BN32" s="34" t="str">
        <f>IF(OR(BF32&lt;&gt;"",BI32="Aktiivne vakantsus"),IFERROR(SUMIFS(INDEX($AC$3:$AU$1002,0,MATCH($BI32,AC$2:AU$2,0)),$BH$3:$BH$1002,1),0),IF(BI32="Üüritav büroopind kokku",SUM($BN$2:BN31), ""))</f>
        <v/>
      </c>
      <c r="BO32" s="34" t="str">
        <f t="shared" si="9"/>
        <v/>
      </c>
      <c r="BP32" s="114" t="str">
        <f t="shared" ca="1" si="1"/>
        <v/>
      </c>
    </row>
    <row r="33" spans="1:68" x14ac:dyDescent="0.3">
      <c r="A33" s="25" t="str">
        <f>IF(Eksplikatsioon!A35=0,"",Eksplikatsioon!A35)</f>
        <v/>
      </c>
      <c r="B33" s="58" t="str">
        <f>IF(Eksplikatsioon!B35=0,"",Eksplikatsioon!B35)</f>
        <v/>
      </c>
      <c r="C33" s="25" t="str">
        <f>IF(Eksplikatsioon!C35=0,"",Eksplikatsioon!C35)</f>
        <v/>
      </c>
      <c r="D33" s="25" t="str">
        <f>IF(Eksplikatsioon!D35=0,"",Eksplikatsioon!D35)</f>
        <v/>
      </c>
      <c r="E33" s="56" t="str">
        <f>IF(Eksplikatsioon!F35=0,"",Eksplikatsioon!F35)</f>
        <v/>
      </c>
      <c r="F33" s="25" t="str">
        <f>IF(Eksplikatsioon!H35=0,"",Eksplikatsioon!H35)</f>
        <v/>
      </c>
      <c r="G33" s="25" t="str">
        <f>IF(Eksplikatsioon!J35=0,"",Eksplikatsioon!J35)</f>
        <v/>
      </c>
      <c r="H33" s="25" t="str">
        <f>IF(Eksplikatsioon!K35=0,"",Eksplikatsioon!K35)</f>
        <v/>
      </c>
      <c r="I33" s="25" t="str">
        <f>IF(Eksplikatsioon!L35=0,"",Eksplikatsioon!L35)</f>
        <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12"/>
        <v/>
      </c>
      <c r="AX33" s="39" t="str">
        <f t="shared" si="13"/>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14"/>
        <v/>
      </c>
      <c r="BD33" s="47" t="str">
        <f t="shared" ca="1" si="15"/>
        <v/>
      </c>
      <c r="BF33" s="38"/>
      <c r="BG33" s="38"/>
      <c r="BH33" s="108" t="str">
        <f t="shared" si="6"/>
        <v/>
      </c>
      <c r="BI33" s="9" t="str">
        <f t="shared" si="10"/>
        <v/>
      </c>
      <c r="BJ33" s="9" t="str">
        <f t="shared" si="11"/>
        <v/>
      </c>
      <c r="BK33" s="34" t="str">
        <f>IF(BF33&lt;&gt;"",IF(SUMIFS(E:E,H:H,BI33,G:G,"Ainukasutuses pind",C:C,"ÜÜRITAV PIND",BH:BH,1)=0,0,SUMIFS(E:E,H:H,BI33,G:G,"Ainukasutuses pind",C:C,"ÜÜRITAV PIND",BH:BH,1)),IF(BI33="Aktiivne vakantsus",SUMIFS(E:E,C:C,"üüritav pind",G:G,"ainukasutuses pind",BH:BH,1)-SUM($BK$2:BK32),IF(BI33="Üüritav büroopind kokku",SUM($BK$2:BK32),"")))</f>
        <v/>
      </c>
      <c r="BL33" s="34" t="str">
        <f>IF(BF33&lt;&gt;"",IFERROR(SUMIFS(E:E,G:G,"Ainukasutuses pind",C:C,"üüritav pind",H:H,BI33,A:A,-4)/SUMIFS(E:E,G:G,"Ainukasutuses pind",C:C,"üüritav pind",A:A,-4)*(IF(G33="Korruse üldpind", SUMIFS(E:E,G:G,"Ühiskasutuses korruse pind",C:C,"üüritav pind",A:A,-4,BH:BH,1),SUMIFS(E:E,G:G,"Korruse üldpind",C:C,"üüritav pind",A:A,-4,BH:BH,1))+SUMIFS(E:E,G:G,"Ühiskasutuses korruse pind",C:C,"üüritav pind",A:A,-4,BH:BH,1)),0)+IFERROR(SUMIFS(E:E,G:G,"Ainukasutuses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pind",H:H,BI33,A:A,-1)/SUMIFS(E:E,G:G,"Ainukasutuses pind",C:C,"üüritav pind",A:A,-1)*(IF(G33="Korruse üldpind",SUMIFS(E:E,G:G,"Ühiskasutuses korruse pind",C:C,"üüritav pind",A:A,-1,BH:BH,1),SUMIFS(E:E,G:G,"Korruse üldpind",C:C,"üüritav pind",A:A,-1,BH:BH,1))+SUMIFS(E:E,G:G,"Ühiskasutuses korruse pind",C:C,"üüritav pind",A:A,-1,BH:BH,1)),0)+IFERROR(SUMIFS(E:E,G:G,"Ainukasutuses pind",C:C,"üüritav pind",H:H,BI33,A:A,0)/SUMIFS(E:E,G:G,"Ainukasutuses pind",C:C,"üüritav pind",A:A,0)*(IF(G33="Korruse üldpind", SUMIFS(E:E,G:G,"Ühiskasutuses korruse pind",C:C,"üüritav pind",A:A,0,BH:BH,1),SUMIFS(E:E,G:G,"Korruse üldpind",C:C,"üüritav pind",A:A,0,BH:BH,1))+SUMIFS(E:E,G:G,"Ühiskasutuses korruse pind",C:C,"üüritav pind",A:A,0,BH:BH,1)),0)+IFERROR(SUMIFS(E:E,G:G,"Ainukasutuses pind",C:C,"üüritav pind",H:H,BI33,A:A,1)/SUMIFS(E:E,G:G,"Ainukasutuses pind",C:C,"üüritav pind",A:A,1)*(IF(G33="Korruse üldpind", SUMIFS(E:E,G:G,"Ühiskasutuses korruse pind",C:C,"üüritav pind",A:A,1,BH:BH,1),SUMIFS(E:E,G:G,"Korruse üldpind",C:C,"üüritav pind",A:A,1,BH:BH,1))+SUMIFS(E:E,G:G,"Ühiskasutuses korruse pind",C:C,"üüritav pind",A:A,1,BH:BH,1)),0)+IFERROR(SUMIFS(E:E,G:G,"Ainukasutuses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 0)+IFERROR(SUMIFS(E:E,G:G,"Ainukasutuses pind",C:C,"üüritav pind",H:H,BI33,A:A,4)/SUMIFS(E:E,G:G,"Ainukasutuses pind",C:C,"üüritav pind",A:A,4)*(IF(G33="Korruse üldpind",SUMIFS(E:E,G:G,"Ühiskasutuses korruse pind",C:C,"üüritav pind",A:A,4,BH:BH,1),SUMIFS(E:E,G:G,"Korruse üldpind",C:C,"üüritav pind",A:A,4,BH:BH,1))+SUMIFS(E:E,G:G,"Ühiskasutuses korruse pind",C:C,"üüritav pind",A:A,4,BH:BH,1)), 0)+IFERROR(SUMIFS(E:E,G:G,"Ainukasutuses pind",C:C,"üüritav pind",H:H,BI33,A:A,5)/SUMIFS(E:E,G:G,"Ainukasutuses pind",C:C,"üüritav pind",A:A,5)*(IF(G33="Korruse üldpind", SUMIFS(E:E,G:G,"Ühiskasutuses korruse pind",C:C,"üüritav pind",A:A,5,BH:BH,1),SUMIFS(E:E,G:G,"Korruse üldpind",C:C,"üüritav pind",A:A,5,BH:BH,1))+SUMIFS(E:E,G:G,"Ühiskasutuses korruse pind",C:C,"üüritav pind",A:A,5,BH:BH,1)), 0)+IFERROR(SUMIFS(E:E,G:G,"Ainukasutuses pind",C:C,"üüritav pind",H:H,BI33,A:A,6)/SUMIFS(E:E,G:G,"Ainukasutuses pind",C:C,"üüritav pind",A:A,6)*(IF(G33="Korruse üldpind", SUMIFS(E:E,G:G,"Ühiskasutuses korruse pind",C:C,"üüritav pind",A:A,6,BH:BH,1),SUMIFS(E:E,G:G,"Korruse üldpind",C:C,"üüritav pind",A:A,6,BH:BH,1))+SUMIFS(E:E,G:G,"Ühiskasutuses korruse pind",C:C,"üüritav pind",A:A,6,BH:BH,1)),0)+IFERROR(SUMIFS(E:E,G:G,"Ainukasutuses pind",C:C,"üüritav pind",H:H,BI33,A:A,7)/SUMIFS(E:E,G:G,"Ainukasutuses pind",C:C,"üüritav pind",A:A,7)*(IF(G33="Korruse üldpind", SUMIFS(E:E,G:G,"Ühiskasutuses korruse pind",C:C,"üüritav pind",A:A,7,BH:BH,1),SUMIFS(E:E,G:G,"Korruse üldpind",C:C,"üüritav pind",A:A,7,BH:BH,1))+SUMIFS(E:E,G:G,"Ühiskasutuses korruse pind",C:C,"üüritav pind",A:A,7,BH:BH,1)),0)+IFERROR(SUMIFS(E:E,G:G,"Ainukasutuses pind",C:C,"üüritav pind",H:H,BI33,A:A,8)/SUMIFS(E:E,G:G,"Ainukasutuses pind",C:C,"üüritav pind",A:A,8)*(IF(G33="Korruse üldpind", SUMIFS(E:E,G:G,"Ühiskasutuses korruse pind",C:C,"üüritav pind",A:A,8,BH:BH,1),SUMIFS(E:E,G:G,"Korruse üldpind",C:C,"üüritav pind",A:A,8,BH:BH,1))+SUMIFS(E:E,G:G,"Ühiskasutuses korruse pind",C:C,"üüritav pind",A:A,8,BH:BH,1)),0)+IFERROR(SUMIFS(E:E,G:G,"Ainukasutuses pind",C:C,"üüritav pind",H:H,BI33,A:A,9)/SUMIFS(E:E,G:G,"Ainukasutuses pind",C:C,"üüritav pind",A:A,9)*(IF(G33="Korruse üldpind", SUMIFS(E:E,G:G,"Ühiskasutuses korruse pind",C:C,"üüritav pind",A:A,9,BH:BH,1),SUMIFS(E:E,G:G,"Korruse üldpind",C:C,"üüritav pind",A:A,9,BH:BH,1))+SUMIFS(E:E,G:G,"Ühiskasutuses korruse pind",C:C,"üüritav pind",A:A,9,BH:BH,1)),0)+IFERROR(SUMIFS(E:E,G:G,"Ainukasutuses pind",C:C,"üüritav pind",H:H,BI33,A:A,10)/SUMIFS(E:E,G:G,"Ainukasutuses pind",C:C,"üüritav pind",A:A,10)*(IF(G33="Korruse üldpind", SUMIFS(E:E,G:G,"Ühiskasutuses korruse pind",C:C,"üüritav pind",A:A,10,BH:BH,1),SUMIFS(E:E,G:G,"Korruse üldpind",C:C,"üüritav pind",A:A,10,BH:BH,1))+SUMIFS(E:E,G:G,"Ühiskasutuses korruse pind",C:C,"üüritav pind",A:A,10,BH:BH,1)), 0)+IFERROR(SUMIFS(E:E,G:G,"Ainukasutuses pind",C:C,"üüritav pind",H:H,BI33,A:A,11)/SUMIFS(E:E,G:G,"Ainukasutuses pind",C:C,"üüritav pind",A:A,11)*(IF(G33="Korruse üldpind",SUMIFS(E:E,G:G,"Ühiskasutuses korruse pind",C:C,"üüritav pind",A:A,11,BH:BH,1),SUMIFS(E:E,G:G,"Korruse üldpind",C:C,"üüritav pind",A:A,11,BH:BH,1))+SUMIFS(E:E,G:G,"Ühiskasutuses korruse pind",C:C,"üüritav pind",A:A,11,BH:BH,1)), 0)+IFERROR(SUMIFS(E:E,G:G,"Ainukasutuses pind",C:C,"üüritav pind",H:H,BI33,A:A,12)/SUMIFS(E:E,G:G,"Ainukasutuses pind",C:C,"üüritav pind",A:A,12)*(IF(G33="Korruse üldpind", SUMIFS(E:E,G:G,"Ühiskasutuses korruse pind",C:C,"üüritav pind",A:A,12,BH:BH,1),SUMIFS(E:E,G:G,"Korruse üldpind",C:C,"üüritav pind",A:A,12,BH:BH,1))+SUMIFS(E:E,G:G,"Ühiskasutuses korruse pind",C:C,"üüritav pind",A:A,12,BH:BH,1)),0)+IFERROR(SUMIFS(E:E,G:G,"Ainukasutuses pind",C:C,"üüritav pind",H:H,BI33,A:A,13)/SUMIFS(E:E,G:G,"Ainukasutuses pind",C:C,"üüritav pind",A:A,13)*(IF(G33="Korruse üldpind", SUMIFS(E:E,G:G,"Ühiskasutuses korruse pind",C:C,"üüritav pind",A:A,13,BH:BH,1),SUMIFS(E:E,G:G,"Korruse üldpind",C:C,"üüritav pind",A:A,13,BH:BH,1))+SUMIFS(E:E,G:G,"Ühiskasutuses korruse pind",C:C,"üüritav pind",A:A,13,BH:BH,1)),0)+IFERROR(SUMIFS(E:E,G:G,"Ainukasutuses pind",C:C,"Üüritav pind",H:H,BI33,A:A,14)/SUMIFS(E:E,G:G,"Ainukasutuses pind",C:C,"Üüritav pind",A:A,14)*(IF(G33="Korruse üldpind", SUMIFS(E:E,G:G,"Ühiskasutuses korruse pind",C:C,"üüritav pind",A:A,14,BH:BH,1),SUMIFS(E:E,G:G,"Korruse üldpind",C:C,"üüritav pind",A:A,14,BH:BH,1))+SUMIFS(E:E,G:G,"Ühiskasutuses korruse pind",C:C,"üüritav pind",A:A,14,BH:BH,1)), 0),IF(BI33="Aktiivne vakantsus", SUMIFS(E:E,C:C,"üüritav pind",G:G,"Ühiskasutuses korruse pind",BH:BH,1)+SUMIFS(E:E,C:C,"üüritav pind",G:G,"Korruse üldpind",BH:BH,1)-SUM($BL$2:BL32), IF(BI33="Üüritav büroopind kokku", SUM($BL$2:BL32), "")))</f>
        <v/>
      </c>
      <c r="BM33" s="34" t="str">
        <f ca="1">IF(BF33&lt;&gt;"",IFERROR(AY33/SUM($AY$3:OFFSET($AY$3,MATCH("Üüritav büroopind kokku",$BI$5:$BI$300,0),0))*(SUMIFS(E:E,G:G,"Ühiskasutuses hoone pind",C:C,"ÜÜRITAV PIND",BH:BH,1)+SUMIFS(E:E,G:G,"Hoone üldpind",C:C,"ÜÜRITAV PIND",BH:BH,1)),0),IF(BI33="Aktiivne vakantsus",IFERROR(AY33/SUM($AY$3:OFFSET($AY$3,MATCH("Üüritav büroopind kokku",$BI$5:$BI$300,0),0))*(SUMIFS(E:E,G:G,"Ühiskasutuses hoone pind",C:C,"ÜÜRITAV PIND",BH:BH,1)+SUMIFS(E:E,G:G,"Hoone üldpind",C:C,"ÜÜRITAV PIND",BH:BH,1)),0),IF(BI33="Üüritav büroopind kokku",SUM($BM$2:BM32),"")))</f>
        <v/>
      </c>
      <c r="BN33" s="34" t="str">
        <f>IF(OR(BF33&lt;&gt;"",BI33="Aktiivne vakantsus"),IFERROR(SUMIFS(INDEX($AC$3:$AU$1002,0,MATCH($BI33,AC$2:AU$2,0)),$BH$3:$BH$1002,1),0),IF(BI33="Üüritav büroopind kokku",SUM($BN$2:BN32), ""))</f>
        <v/>
      </c>
      <c r="BO33" s="34" t="str">
        <f t="shared" si="9"/>
        <v/>
      </c>
      <c r="BP33" s="114" t="str">
        <f t="shared" ca="1" si="1"/>
        <v/>
      </c>
    </row>
    <row r="34" spans="1:68" x14ac:dyDescent="0.3">
      <c r="A34" s="25" t="str">
        <f>IF(Eksplikatsioon!A36=0,"",Eksplikatsioon!A36)</f>
        <v/>
      </c>
      <c r="B34" s="58" t="str">
        <f>IF(Eksplikatsioon!B36=0,"",Eksplikatsioon!B36)</f>
        <v/>
      </c>
      <c r="C34" s="25" t="str">
        <f>IF(Eksplikatsioon!C36=0,"",Eksplikatsioon!C36)</f>
        <v/>
      </c>
      <c r="D34" s="25" t="str">
        <f>IF(Eksplikatsioon!D36=0,"",Eksplikatsioon!D36)</f>
        <v/>
      </c>
      <c r="E34" s="56" t="str">
        <f>IF(Eksplikatsioon!F36=0,"",Eksplikatsioon!F36)</f>
        <v/>
      </c>
      <c r="F34" s="25" t="str">
        <f>IF(Eksplikatsioon!H36=0,"",Eksplikatsioon!H36)</f>
        <v/>
      </c>
      <c r="G34" s="25" t="str">
        <f>IF(Eksplikatsioon!J36=0,"",Eksplikatsioon!J36)</f>
        <v/>
      </c>
      <c r="H34" s="25" t="str">
        <f>IF(Eksplikatsioon!K36=0,"",Eksplikatsioon!K36)</f>
        <v/>
      </c>
      <c r="I34" s="25" t="str">
        <f>IF(Eksplikatsioon!L36=0,"",Eksplikatsioon!L36)</f>
        <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12"/>
        <v/>
      </c>
      <c r="AX34" s="39" t="str">
        <f t="shared" si="13"/>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14"/>
        <v/>
      </c>
      <c r="BD34" s="47" t="str">
        <f t="shared" ca="1" si="15"/>
        <v/>
      </c>
      <c r="BF34" s="38"/>
      <c r="BG34" s="38"/>
      <c r="BH34" s="108" t="str">
        <f t="shared" si="6"/>
        <v/>
      </c>
      <c r="BI34" s="9" t="str">
        <f t="shared" si="10"/>
        <v/>
      </c>
      <c r="BJ34" s="9" t="str">
        <f t="shared" si="11"/>
        <v/>
      </c>
      <c r="BK34" s="34" t="str">
        <f>IF(BF34&lt;&gt;"",IF(SUMIFS(E:E,H:H,BI34,G:G,"Ainukasutuses pind",C:C,"ÜÜRITAV PIND",BH:BH,1)=0,0,SUMIFS(E:E,H:H,BI34,G:G,"Ainukasutuses pind",C:C,"ÜÜRITAV PIND",BH:BH,1)),IF(BI34="Aktiivne vakantsus",SUMIFS(E:E,C:C,"üüritav pind",G:G,"ainukasutuses pind",BH:BH,1)-SUM($BK$2:BK33),IF(BI34="Üüritav büroopind kokku",SUM($BK$2:BK33),"")))</f>
        <v/>
      </c>
      <c r="BL34" s="34" t="str">
        <f>IF(BF34&lt;&gt;"",IFERROR(SUMIFS(E:E,G:G,"Ainukasutuses pind",C:C,"üüritav pind",H:H,BI34,A:A,-4)/SUMIFS(E:E,G:G,"Ainukasutuses pind",C:C,"üüritav pind",A:A,-4)*(IF(G34="Korruse üldpind", SUMIFS(E:E,G:G,"Ühiskasutuses korruse pind",C:C,"üüritav pind",A:A,-4,BH:BH,1),SUMIFS(E:E,G:G,"Korruse üldpind",C:C,"üüritav pind",A:A,-4,BH:BH,1))+SUMIFS(E:E,G:G,"Ühiskasutuses korruse pind",C:C,"üüritav pind",A:A,-4,BH:BH,1)),0)+IFERROR(SUMIFS(E:E,G:G,"Ainukasutuses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pind",H:H,BI34,A:A,-1)/SUMIFS(E:E,G:G,"Ainukasutuses pind",C:C,"üüritav pind",A:A,-1)*(IF(G34="Korruse üldpind",SUMIFS(E:E,G:G,"Ühiskasutuses korruse pind",C:C,"üüritav pind",A:A,-1,BH:BH,1),SUMIFS(E:E,G:G,"Korruse üldpind",C:C,"üüritav pind",A:A,-1,BH:BH,1))+SUMIFS(E:E,G:G,"Ühiskasutuses korruse pind",C:C,"üüritav pind",A:A,-1,BH:BH,1)),0)+IFERROR(SUMIFS(E:E,G:G,"Ainukasutuses pind",C:C,"üüritav pind",H:H,BI34,A:A,0)/SUMIFS(E:E,G:G,"Ainukasutuses pind",C:C,"üüritav pind",A:A,0)*(IF(G34="Korruse üldpind", SUMIFS(E:E,G:G,"Ühiskasutuses korruse pind",C:C,"üüritav pind",A:A,0,BH:BH,1),SUMIFS(E:E,G:G,"Korruse üldpind",C:C,"üüritav pind",A:A,0,BH:BH,1))+SUMIFS(E:E,G:G,"Ühiskasutuses korruse pind",C:C,"üüritav pind",A:A,0,BH:BH,1)),0)+IFERROR(SUMIFS(E:E,G:G,"Ainukasutuses pind",C:C,"üüritav pind",H:H,BI34,A:A,1)/SUMIFS(E:E,G:G,"Ainukasutuses pind",C:C,"üüritav pind",A:A,1)*(IF(G34="Korruse üldpind", SUMIFS(E:E,G:G,"Ühiskasutuses korruse pind",C:C,"üüritav pind",A:A,1,BH:BH,1),SUMIFS(E:E,G:G,"Korruse üldpind",C:C,"üüritav pind",A:A,1,BH:BH,1))+SUMIFS(E:E,G:G,"Ühiskasutuses korruse pind",C:C,"üüritav pind",A:A,1,BH:BH,1)),0)+IFERROR(SUMIFS(E:E,G:G,"Ainukasutuses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 0)+IFERROR(SUMIFS(E:E,G:G,"Ainukasutuses pind",C:C,"üüritav pind",H:H,BI34,A:A,4)/SUMIFS(E:E,G:G,"Ainukasutuses pind",C:C,"üüritav pind",A:A,4)*(IF(G34="Korruse üldpind",SUMIFS(E:E,G:G,"Ühiskasutuses korruse pind",C:C,"üüritav pind",A:A,4,BH:BH,1),SUMIFS(E:E,G:G,"Korruse üldpind",C:C,"üüritav pind",A:A,4,BH:BH,1))+SUMIFS(E:E,G:G,"Ühiskasutuses korruse pind",C:C,"üüritav pind",A:A,4,BH:BH,1)), 0)+IFERROR(SUMIFS(E:E,G:G,"Ainukasutuses pind",C:C,"üüritav pind",H:H,BI34,A:A,5)/SUMIFS(E:E,G:G,"Ainukasutuses pind",C:C,"üüritav pind",A:A,5)*(IF(G34="Korruse üldpind", SUMIFS(E:E,G:G,"Ühiskasutuses korruse pind",C:C,"üüritav pind",A:A,5,BH:BH,1),SUMIFS(E:E,G:G,"Korruse üldpind",C:C,"üüritav pind",A:A,5,BH:BH,1))+SUMIFS(E:E,G:G,"Ühiskasutuses korruse pind",C:C,"üüritav pind",A:A,5,BH:BH,1)), 0)+IFERROR(SUMIFS(E:E,G:G,"Ainukasutuses pind",C:C,"üüritav pind",H:H,BI34,A:A,6)/SUMIFS(E:E,G:G,"Ainukasutuses pind",C:C,"üüritav pind",A:A,6)*(IF(G34="Korruse üldpind", SUMIFS(E:E,G:G,"Ühiskasutuses korruse pind",C:C,"üüritav pind",A:A,6,BH:BH,1),SUMIFS(E:E,G:G,"Korruse üldpind",C:C,"üüritav pind",A:A,6,BH:BH,1))+SUMIFS(E:E,G:G,"Ühiskasutuses korruse pind",C:C,"üüritav pind",A:A,6,BH:BH,1)),0)+IFERROR(SUMIFS(E:E,G:G,"Ainukasutuses pind",C:C,"üüritav pind",H:H,BI34,A:A,7)/SUMIFS(E:E,G:G,"Ainukasutuses pind",C:C,"üüritav pind",A:A,7)*(IF(G34="Korruse üldpind", SUMIFS(E:E,G:G,"Ühiskasutuses korruse pind",C:C,"üüritav pind",A:A,7,BH:BH,1),SUMIFS(E:E,G:G,"Korruse üldpind",C:C,"üüritav pind",A:A,7,BH:BH,1))+SUMIFS(E:E,G:G,"Ühiskasutuses korruse pind",C:C,"üüritav pind",A:A,7,BH:BH,1)),0)+IFERROR(SUMIFS(E:E,G:G,"Ainukasutuses pind",C:C,"üüritav pind",H:H,BI34,A:A,8)/SUMIFS(E:E,G:G,"Ainukasutuses pind",C:C,"üüritav pind",A:A,8)*(IF(G34="Korruse üldpind", SUMIFS(E:E,G:G,"Ühiskasutuses korruse pind",C:C,"üüritav pind",A:A,8,BH:BH,1),SUMIFS(E:E,G:G,"Korruse üldpind",C:C,"üüritav pind",A:A,8,BH:BH,1))+SUMIFS(E:E,G:G,"Ühiskasutuses korruse pind",C:C,"üüritav pind",A:A,8,BH:BH,1)),0)+IFERROR(SUMIFS(E:E,G:G,"Ainukasutuses pind",C:C,"üüritav pind",H:H,BI34,A:A,9)/SUMIFS(E:E,G:G,"Ainukasutuses pind",C:C,"üüritav pind",A:A,9)*(IF(G34="Korruse üldpind", SUMIFS(E:E,G:G,"Ühiskasutuses korruse pind",C:C,"üüritav pind",A:A,9,BH:BH,1),SUMIFS(E:E,G:G,"Korruse üldpind",C:C,"üüritav pind",A:A,9,BH:BH,1))+SUMIFS(E:E,G:G,"Ühiskasutuses korruse pind",C:C,"üüritav pind",A:A,9,BH:BH,1)),0)+IFERROR(SUMIFS(E:E,G:G,"Ainukasutuses pind",C:C,"üüritav pind",H:H,BI34,A:A,10)/SUMIFS(E:E,G:G,"Ainukasutuses pind",C:C,"üüritav pind",A:A,10)*(IF(G34="Korruse üldpind", SUMIFS(E:E,G:G,"Ühiskasutuses korruse pind",C:C,"üüritav pind",A:A,10,BH:BH,1),SUMIFS(E:E,G:G,"Korruse üldpind",C:C,"üüritav pind",A:A,10,BH:BH,1))+SUMIFS(E:E,G:G,"Ühiskasutuses korruse pind",C:C,"üüritav pind",A:A,10,BH:BH,1)), 0)+IFERROR(SUMIFS(E:E,G:G,"Ainukasutuses pind",C:C,"üüritav pind",H:H,BI34,A:A,11)/SUMIFS(E:E,G:G,"Ainukasutuses pind",C:C,"üüritav pind",A:A,11)*(IF(G34="Korruse üldpind",SUMIFS(E:E,G:G,"Ühiskasutuses korruse pind",C:C,"üüritav pind",A:A,11,BH:BH,1),SUMIFS(E:E,G:G,"Korruse üldpind",C:C,"üüritav pind",A:A,11,BH:BH,1))+SUMIFS(E:E,G:G,"Ühiskasutuses korruse pind",C:C,"üüritav pind",A:A,11,BH:BH,1)), 0)+IFERROR(SUMIFS(E:E,G:G,"Ainukasutuses pind",C:C,"üüritav pind",H:H,BI34,A:A,12)/SUMIFS(E:E,G:G,"Ainukasutuses pind",C:C,"üüritav pind",A:A,12)*(IF(G34="Korruse üldpind", SUMIFS(E:E,G:G,"Ühiskasutuses korruse pind",C:C,"üüritav pind",A:A,12,BH:BH,1),SUMIFS(E:E,G:G,"Korruse üldpind",C:C,"üüritav pind",A:A,12,BH:BH,1))+SUMIFS(E:E,G:G,"Ühiskasutuses korruse pind",C:C,"üüritav pind",A:A,12,BH:BH,1)),0)+IFERROR(SUMIFS(E:E,G:G,"Ainukasutuses pind",C:C,"üüritav pind",H:H,BI34,A:A,13)/SUMIFS(E:E,G:G,"Ainukasutuses pind",C:C,"üüritav pind",A:A,13)*(IF(G34="Korruse üldpind", SUMIFS(E:E,G:G,"Ühiskasutuses korruse pind",C:C,"üüritav pind",A:A,13,BH:BH,1),SUMIFS(E:E,G:G,"Korruse üldpind",C:C,"üüritav pind",A:A,13,BH:BH,1))+SUMIFS(E:E,G:G,"Ühiskasutuses korruse pind",C:C,"üüritav pind",A:A,13,BH:BH,1)),0)+IFERROR(SUMIFS(E:E,G:G,"Ainukasutuses pind",C:C,"Üüritav pind",H:H,BI34,A:A,14)/SUMIFS(E:E,G:G,"Ainukasutuses pind",C:C,"Üüritav pind",A:A,14)*(IF(G34="Korruse üldpind", SUMIFS(E:E,G:G,"Ühiskasutuses korruse pind",C:C,"üüritav pind",A:A,14,BH:BH,1),SUMIFS(E:E,G:G,"Korruse üldpind",C:C,"üüritav pind",A:A,14,BH:BH,1))+SUMIFS(E:E,G:G,"Ühiskasutuses korruse pind",C:C,"üüritav pind",A:A,14,BH:BH,1)), 0),IF(BI34="Aktiivne vakantsus", SUMIFS(E:E,C:C,"üüritav pind",G:G,"Ühiskasutuses korruse pind",BH:BH,1)+SUMIFS(E:E,C:C,"üüritav pind",G:G,"Korruse üldpind",BH:BH,1)-SUM($BL$2:BL33), IF(BI34="Üüritav büroopind kokku", SUM($BL$2:BL33), "")))</f>
        <v/>
      </c>
      <c r="BM34" s="34" t="str">
        <f ca="1">IF(BF34&lt;&gt;"",IFERROR(AY34/SUM($AY$3:OFFSET($AY$3,MATCH("Üüritav büroopind kokku",$BI$5:$BI$300,0),0))*(SUMIFS(E:E,G:G,"Ühiskasutuses hoone pind",C:C,"ÜÜRITAV PIND",BH:BH,1)+SUMIFS(E:E,G:G,"Hoone üldpind",C:C,"ÜÜRITAV PIND",BH:BH,1)),0),IF(BI34="Aktiivne vakantsus",IFERROR(AY34/SUM($AY$3:OFFSET($AY$3,MATCH("Üüritav büroopind kokku",$BI$5:$BI$300,0),0))*(SUMIFS(E:E,G:G,"Ühiskasutuses hoone pind",C:C,"ÜÜRITAV PIND",BH:BH,1)+SUMIFS(E:E,G:G,"Hoone üldpind",C:C,"ÜÜRITAV PIND",BH:BH,1)),0),IF(BI34="Üüritav büroopind kokku",SUM($BM$2:BM33),"")))</f>
        <v/>
      </c>
      <c r="BN34" s="34" t="str">
        <f>IF(OR(BF34&lt;&gt;"",BI34="Aktiivne vakantsus"),IFERROR(SUMIFS(INDEX($AC$3:$AU$1002,0,MATCH($BI34,AC$2:AU$2,0)),$BH$3:$BH$1002,1),0),IF(BI34="Üüritav büroopind kokku",SUM($BN$2:BN33), ""))</f>
        <v/>
      </c>
      <c r="BO34" s="34" t="str">
        <f t="shared" si="9"/>
        <v/>
      </c>
      <c r="BP34" s="114" t="str">
        <f t="shared" ca="1" si="1"/>
        <v/>
      </c>
    </row>
    <row r="35" spans="1:68" x14ac:dyDescent="0.3">
      <c r="A35" s="25" t="str">
        <f>IF(Eksplikatsioon!A37=0,"",Eksplikatsioon!A37)</f>
        <v/>
      </c>
      <c r="B35" s="58" t="str">
        <f>IF(Eksplikatsioon!B37=0,"",Eksplikatsioon!B37)</f>
        <v/>
      </c>
      <c r="C35" s="25" t="str">
        <f>IF(Eksplikatsioon!C37=0,"",Eksplikatsioon!C37)</f>
        <v/>
      </c>
      <c r="D35" s="25" t="str">
        <f>IF(Eksplikatsioon!D37=0,"",Eksplikatsioon!D37)</f>
        <v/>
      </c>
      <c r="E35" s="56" t="str">
        <f>IF(Eksplikatsioon!F37=0,"",Eksplikatsioon!F37)</f>
        <v/>
      </c>
      <c r="F35" s="25" t="str">
        <f>IF(Eksplikatsioon!H37=0,"",Eksplikatsioon!H37)</f>
        <v/>
      </c>
      <c r="G35" s="25" t="str">
        <f>IF(Eksplikatsioon!J37=0,"",Eksplikatsioon!J37)</f>
        <v/>
      </c>
      <c r="H35" s="25" t="str">
        <f>IF(Eksplikatsioon!K37=0,"",Eksplikatsioon!K37)</f>
        <v/>
      </c>
      <c r="I35" s="25" t="str">
        <f>IF(Eksplikatsioon!L37=0,"",Eksplikatsioon!L37)</f>
        <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12"/>
        <v/>
      </c>
      <c r="AX35" s="39" t="str">
        <f t="shared" si="13"/>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14"/>
        <v/>
      </c>
      <c r="BD35" s="47" t="str">
        <f t="shared" ca="1" si="15"/>
        <v/>
      </c>
      <c r="BF35" s="38"/>
      <c r="BG35" s="38"/>
      <c r="BH35" s="108" t="str">
        <f t="shared" si="6"/>
        <v/>
      </c>
      <c r="BI35" s="9" t="str">
        <f t="shared" si="10"/>
        <v/>
      </c>
      <c r="BJ35" s="9" t="str">
        <f t="shared" si="11"/>
        <v/>
      </c>
      <c r="BK35" s="34" t="str">
        <f>IF(BF35&lt;&gt;"",IF(SUMIFS(E:E,H:H,BI35,G:G,"Ainukasutuses pind",C:C,"ÜÜRITAV PIND",BH:BH,1)=0,0,SUMIFS(E:E,H:H,BI35,G:G,"Ainukasutuses pind",C:C,"ÜÜRITAV PIND",BH:BH,1)),IF(BI35="Aktiivne vakantsus",SUMIFS(E:E,C:C,"üüritav pind",G:G,"ainukasutuses pind",BH:BH,1)-SUM($BK$2:BK34),IF(BI35="Üüritav büroopind kokku",SUM($BK$2:BK34),"")))</f>
        <v/>
      </c>
      <c r="BL35" s="34" t="str">
        <f>IF(BF35&lt;&gt;"",IFERROR(SUMIFS(E:E,G:G,"Ainukasutuses pind",C:C,"üüritav pind",H:H,BI35,A:A,-4)/SUMIFS(E:E,G:G,"Ainukasutuses pind",C:C,"üüritav pind",A:A,-4)*(IF(G35="Korruse üldpind", SUMIFS(E:E,G:G,"Ühiskasutuses korruse pind",C:C,"üüritav pind",A:A,-4,BH:BH,1),SUMIFS(E:E,G:G,"Korruse üldpind",C:C,"üüritav pind",A:A,-4,BH:BH,1))+SUMIFS(E:E,G:G,"Ühiskasutuses korruse pind",C:C,"üüritav pind",A:A,-4,BH:BH,1)),0)+IFERROR(SUMIFS(E:E,G:G,"Ainukasutuses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pind",H:H,BI35,A:A,-1)/SUMIFS(E:E,G:G,"Ainukasutuses pind",C:C,"üüritav pind",A:A,-1)*(IF(G35="Korruse üldpind",SUMIFS(E:E,G:G,"Ühiskasutuses korruse pind",C:C,"üüritav pind",A:A,-1,BH:BH,1),SUMIFS(E:E,G:G,"Korruse üldpind",C:C,"üüritav pind",A:A,-1,BH:BH,1))+SUMIFS(E:E,G:G,"Ühiskasutuses korruse pind",C:C,"üüritav pind",A:A,-1,BH:BH,1)),0)+IFERROR(SUMIFS(E:E,G:G,"Ainukasutuses pind",C:C,"üüritav pind",H:H,BI35,A:A,0)/SUMIFS(E:E,G:G,"Ainukasutuses pind",C:C,"üüritav pind",A:A,0)*(IF(G35="Korruse üldpind", SUMIFS(E:E,G:G,"Ühiskasutuses korruse pind",C:C,"üüritav pind",A:A,0,BH:BH,1),SUMIFS(E:E,G:G,"Korruse üldpind",C:C,"üüritav pind",A:A,0,BH:BH,1))+SUMIFS(E:E,G:G,"Ühiskasutuses korruse pind",C:C,"üüritav pind",A:A,0,BH:BH,1)),0)+IFERROR(SUMIFS(E:E,G:G,"Ainukasutuses pind",C:C,"üüritav pind",H:H,BI35,A:A,1)/SUMIFS(E:E,G:G,"Ainukasutuses pind",C:C,"üüritav pind",A:A,1)*(IF(G35="Korruse üldpind", SUMIFS(E:E,G:G,"Ühiskasutuses korruse pind",C:C,"üüritav pind",A:A,1,BH:BH,1),SUMIFS(E:E,G:G,"Korruse üldpind",C:C,"üüritav pind",A:A,1,BH:BH,1))+SUMIFS(E:E,G:G,"Ühiskasutuses korruse pind",C:C,"üüritav pind",A:A,1,BH:BH,1)),0)+IFERROR(SUMIFS(E:E,G:G,"Ainukasutuses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 0)+IFERROR(SUMIFS(E:E,G:G,"Ainukasutuses pind",C:C,"üüritav pind",H:H,BI35,A:A,4)/SUMIFS(E:E,G:G,"Ainukasutuses pind",C:C,"üüritav pind",A:A,4)*(IF(G35="Korruse üldpind",SUMIFS(E:E,G:G,"Ühiskasutuses korruse pind",C:C,"üüritav pind",A:A,4,BH:BH,1),SUMIFS(E:E,G:G,"Korruse üldpind",C:C,"üüritav pind",A:A,4,BH:BH,1))+SUMIFS(E:E,G:G,"Ühiskasutuses korruse pind",C:C,"üüritav pind",A:A,4,BH:BH,1)), 0)+IFERROR(SUMIFS(E:E,G:G,"Ainukasutuses pind",C:C,"üüritav pind",H:H,BI35,A:A,5)/SUMIFS(E:E,G:G,"Ainukasutuses pind",C:C,"üüritav pind",A:A,5)*(IF(G35="Korruse üldpind", SUMIFS(E:E,G:G,"Ühiskasutuses korruse pind",C:C,"üüritav pind",A:A,5,BH:BH,1),SUMIFS(E:E,G:G,"Korruse üldpind",C:C,"üüritav pind",A:A,5,BH:BH,1))+SUMIFS(E:E,G:G,"Ühiskasutuses korruse pind",C:C,"üüritav pind",A:A,5,BH:BH,1)), 0)+IFERROR(SUMIFS(E:E,G:G,"Ainukasutuses pind",C:C,"üüritav pind",H:H,BI35,A:A,6)/SUMIFS(E:E,G:G,"Ainukasutuses pind",C:C,"üüritav pind",A:A,6)*(IF(G35="Korruse üldpind", SUMIFS(E:E,G:G,"Ühiskasutuses korruse pind",C:C,"üüritav pind",A:A,6,BH:BH,1),SUMIFS(E:E,G:G,"Korruse üldpind",C:C,"üüritav pind",A:A,6,BH:BH,1))+SUMIFS(E:E,G:G,"Ühiskasutuses korruse pind",C:C,"üüritav pind",A:A,6,BH:BH,1)),0)+IFERROR(SUMIFS(E:E,G:G,"Ainukasutuses pind",C:C,"üüritav pind",H:H,BI35,A:A,7)/SUMIFS(E:E,G:G,"Ainukasutuses pind",C:C,"üüritav pind",A:A,7)*(IF(G35="Korruse üldpind", SUMIFS(E:E,G:G,"Ühiskasutuses korruse pind",C:C,"üüritav pind",A:A,7,BH:BH,1),SUMIFS(E:E,G:G,"Korruse üldpind",C:C,"üüritav pind",A:A,7,BH:BH,1))+SUMIFS(E:E,G:G,"Ühiskasutuses korruse pind",C:C,"üüritav pind",A:A,7,BH:BH,1)),0)+IFERROR(SUMIFS(E:E,G:G,"Ainukasutuses pind",C:C,"üüritav pind",H:H,BI35,A:A,8)/SUMIFS(E:E,G:G,"Ainukasutuses pind",C:C,"üüritav pind",A:A,8)*(IF(G35="Korruse üldpind", SUMIFS(E:E,G:G,"Ühiskasutuses korruse pind",C:C,"üüritav pind",A:A,8,BH:BH,1),SUMIFS(E:E,G:G,"Korruse üldpind",C:C,"üüritav pind",A:A,8,BH:BH,1))+SUMIFS(E:E,G:G,"Ühiskasutuses korruse pind",C:C,"üüritav pind",A:A,8,BH:BH,1)),0)+IFERROR(SUMIFS(E:E,G:G,"Ainukasutuses pind",C:C,"üüritav pind",H:H,BI35,A:A,9)/SUMIFS(E:E,G:G,"Ainukasutuses pind",C:C,"üüritav pind",A:A,9)*(IF(G35="Korruse üldpind", SUMIFS(E:E,G:G,"Ühiskasutuses korruse pind",C:C,"üüritav pind",A:A,9,BH:BH,1),SUMIFS(E:E,G:G,"Korruse üldpind",C:C,"üüritav pind",A:A,9,BH:BH,1))+SUMIFS(E:E,G:G,"Ühiskasutuses korruse pind",C:C,"üüritav pind",A:A,9,BH:BH,1)),0)+IFERROR(SUMIFS(E:E,G:G,"Ainukasutuses pind",C:C,"üüritav pind",H:H,BI35,A:A,10)/SUMIFS(E:E,G:G,"Ainukasutuses pind",C:C,"üüritav pind",A:A,10)*(IF(G35="Korruse üldpind", SUMIFS(E:E,G:G,"Ühiskasutuses korruse pind",C:C,"üüritav pind",A:A,10,BH:BH,1),SUMIFS(E:E,G:G,"Korruse üldpind",C:C,"üüritav pind",A:A,10,BH:BH,1))+SUMIFS(E:E,G:G,"Ühiskasutuses korruse pind",C:C,"üüritav pind",A:A,10,BH:BH,1)), 0)+IFERROR(SUMIFS(E:E,G:G,"Ainukasutuses pind",C:C,"üüritav pind",H:H,BI35,A:A,11)/SUMIFS(E:E,G:G,"Ainukasutuses pind",C:C,"üüritav pind",A:A,11)*(IF(G35="Korruse üldpind",SUMIFS(E:E,G:G,"Ühiskasutuses korruse pind",C:C,"üüritav pind",A:A,11,BH:BH,1),SUMIFS(E:E,G:G,"Korruse üldpind",C:C,"üüritav pind",A:A,11,BH:BH,1))+SUMIFS(E:E,G:G,"Ühiskasutuses korruse pind",C:C,"üüritav pind",A:A,11,BH:BH,1)), 0)+IFERROR(SUMIFS(E:E,G:G,"Ainukasutuses pind",C:C,"üüritav pind",H:H,BI35,A:A,12)/SUMIFS(E:E,G:G,"Ainukasutuses pind",C:C,"üüritav pind",A:A,12)*(IF(G35="Korruse üldpind", SUMIFS(E:E,G:G,"Ühiskasutuses korruse pind",C:C,"üüritav pind",A:A,12,BH:BH,1),SUMIFS(E:E,G:G,"Korruse üldpind",C:C,"üüritav pind",A:A,12,BH:BH,1))+SUMIFS(E:E,G:G,"Ühiskasutuses korruse pind",C:C,"üüritav pind",A:A,12,BH:BH,1)),0)+IFERROR(SUMIFS(E:E,G:G,"Ainukasutuses pind",C:C,"üüritav pind",H:H,BI35,A:A,13)/SUMIFS(E:E,G:G,"Ainukasutuses pind",C:C,"üüritav pind",A:A,13)*(IF(G35="Korruse üldpind", SUMIFS(E:E,G:G,"Ühiskasutuses korruse pind",C:C,"üüritav pind",A:A,13,BH:BH,1),SUMIFS(E:E,G:G,"Korruse üldpind",C:C,"üüritav pind",A:A,13,BH:BH,1))+SUMIFS(E:E,G:G,"Ühiskasutuses korruse pind",C:C,"üüritav pind",A:A,13,BH:BH,1)),0)+IFERROR(SUMIFS(E:E,G:G,"Ainukasutuses pind",C:C,"Üüritav pind",H:H,BI35,A:A,14)/SUMIFS(E:E,G:G,"Ainukasutuses pind",C:C,"Üüritav pind",A:A,14)*(IF(G35="Korruse üldpind", SUMIFS(E:E,G:G,"Ühiskasutuses korruse pind",C:C,"üüritav pind",A:A,14,BH:BH,1),SUMIFS(E:E,G:G,"Korruse üldpind",C:C,"üüritav pind",A:A,14,BH:BH,1))+SUMIFS(E:E,G:G,"Ühiskasutuses korruse pind",C:C,"üüritav pind",A:A,14,BH:BH,1)), 0),IF(BI35="Aktiivne vakantsus", SUMIFS(E:E,C:C,"üüritav pind",G:G,"Ühiskasutuses korruse pind",BH:BH,1)+SUMIFS(E:E,C:C,"üüritav pind",G:G,"Korruse üldpind",BH:BH,1)-SUM($BL$2:BL34), IF(BI35="Üüritav büroopind kokku", SUM($BL$2:BL34), "")))</f>
        <v/>
      </c>
      <c r="BM35" s="34" t="str">
        <f ca="1">IF(BF35&lt;&gt;"",IFERROR(AY35/SUM($AY$3:OFFSET($AY$3,MATCH("Üüritav büroopind kokku",$BI$5:$BI$300,0),0))*(SUMIFS(E:E,G:G,"Ühiskasutuses hoone pind",C:C,"ÜÜRITAV PIND",BH:BH,1)+SUMIFS(E:E,G:G,"Hoone üldpind",C:C,"ÜÜRITAV PIND",BH:BH,1)),0),IF(BI35="Aktiivne vakantsus",IFERROR(AY35/SUM($AY$3:OFFSET($AY$3,MATCH("Üüritav büroopind kokku",$BI$5:$BI$300,0),0))*(SUMIFS(E:E,G:G,"Ühiskasutuses hoone pind",C:C,"ÜÜRITAV PIND",BH:BH,1)+SUMIFS(E:E,G:G,"Hoone üldpind",C:C,"ÜÜRITAV PIND",BH:BH,1)),0),IF(BI35="Üüritav büroopind kokku",SUM($BM$2:BM34),"")))</f>
        <v/>
      </c>
      <c r="BN35" s="34" t="str">
        <f>IF(OR(BF35&lt;&gt;"",BI35="Aktiivne vakantsus"),IFERROR(SUMIFS(INDEX($AC$3:$AU$1002,0,MATCH($BI35,AC$2:AU$2,0)),$BH$3:$BH$1002,1),0),IF(BI35="Üüritav büroopind kokku",SUM($BN$2:BN34), ""))</f>
        <v/>
      </c>
      <c r="BO35" s="34" t="str">
        <f t="shared" si="9"/>
        <v/>
      </c>
      <c r="BP35" s="114" t="str">
        <f t="shared" ca="1" si="1"/>
        <v/>
      </c>
    </row>
    <row r="36" spans="1:68" x14ac:dyDescent="0.3">
      <c r="A36" s="25" t="str">
        <f>IF(Eksplikatsioon!A38=0,"",Eksplikatsioon!A38)</f>
        <v/>
      </c>
      <c r="B36" s="58" t="str">
        <f>IF(Eksplikatsioon!B38=0,"",Eksplikatsioon!B38)</f>
        <v/>
      </c>
      <c r="C36" s="25" t="str">
        <f>IF(Eksplikatsioon!C38=0,"",Eksplikatsioon!C38)</f>
        <v/>
      </c>
      <c r="D36" s="25" t="str">
        <f>IF(Eksplikatsioon!D38=0,"",Eksplikatsioon!D38)</f>
        <v/>
      </c>
      <c r="E36" s="56" t="str">
        <f>IF(Eksplikatsioon!F38=0,"",Eksplikatsioon!F38)</f>
        <v/>
      </c>
      <c r="F36" s="25" t="str">
        <f>IF(Eksplikatsioon!H38=0,"",Eksplikatsioon!H38)</f>
        <v/>
      </c>
      <c r="G36" s="25" t="str">
        <f>IF(Eksplikatsioon!J38=0,"",Eksplikatsioon!J38)</f>
        <v/>
      </c>
      <c r="H36" s="25" t="str">
        <f>IF(Eksplikatsioon!K38=0,"",Eksplikatsioon!K38)</f>
        <v/>
      </c>
      <c r="I36" s="25" t="str">
        <f>IF(Eksplikatsioon!L38=0,"",Eksplikatsioon!L38)</f>
        <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12"/>
        <v/>
      </c>
      <c r="AX36" s="39" t="str">
        <f t="shared" si="13"/>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14"/>
        <v/>
      </c>
      <c r="BD36" s="47" t="str">
        <f t="shared" ca="1" si="15"/>
        <v/>
      </c>
      <c r="BF36" s="38"/>
      <c r="BG36" s="38"/>
      <c r="BH36" s="108" t="str">
        <f t="shared" si="6"/>
        <v/>
      </c>
      <c r="BI36" s="9" t="str">
        <f t="shared" si="10"/>
        <v/>
      </c>
      <c r="BJ36" s="9" t="str">
        <f t="shared" si="11"/>
        <v/>
      </c>
      <c r="BK36" s="34" t="str">
        <f>IF(BF36&lt;&gt;"",IF(SUMIFS(E:E,H:H,BI36,G:G,"Ainukasutuses pind",C:C,"ÜÜRITAV PIND",BH:BH,1)=0,0,SUMIFS(E:E,H:H,BI36,G:G,"Ainukasutuses pind",C:C,"ÜÜRITAV PIND",BH:BH,1)),IF(BI36="Aktiivne vakantsus",SUMIFS(E:E,C:C,"üüritav pind",G:G,"ainukasutuses pind",BH:BH,1)-SUM($BK$2:BK35),IF(BI36="Üüritav büroopind kokku",SUM($BK$2:BK35),"")))</f>
        <v/>
      </c>
      <c r="BL36" s="34" t="str">
        <f>IF(BF36&lt;&gt;"",IFERROR(SUMIFS(E:E,G:G,"Ainukasutuses pind",C:C,"üüritav pind",H:H,BI36,A:A,-4)/SUMIFS(E:E,G:G,"Ainukasutuses pind",C:C,"üüritav pind",A:A,-4)*(IF(G36="Korruse üldpind", SUMIFS(E:E,G:G,"Ühiskasutuses korruse pind",C:C,"üüritav pind",A:A,-4,BH:BH,1),SUMIFS(E:E,G:G,"Korruse üldpind",C:C,"üüritav pind",A:A,-4,BH:BH,1))+SUMIFS(E:E,G:G,"Ühiskasutuses korruse pind",C:C,"üüritav pind",A:A,-4,BH:BH,1)),0)+IFERROR(SUMIFS(E:E,G:G,"Ainukasutuses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pind",H:H,BI36,A:A,-1)/SUMIFS(E:E,G:G,"Ainukasutuses pind",C:C,"üüritav pind",A:A,-1)*(IF(G36="Korruse üldpind",SUMIFS(E:E,G:G,"Ühiskasutuses korruse pind",C:C,"üüritav pind",A:A,-1,BH:BH,1),SUMIFS(E:E,G:G,"Korruse üldpind",C:C,"üüritav pind",A:A,-1,BH:BH,1))+SUMIFS(E:E,G:G,"Ühiskasutuses korruse pind",C:C,"üüritav pind",A:A,-1,BH:BH,1)),0)+IFERROR(SUMIFS(E:E,G:G,"Ainukasutuses pind",C:C,"üüritav pind",H:H,BI36,A:A,0)/SUMIFS(E:E,G:G,"Ainukasutuses pind",C:C,"üüritav pind",A:A,0)*(IF(G36="Korruse üldpind", SUMIFS(E:E,G:G,"Ühiskasutuses korruse pind",C:C,"üüritav pind",A:A,0,BH:BH,1),SUMIFS(E:E,G:G,"Korruse üldpind",C:C,"üüritav pind",A:A,0,BH:BH,1))+SUMIFS(E:E,G:G,"Ühiskasutuses korruse pind",C:C,"üüritav pind",A:A,0,BH:BH,1)),0)+IFERROR(SUMIFS(E:E,G:G,"Ainukasutuses pind",C:C,"üüritav pind",H:H,BI36,A:A,1)/SUMIFS(E:E,G:G,"Ainukasutuses pind",C:C,"üüritav pind",A:A,1)*(IF(G36="Korruse üldpind", SUMIFS(E:E,G:G,"Ühiskasutuses korruse pind",C:C,"üüritav pind",A:A,1,BH:BH,1),SUMIFS(E:E,G:G,"Korruse üldpind",C:C,"üüritav pind",A:A,1,BH:BH,1))+SUMIFS(E:E,G:G,"Ühiskasutuses korruse pind",C:C,"üüritav pind",A:A,1,BH:BH,1)),0)+IFERROR(SUMIFS(E:E,G:G,"Ainukasutuses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 0)+IFERROR(SUMIFS(E:E,G:G,"Ainukasutuses pind",C:C,"üüritav pind",H:H,BI36,A:A,4)/SUMIFS(E:E,G:G,"Ainukasutuses pind",C:C,"üüritav pind",A:A,4)*(IF(G36="Korruse üldpind",SUMIFS(E:E,G:G,"Ühiskasutuses korruse pind",C:C,"üüritav pind",A:A,4,BH:BH,1),SUMIFS(E:E,G:G,"Korruse üldpind",C:C,"üüritav pind",A:A,4,BH:BH,1))+SUMIFS(E:E,G:G,"Ühiskasutuses korruse pind",C:C,"üüritav pind",A:A,4,BH:BH,1)), 0)+IFERROR(SUMIFS(E:E,G:G,"Ainukasutuses pind",C:C,"üüritav pind",H:H,BI36,A:A,5)/SUMIFS(E:E,G:G,"Ainukasutuses pind",C:C,"üüritav pind",A:A,5)*(IF(G36="Korruse üldpind", SUMIFS(E:E,G:G,"Ühiskasutuses korruse pind",C:C,"üüritav pind",A:A,5,BH:BH,1),SUMIFS(E:E,G:G,"Korruse üldpind",C:C,"üüritav pind",A:A,5,BH:BH,1))+SUMIFS(E:E,G:G,"Ühiskasutuses korruse pind",C:C,"üüritav pind",A:A,5,BH:BH,1)), 0)+IFERROR(SUMIFS(E:E,G:G,"Ainukasutuses pind",C:C,"üüritav pind",H:H,BI36,A:A,6)/SUMIFS(E:E,G:G,"Ainukasutuses pind",C:C,"üüritav pind",A:A,6)*(IF(G36="Korruse üldpind", SUMIFS(E:E,G:G,"Ühiskasutuses korruse pind",C:C,"üüritav pind",A:A,6,BH:BH,1),SUMIFS(E:E,G:G,"Korruse üldpind",C:C,"üüritav pind",A:A,6,BH:BH,1))+SUMIFS(E:E,G:G,"Ühiskasutuses korruse pind",C:C,"üüritav pind",A:A,6,BH:BH,1)),0)+IFERROR(SUMIFS(E:E,G:G,"Ainukasutuses pind",C:C,"üüritav pind",H:H,BI36,A:A,7)/SUMIFS(E:E,G:G,"Ainukasutuses pind",C:C,"üüritav pind",A:A,7)*(IF(G36="Korruse üldpind", SUMIFS(E:E,G:G,"Ühiskasutuses korruse pind",C:C,"üüritav pind",A:A,7,BH:BH,1),SUMIFS(E:E,G:G,"Korruse üldpind",C:C,"üüritav pind",A:A,7,BH:BH,1))+SUMIFS(E:E,G:G,"Ühiskasutuses korruse pind",C:C,"üüritav pind",A:A,7,BH:BH,1)),0)+IFERROR(SUMIFS(E:E,G:G,"Ainukasutuses pind",C:C,"üüritav pind",H:H,BI36,A:A,8)/SUMIFS(E:E,G:G,"Ainukasutuses pind",C:C,"üüritav pind",A:A,8)*(IF(G36="Korruse üldpind", SUMIFS(E:E,G:G,"Ühiskasutuses korruse pind",C:C,"üüritav pind",A:A,8,BH:BH,1),SUMIFS(E:E,G:G,"Korruse üldpind",C:C,"üüritav pind",A:A,8,BH:BH,1))+SUMIFS(E:E,G:G,"Ühiskasutuses korruse pind",C:C,"üüritav pind",A:A,8,BH:BH,1)),0)+IFERROR(SUMIFS(E:E,G:G,"Ainukasutuses pind",C:C,"üüritav pind",H:H,BI36,A:A,9)/SUMIFS(E:E,G:G,"Ainukasutuses pind",C:C,"üüritav pind",A:A,9)*(IF(G36="Korruse üldpind", SUMIFS(E:E,G:G,"Ühiskasutuses korruse pind",C:C,"üüritav pind",A:A,9,BH:BH,1),SUMIFS(E:E,G:G,"Korruse üldpind",C:C,"üüritav pind",A:A,9,BH:BH,1))+SUMIFS(E:E,G:G,"Ühiskasutuses korruse pind",C:C,"üüritav pind",A:A,9,BH:BH,1)),0)+IFERROR(SUMIFS(E:E,G:G,"Ainukasutuses pind",C:C,"üüritav pind",H:H,BI36,A:A,10)/SUMIFS(E:E,G:G,"Ainukasutuses pind",C:C,"üüritav pind",A:A,10)*(IF(G36="Korruse üldpind", SUMIFS(E:E,G:G,"Ühiskasutuses korruse pind",C:C,"üüritav pind",A:A,10,BH:BH,1),SUMIFS(E:E,G:G,"Korruse üldpind",C:C,"üüritav pind",A:A,10,BH:BH,1))+SUMIFS(E:E,G:G,"Ühiskasutuses korruse pind",C:C,"üüritav pind",A:A,10,BH:BH,1)), 0)+IFERROR(SUMIFS(E:E,G:G,"Ainukasutuses pind",C:C,"üüritav pind",H:H,BI36,A:A,11)/SUMIFS(E:E,G:G,"Ainukasutuses pind",C:C,"üüritav pind",A:A,11)*(IF(G36="Korruse üldpind",SUMIFS(E:E,G:G,"Ühiskasutuses korruse pind",C:C,"üüritav pind",A:A,11,BH:BH,1),SUMIFS(E:E,G:G,"Korruse üldpind",C:C,"üüritav pind",A:A,11,BH:BH,1))+SUMIFS(E:E,G:G,"Ühiskasutuses korruse pind",C:C,"üüritav pind",A:A,11,BH:BH,1)), 0)+IFERROR(SUMIFS(E:E,G:G,"Ainukasutuses pind",C:C,"üüritav pind",H:H,BI36,A:A,12)/SUMIFS(E:E,G:G,"Ainukasutuses pind",C:C,"üüritav pind",A:A,12)*(IF(G36="Korruse üldpind", SUMIFS(E:E,G:G,"Ühiskasutuses korruse pind",C:C,"üüritav pind",A:A,12,BH:BH,1),SUMIFS(E:E,G:G,"Korruse üldpind",C:C,"üüritav pind",A:A,12,BH:BH,1))+SUMIFS(E:E,G:G,"Ühiskasutuses korruse pind",C:C,"üüritav pind",A:A,12,BH:BH,1)),0)+IFERROR(SUMIFS(E:E,G:G,"Ainukasutuses pind",C:C,"üüritav pind",H:H,BI36,A:A,13)/SUMIFS(E:E,G:G,"Ainukasutuses pind",C:C,"üüritav pind",A:A,13)*(IF(G36="Korruse üldpind", SUMIFS(E:E,G:G,"Ühiskasutuses korruse pind",C:C,"üüritav pind",A:A,13,BH:BH,1),SUMIFS(E:E,G:G,"Korruse üldpind",C:C,"üüritav pind",A:A,13,BH:BH,1))+SUMIFS(E:E,G:G,"Ühiskasutuses korruse pind",C:C,"üüritav pind",A:A,13,BH:BH,1)),0)+IFERROR(SUMIFS(E:E,G:G,"Ainukasutuses pind",C:C,"Üüritav pind",H:H,BI36,A:A,14)/SUMIFS(E:E,G:G,"Ainukasutuses pind",C:C,"Üüritav pind",A:A,14)*(IF(G36="Korruse üldpind", SUMIFS(E:E,G:G,"Ühiskasutuses korruse pind",C:C,"üüritav pind",A:A,14,BH:BH,1),SUMIFS(E:E,G:G,"Korruse üldpind",C:C,"üüritav pind",A:A,14,BH:BH,1))+SUMIFS(E:E,G:G,"Ühiskasutuses korruse pind",C:C,"üüritav pind",A:A,14,BH:BH,1)), 0),IF(BI36="Aktiivne vakantsus", SUMIFS(E:E,C:C,"üüritav pind",G:G,"Ühiskasutuses korruse pind",BH:BH,1)+SUMIFS(E:E,C:C,"üüritav pind",G:G,"Korruse üldpind",BH:BH,1)-SUM($BL$2:BL35), IF(BI36="Üüritav büroopind kokku", SUM($BL$2:BL35), "")))</f>
        <v/>
      </c>
      <c r="BM36" s="34" t="str">
        <f ca="1">IF(BF36&lt;&gt;"",IFERROR(AY36/SUM($AY$3:OFFSET($AY$3,MATCH("Üüritav büroopind kokku",$BI$5:$BI$300,0),0))*(SUMIFS(E:E,G:G,"Ühiskasutuses hoone pind",C:C,"ÜÜRITAV PIND",BH:BH,1)+SUMIFS(E:E,G:G,"Hoone üldpind",C:C,"ÜÜRITAV PIND",BH:BH,1)),0),IF(BI36="Aktiivne vakantsus",IFERROR(AY36/SUM($AY$3:OFFSET($AY$3,MATCH("Üüritav büroopind kokku",$BI$5:$BI$300,0),0))*(SUMIFS(E:E,G:G,"Ühiskasutuses hoone pind",C:C,"ÜÜRITAV PIND",BH:BH,1)+SUMIFS(E:E,G:G,"Hoone üldpind",C:C,"ÜÜRITAV PIND",BH:BH,1)),0),IF(BI36="Üüritav büroopind kokku",SUM($BM$2:BM35),"")))</f>
        <v/>
      </c>
      <c r="BN36" s="34" t="str">
        <f>IF(OR(BF36&lt;&gt;"",BI36="Aktiivne vakantsus"),IFERROR(SUMIFS(INDEX($AC$3:$AU$1002,0,MATCH($BI36,AC$2:AU$2,0)),$BH$3:$BH$1002,1),0),IF(BI36="Üüritav büroopind kokku",SUM($BN$2:BN35), ""))</f>
        <v/>
      </c>
      <c r="BO36" s="34" t="str">
        <f t="shared" si="9"/>
        <v/>
      </c>
      <c r="BP36" s="114" t="str">
        <f t="shared" ca="1" si="1"/>
        <v/>
      </c>
    </row>
    <row r="37" spans="1:68" x14ac:dyDescent="0.3">
      <c r="A37" s="25" t="str">
        <f>IF(Eksplikatsioon!A39=0,"",Eksplikatsioon!A39)</f>
        <v/>
      </c>
      <c r="B37" s="58" t="str">
        <f>IF(Eksplikatsioon!B39=0,"",Eksplikatsioon!B39)</f>
        <v/>
      </c>
      <c r="C37" s="25" t="str">
        <f>IF(Eksplikatsioon!C39=0,"",Eksplikatsioon!C39)</f>
        <v/>
      </c>
      <c r="D37" s="25" t="str">
        <f>IF(Eksplikatsioon!D39=0,"",Eksplikatsioon!D39)</f>
        <v/>
      </c>
      <c r="E37" s="56" t="str">
        <f>IF(Eksplikatsioon!F39=0,"",Eksplikatsioon!F39)</f>
        <v/>
      </c>
      <c r="F37" s="25" t="str">
        <f>IF(Eksplikatsioon!H39=0,"",Eksplikatsioon!H39)</f>
        <v/>
      </c>
      <c r="G37" s="25" t="str">
        <f>IF(Eksplikatsioon!J39=0,"",Eksplikatsioon!J39)</f>
        <v/>
      </c>
      <c r="H37" s="25" t="str">
        <f>IF(Eksplikatsioon!K39=0,"",Eksplikatsioon!K39)</f>
        <v/>
      </c>
      <c r="I37" s="25" t="str">
        <f>IF(Eksplikatsioon!L39=0,"",Eksplikatsioon!L39)</f>
        <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12"/>
        <v/>
      </c>
      <c r="AX37" s="39" t="str">
        <f t="shared" si="13"/>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14"/>
        <v/>
      </c>
      <c r="BD37" s="47" t="str">
        <f t="shared" ca="1" si="15"/>
        <v/>
      </c>
      <c r="BF37" s="38"/>
      <c r="BG37" s="38"/>
      <c r="BH37" s="108" t="str">
        <f t="shared" si="6"/>
        <v/>
      </c>
      <c r="BI37" s="9" t="str">
        <f t="shared" si="10"/>
        <v/>
      </c>
      <c r="BJ37" s="9" t="str">
        <f t="shared" si="11"/>
        <v/>
      </c>
      <c r="BK37" s="34" t="str">
        <f>IF(BF37&lt;&gt;"",IF(SUMIFS(E:E,H:H,BI37,G:G,"Ainukasutuses pind",C:C,"ÜÜRITAV PIND",BH:BH,1)=0,0,SUMIFS(E:E,H:H,BI37,G:G,"Ainukasutuses pind",C:C,"ÜÜRITAV PIND",BH:BH,1)),IF(BI37="Aktiivne vakantsus",SUMIFS(E:E,C:C,"üüritav pind",G:G,"ainukasutuses pind",BH:BH,1)-SUM($BK$2:BK36),IF(BI37="Üüritav büroopind kokku",SUM($BK$2:BK36),"")))</f>
        <v/>
      </c>
      <c r="BL37" s="34" t="str">
        <f>IF(BF37&lt;&gt;"",IFERROR(SUMIFS(E:E,G:G,"Ainukasutuses pind",C:C,"üüritav pind",H:H,BI37,A:A,-4)/SUMIFS(E:E,G:G,"Ainukasutuses pind",C:C,"üüritav pind",A:A,-4)*(IF(G37="Korruse üldpind", SUMIFS(E:E,G:G,"Ühiskasutuses korruse pind",C:C,"üüritav pind",A:A,-4,BH:BH,1),SUMIFS(E:E,G:G,"Korruse üldpind",C:C,"üüritav pind",A:A,-4,BH:BH,1))+SUMIFS(E:E,G:G,"Ühiskasutuses korruse pind",C:C,"üüritav pind",A:A,-4,BH:BH,1)),0)+IFERROR(SUMIFS(E:E,G:G,"Ainukasutuses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pind",H:H,BI37,A:A,-1)/SUMIFS(E:E,G:G,"Ainukasutuses pind",C:C,"üüritav pind",A:A,-1)*(IF(G37="Korruse üldpind",SUMIFS(E:E,G:G,"Ühiskasutuses korruse pind",C:C,"üüritav pind",A:A,-1,BH:BH,1),SUMIFS(E:E,G:G,"Korruse üldpind",C:C,"üüritav pind",A:A,-1,BH:BH,1))+SUMIFS(E:E,G:G,"Ühiskasutuses korruse pind",C:C,"üüritav pind",A:A,-1,BH:BH,1)),0)+IFERROR(SUMIFS(E:E,G:G,"Ainukasutuses pind",C:C,"üüritav pind",H:H,BI37,A:A,0)/SUMIFS(E:E,G:G,"Ainukasutuses pind",C:C,"üüritav pind",A:A,0)*(IF(G37="Korruse üldpind", SUMIFS(E:E,G:G,"Ühiskasutuses korruse pind",C:C,"üüritav pind",A:A,0,BH:BH,1),SUMIFS(E:E,G:G,"Korruse üldpind",C:C,"üüritav pind",A:A,0,BH:BH,1))+SUMIFS(E:E,G:G,"Ühiskasutuses korruse pind",C:C,"üüritav pind",A:A,0,BH:BH,1)),0)+IFERROR(SUMIFS(E:E,G:G,"Ainukasutuses pind",C:C,"üüritav pind",H:H,BI37,A:A,1)/SUMIFS(E:E,G:G,"Ainukasutuses pind",C:C,"üüritav pind",A:A,1)*(IF(G37="Korruse üldpind", SUMIFS(E:E,G:G,"Ühiskasutuses korruse pind",C:C,"üüritav pind",A:A,1,BH:BH,1),SUMIFS(E:E,G:G,"Korruse üldpind",C:C,"üüritav pind",A:A,1,BH:BH,1))+SUMIFS(E:E,G:G,"Ühiskasutuses korruse pind",C:C,"üüritav pind",A:A,1,BH:BH,1)),0)+IFERROR(SUMIFS(E:E,G:G,"Ainukasutuses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 0)+IFERROR(SUMIFS(E:E,G:G,"Ainukasutuses pind",C:C,"üüritav pind",H:H,BI37,A:A,4)/SUMIFS(E:E,G:G,"Ainukasutuses pind",C:C,"üüritav pind",A:A,4)*(IF(G37="Korruse üldpind",SUMIFS(E:E,G:G,"Ühiskasutuses korruse pind",C:C,"üüritav pind",A:A,4,BH:BH,1),SUMIFS(E:E,G:G,"Korruse üldpind",C:C,"üüritav pind",A:A,4,BH:BH,1))+SUMIFS(E:E,G:G,"Ühiskasutuses korruse pind",C:C,"üüritav pind",A:A,4,BH:BH,1)), 0)+IFERROR(SUMIFS(E:E,G:G,"Ainukasutuses pind",C:C,"üüritav pind",H:H,BI37,A:A,5)/SUMIFS(E:E,G:G,"Ainukasutuses pind",C:C,"üüritav pind",A:A,5)*(IF(G37="Korruse üldpind", SUMIFS(E:E,G:G,"Ühiskasutuses korruse pind",C:C,"üüritav pind",A:A,5,BH:BH,1),SUMIFS(E:E,G:G,"Korruse üldpind",C:C,"üüritav pind",A:A,5,BH:BH,1))+SUMIFS(E:E,G:G,"Ühiskasutuses korruse pind",C:C,"üüritav pind",A:A,5,BH:BH,1)), 0)+IFERROR(SUMIFS(E:E,G:G,"Ainukasutuses pind",C:C,"üüritav pind",H:H,BI37,A:A,6)/SUMIFS(E:E,G:G,"Ainukasutuses pind",C:C,"üüritav pind",A:A,6)*(IF(G37="Korruse üldpind", SUMIFS(E:E,G:G,"Ühiskasutuses korruse pind",C:C,"üüritav pind",A:A,6,BH:BH,1),SUMIFS(E:E,G:G,"Korruse üldpind",C:C,"üüritav pind",A:A,6,BH:BH,1))+SUMIFS(E:E,G:G,"Ühiskasutuses korruse pind",C:C,"üüritav pind",A:A,6,BH:BH,1)),0)+IFERROR(SUMIFS(E:E,G:G,"Ainukasutuses pind",C:C,"üüritav pind",H:H,BI37,A:A,7)/SUMIFS(E:E,G:G,"Ainukasutuses pind",C:C,"üüritav pind",A:A,7)*(IF(G37="Korruse üldpind", SUMIFS(E:E,G:G,"Ühiskasutuses korruse pind",C:C,"üüritav pind",A:A,7,BH:BH,1),SUMIFS(E:E,G:G,"Korruse üldpind",C:C,"üüritav pind",A:A,7,BH:BH,1))+SUMIFS(E:E,G:G,"Ühiskasutuses korruse pind",C:C,"üüritav pind",A:A,7,BH:BH,1)),0)+IFERROR(SUMIFS(E:E,G:G,"Ainukasutuses pind",C:C,"üüritav pind",H:H,BI37,A:A,8)/SUMIFS(E:E,G:G,"Ainukasutuses pind",C:C,"üüritav pind",A:A,8)*(IF(G37="Korruse üldpind", SUMIFS(E:E,G:G,"Ühiskasutuses korruse pind",C:C,"üüritav pind",A:A,8,BH:BH,1),SUMIFS(E:E,G:G,"Korruse üldpind",C:C,"üüritav pind",A:A,8,BH:BH,1))+SUMIFS(E:E,G:G,"Ühiskasutuses korruse pind",C:C,"üüritav pind",A:A,8,BH:BH,1)),0)+IFERROR(SUMIFS(E:E,G:G,"Ainukasutuses pind",C:C,"üüritav pind",H:H,BI37,A:A,9)/SUMIFS(E:E,G:G,"Ainukasutuses pind",C:C,"üüritav pind",A:A,9)*(IF(G37="Korruse üldpind", SUMIFS(E:E,G:G,"Ühiskasutuses korruse pind",C:C,"üüritav pind",A:A,9,BH:BH,1),SUMIFS(E:E,G:G,"Korruse üldpind",C:C,"üüritav pind",A:A,9,BH:BH,1))+SUMIFS(E:E,G:G,"Ühiskasutuses korruse pind",C:C,"üüritav pind",A:A,9,BH:BH,1)),0)+IFERROR(SUMIFS(E:E,G:G,"Ainukasutuses pind",C:C,"üüritav pind",H:H,BI37,A:A,10)/SUMIFS(E:E,G:G,"Ainukasutuses pind",C:C,"üüritav pind",A:A,10)*(IF(G37="Korruse üldpind", SUMIFS(E:E,G:G,"Ühiskasutuses korruse pind",C:C,"üüritav pind",A:A,10,BH:BH,1),SUMIFS(E:E,G:G,"Korruse üldpind",C:C,"üüritav pind",A:A,10,BH:BH,1))+SUMIFS(E:E,G:G,"Ühiskasutuses korruse pind",C:C,"üüritav pind",A:A,10,BH:BH,1)), 0)+IFERROR(SUMIFS(E:E,G:G,"Ainukasutuses pind",C:C,"üüritav pind",H:H,BI37,A:A,11)/SUMIFS(E:E,G:G,"Ainukasutuses pind",C:C,"üüritav pind",A:A,11)*(IF(G37="Korruse üldpind",SUMIFS(E:E,G:G,"Ühiskasutuses korruse pind",C:C,"üüritav pind",A:A,11,BH:BH,1),SUMIFS(E:E,G:G,"Korruse üldpind",C:C,"üüritav pind",A:A,11,BH:BH,1))+SUMIFS(E:E,G:G,"Ühiskasutuses korruse pind",C:C,"üüritav pind",A:A,11,BH:BH,1)), 0)+IFERROR(SUMIFS(E:E,G:G,"Ainukasutuses pind",C:C,"üüritav pind",H:H,BI37,A:A,12)/SUMIFS(E:E,G:G,"Ainukasutuses pind",C:C,"üüritav pind",A:A,12)*(IF(G37="Korruse üldpind", SUMIFS(E:E,G:G,"Ühiskasutuses korruse pind",C:C,"üüritav pind",A:A,12,BH:BH,1),SUMIFS(E:E,G:G,"Korruse üldpind",C:C,"üüritav pind",A:A,12,BH:BH,1))+SUMIFS(E:E,G:G,"Ühiskasutuses korruse pind",C:C,"üüritav pind",A:A,12,BH:BH,1)),0)+IFERROR(SUMIFS(E:E,G:G,"Ainukasutuses pind",C:C,"üüritav pind",H:H,BI37,A:A,13)/SUMIFS(E:E,G:G,"Ainukasutuses pind",C:C,"üüritav pind",A:A,13)*(IF(G37="Korruse üldpind", SUMIFS(E:E,G:G,"Ühiskasutuses korruse pind",C:C,"üüritav pind",A:A,13,BH:BH,1),SUMIFS(E:E,G:G,"Korruse üldpind",C:C,"üüritav pind",A:A,13,BH:BH,1))+SUMIFS(E:E,G:G,"Ühiskasutuses korruse pind",C:C,"üüritav pind",A:A,13,BH:BH,1)),0)+IFERROR(SUMIFS(E:E,G:G,"Ainukasutuses pind",C:C,"Üüritav pind",H:H,BI37,A:A,14)/SUMIFS(E:E,G:G,"Ainukasutuses pind",C:C,"Üüritav pind",A:A,14)*(IF(G37="Korruse üldpind", SUMIFS(E:E,G:G,"Ühiskasutuses korruse pind",C:C,"üüritav pind",A:A,14,BH:BH,1),SUMIFS(E:E,G:G,"Korruse üldpind",C:C,"üüritav pind",A:A,14,BH:BH,1))+SUMIFS(E:E,G:G,"Ühiskasutuses korruse pind",C:C,"üüritav pind",A:A,14,BH:BH,1)), 0),IF(BI37="Aktiivne vakantsus", SUMIFS(E:E,C:C,"üüritav pind",G:G,"Ühiskasutuses korruse pind",BH:BH,1)+SUMIFS(E:E,C:C,"üüritav pind",G:G,"Korruse üldpind",BH:BH,1)-SUM($BL$2:BL36), IF(BI37="Üüritav büroopind kokku", SUM($BL$2:BL36), "")))</f>
        <v/>
      </c>
      <c r="BM37" s="34" t="str">
        <f ca="1">IF(BF37&lt;&gt;"",IFERROR(AY37/SUM($AY$3:OFFSET($AY$3,MATCH("Üüritav büroopind kokku",$BI$5:$BI$300,0),0))*(SUMIFS(E:E,G:G,"Ühiskasutuses hoone pind",C:C,"ÜÜRITAV PIND",BH:BH,1)+SUMIFS(E:E,G:G,"Hoone üldpind",C:C,"ÜÜRITAV PIND",BH:BH,1)),0),IF(BI37="Aktiivne vakantsus",IFERROR(AY37/SUM($AY$3:OFFSET($AY$3,MATCH("Üüritav büroopind kokku",$BI$5:$BI$300,0),0))*(SUMIFS(E:E,G:G,"Ühiskasutuses hoone pind",C:C,"ÜÜRITAV PIND",BH:BH,1)+SUMIFS(E:E,G:G,"Hoone üldpind",C:C,"ÜÜRITAV PIND",BH:BH,1)),0),IF(BI37="Üüritav büroopind kokku",SUM($BM$2:BM36),"")))</f>
        <v/>
      </c>
      <c r="BN37" s="34" t="str">
        <f>IF(OR(BF37&lt;&gt;"",BI37="Aktiivne vakantsus"),IFERROR(SUMIFS(INDEX($AC$3:$AU$1002,0,MATCH($BI37,AC$2:AU$2,0)),$BH$3:$BH$1002,1),0),IF(BI37="Üüritav büroopind kokku",SUM($BN$2:BN36), ""))</f>
        <v/>
      </c>
      <c r="BO37" s="34" t="str">
        <f t="shared" si="9"/>
        <v/>
      </c>
      <c r="BP37" s="114" t="str">
        <f t="shared" ca="1" si="1"/>
        <v/>
      </c>
    </row>
    <row r="38" spans="1:68" x14ac:dyDescent="0.3">
      <c r="A38" s="25" t="str">
        <f>IF(Eksplikatsioon!A40=0,"",Eksplikatsioon!A40)</f>
        <v/>
      </c>
      <c r="B38" s="58" t="str">
        <f>IF(Eksplikatsioon!B40=0,"",Eksplikatsioon!B40)</f>
        <v/>
      </c>
      <c r="C38" s="25" t="str">
        <f>IF(Eksplikatsioon!C40=0,"",Eksplikatsioon!C40)</f>
        <v/>
      </c>
      <c r="D38" s="25" t="str">
        <f>IF(Eksplikatsioon!D40=0,"",Eksplikatsioon!D40)</f>
        <v/>
      </c>
      <c r="E38" s="56" t="str">
        <f>IF(Eksplikatsioon!F40=0,"",Eksplikatsioon!F40)</f>
        <v/>
      </c>
      <c r="F38" s="25" t="str">
        <f>IF(Eksplikatsioon!H40=0,"",Eksplikatsioon!H40)</f>
        <v/>
      </c>
      <c r="G38" s="25" t="str">
        <f>IF(Eksplikatsioon!J40=0,"",Eksplikatsioon!J40)</f>
        <v/>
      </c>
      <c r="H38" s="25" t="str">
        <f>IF(Eksplikatsioon!K40=0,"",Eksplikatsioon!K40)</f>
        <v/>
      </c>
      <c r="I38" s="25" t="str">
        <f>IF(Eksplikatsioon!L40=0,"",Eksplikatsioon!L40)</f>
        <v/>
      </c>
      <c r="J38" s="31"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1"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1"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1"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1"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1"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1"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1"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1"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1"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1"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1"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1"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1"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1"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1"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1"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1"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1"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1" t="str">
        <f>IFERROR(IF($G38=Tabelid!$L$6,$E38*J38,IFERROR($E38*J38/SUM($J38:$AB38)*(Eksplikatsioon!O40)/SUMPRODUCT($J38:$AB38,Eksplikatsioon!$O40:$AG40),"")),"")</f>
        <v/>
      </c>
      <c r="AD38" s="31" t="str">
        <f>IFERROR(IF($G38=Tabelid!$L$6,$E38*K38,IFERROR($E38*K38/SUM($J38:$AB38)*(Eksplikatsioon!P40)/SUMPRODUCT($J38:$AB38,Eksplikatsioon!$O40:$AG40),"")),"")</f>
        <v/>
      </c>
      <c r="AE38" s="31" t="str">
        <f>IFERROR(IF($G38=Tabelid!$L$6,$E38*L38,IFERROR($E38*L38/SUM($J38:$AB38)*(Eksplikatsioon!Q40)/SUMPRODUCT($J38:$AB38,Eksplikatsioon!$O40:$AG40),"")),"")</f>
        <v/>
      </c>
      <c r="AF38" s="31" t="str">
        <f>IFERROR(IF($G38=Tabelid!$L$6,$E38*M38,IFERROR($E38*M38/SUM($J38:$AB38)*(Eksplikatsioon!R40)/SUMPRODUCT($J38:$AB38,Eksplikatsioon!$O40:$AG40),"")),"")</f>
        <v/>
      </c>
      <c r="AG38" s="31" t="str">
        <f>IFERROR(IF($G38=Tabelid!$L$6,$E38*N38,IFERROR($E38*N38/SUM($J38:$AB38)*(Eksplikatsioon!S40)/SUMPRODUCT($J38:$AB38,Eksplikatsioon!$O40:$AG40),"")),"")</f>
        <v/>
      </c>
      <c r="AH38" s="31" t="str">
        <f>IFERROR(IF($G38=Tabelid!$L$6,$E38*O38,IFERROR($E38*O38/SUM($J38:$AB38)*(Eksplikatsioon!T40)/SUMPRODUCT($J38:$AB38,Eksplikatsioon!$O40:$AG40),"")),"")</f>
        <v/>
      </c>
      <c r="AI38" s="31" t="str">
        <f>IFERROR(IF($G38=Tabelid!$L$6,$E38*P38,IFERROR($E38*P38/SUM($J38:$AB38)*(Eksplikatsioon!U40)/SUMPRODUCT($J38:$AB38,Eksplikatsioon!$O40:$AG40),"")),"")</f>
        <v/>
      </c>
      <c r="AJ38" s="31" t="str">
        <f>IFERROR(IF($G38=Tabelid!$L$6,$E38*Q38,IFERROR($E38*Q38/SUM($J38:$AB38)*(Eksplikatsioon!V40)/SUMPRODUCT($J38:$AB38,Eksplikatsioon!$O40:$AG40),"")),"")</f>
        <v/>
      </c>
      <c r="AK38" s="31" t="str">
        <f>IFERROR(IF($G38=Tabelid!$L$6,$E38*R38,IFERROR($E38*R38/SUM($J38:$AB38)*(Eksplikatsioon!W40)/SUMPRODUCT($J38:$AB38,Eksplikatsioon!$O40:$AG40),"")),"")</f>
        <v/>
      </c>
      <c r="AL38" s="31" t="str">
        <f>IFERROR(IF($G38=Tabelid!$L$6,$E38*S38,IFERROR($E38*S38/SUM($J38:$AB38)*(Eksplikatsioon!X40)/SUMPRODUCT($J38:$AB38,Eksplikatsioon!$O40:$AG40),"")),"")</f>
        <v/>
      </c>
      <c r="AM38" s="31" t="str">
        <f>IFERROR(IF($G38=Tabelid!$L$6,$E38*T38,IFERROR($E38*T38/SUM($J38:$AB38)*(Eksplikatsioon!Y40)/SUMPRODUCT($J38:$AB38,Eksplikatsioon!$O40:$AG40),"")),"")</f>
        <v/>
      </c>
      <c r="AN38" s="31" t="str">
        <f>IFERROR(IF($G38=Tabelid!$L$6,$E38*U38,IFERROR($E38*U38/SUM($J38:$AB38)*(Eksplikatsioon!Z40)/SUMPRODUCT($J38:$AB38,Eksplikatsioon!$O40:$AG40),"")),"")</f>
        <v/>
      </c>
      <c r="AO38" s="31" t="str">
        <f>IFERROR(IF($G38=Tabelid!$L$6,$E38*V38,IFERROR($E38*V38/SUM($J38:$AB38)*(Eksplikatsioon!AA40)/SUMPRODUCT($J38:$AB38,Eksplikatsioon!$O40:$AG40),"")),"")</f>
        <v/>
      </c>
      <c r="AP38" s="31" t="str">
        <f>IFERROR(IF($G38=Tabelid!$L$6,$E38*W38,IFERROR($E38*W38/SUM($J38:$AB38)*(Eksplikatsioon!AB40)/SUMPRODUCT($J38:$AB38,Eksplikatsioon!$O40:$AG40),"")),"")</f>
        <v/>
      </c>
      <c r="AQ38" s="31" t="str">
        <f>IFERROR(IF($G38=Tabelid!$L$6,$E38*X38,IFERROR($E38*X38/SUM($J38:$AB38)*(Eksplikatsioon!AC40)/SUMPRODUCT($J38:$AB38,Eksplikatsioon!$O40:$AG40),"")),"")</f>
        <v/>
      </c>
      <c r="AR38" s="31" t="str">
        <f>IFERROR(IF($G38=Tabelid!$L$6,$E38*Y38,IFERROR($E38*Y38/SUM($J38:$AB38)*(Eksplikatsioon!AD40)/SUMPRODUCT($J38:$AB38,Eksplikatsioon!$O40:$AG40),"")),"")</f>
        <v/>
      </c>
      <c r="AS38" s="31" t="str">
        <f>IFERROR(IF($G38=Tabelid!$L$6,$E38*Z38,IFERROR($E38*Z38/SUM($J38:$AB38)*(Eksplikatsioon!AE40)/SUMPRODUCT($J38:$AB38,Eksplikatsioon!$O40:$AG40),"")),"")</f>
        <v/>
      </c>
      <c r="AT38" s="31" t="str">
        <f>IFERROR(IF($G38=Tabelid!$L$6,$E38*AA38,IFERROR($E38*AA38/SUM($J38:$AB38)*(Eksplikatsioon!AF40)/SUMPRODUCT($J38:$AB38,Eksplikatsioon!$O40:$AG40),"")),"")</f>
        <v/>
      </c>
      <c r="AU38" s="31" t="str">
        <f>IFERROR(IF($G38=Tabelid!$L$6,$E38*AB38,IFERROR($E38*AB38/SUM($J38:$AB38)*(Eksplikatsioon!AG40)/SUMPRODUCT($J38:$AB38,Eksplikatsioon!$O40:$AG40),"")),"")</f>
        <v/>
      </c>
      <c r="AW38" s="39" t="str">
        <f t="shared" si="12"/>
        <v/>
      </c>
      <c r="AX38" s="39" t="str">
        <f t="shared" si="13"/>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14"/>
        <v/>
      </c>
      <c r="BD38" s="47" t="str">
        <f t="shared" ca="1" si="15"/>
        <v/>
      </c>
      <c r="BF38" s="38"/>
      <c r="BG38" s="38"/>
      <c r="BH38" s="108" t="str">
        <f t="shared" si="6"/>
        <v/>
      </c>
      <c r="BI38" s="9" t="str">
        <f t="shared" si="10"/>
        <v/>
      </c>
      <c r="BJ38" s="9" t="str">
        <f t="shared" si="11"/>
        <v/>
      </c>
      <c r="BK38" s="34" t="str">
        <f>IF(BF38&lt;&gt;"",IF(SUMIFS(E:E,H:H,BI38,G:G,"Ainukasutuses pind",C:C,"ÜÜRITAV PIND",BH:BH,1)=0,0,SUMIFS(E:E,H:H,BI38,G:G,"Ainukasutuses pind",C:C,"ÜÜRITAV PIND",BH:BH,1)),IF(BI38="Aktiivne vakantsus",SUMIFS(E:E,C:C,"üüritav pind",G:G,"ainukasutuses pind",BH:BH,1)-SUM($BK$2:BK37),IF(BI38="Üüritav büroopind kokku",SUM($BK$2:BK37),"")))</f>
        <v/>
      </c>
      <c r="BL38" s="34" t="str">
        <f>IF(BF38&lt;&gt;"",IFERROR(SUMIFS(E:E,G:G,"Ainukasutuses pind",C:C,"üüritav pind",H:H,BI38,A:A,-4)/SUMIFS(E:E,G:G,"Ainukasutuses pind",C:C,"üüritav pind",A:A,-4)*(IF(G38="Korruse üldpind", SUMIFS(E:E,G:G,"Ühiskasutuses korruse pind",C:C,"üüritav pind",A:A,-4,BH:BH,1),SUMIFS(E:E,G:G,"Korruse üldpind",C:C,"üüritav pind",A:A,-4,BH:BH,1))+SUMIFS(E:E,G:G,"Ühiskasutuses korruse pind",C:C,"üüritav pind",A:A,-4,BH:BH,1)),0)+IFERROR(SUMIFS(E:E,G:G,"Ainukasutuses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pind",H:H,BI38,A:A,-1)/SUMIFS(E:E,G:G,"Ainukasutuses pind",C:C,"üüritav pind",A:A,-1)*(IF(G38="Korruse üldpind",SUMIFS(E:E,G:G,"Ühiskasutuses korruse pind",C:C,"üüritav pind",A:A,-1,BH:BH,1),SUMIFS(E:E,G:G,"Korruse üldpind",C:C,"üüritav pind",A:A,-1,BH:BH,1))+SUMIFS(E:E,G:G,"Ühiskasutuses korruse pind",C:C,"üüritav pind",A:A,-1,BH:BH,1)),0)+IFERROR(SUMIFS(E:E,G:G,"Ainukasutuses pind",C:C,"üüritav pind",H:H,BI38,A:A,0)/SUMIFS(E:E,G:G,"Ainukasutuses pind",C:C,"üüritav pind",A:A,0)*(IF(G38="Korruse üldpind", SUMIFS(E:E,G:G,"Ühiskasutuses korruse pind",C:C,"üüritav pind",A:A,0,BH:BH,1),SUMIFS(E:E,G:G,"Korruse üldpind",C:C,"üüritav pind",A:A,0,BH:BH,1))+SUMIFS(E:E,G:G,"Ühiskasutuses korruse pind",C:C,"üüritav pind",A:A,0,BH:BH,1)),0)+IFERROR(SUMIFS(E:E,G:G,"Ainukasutuses pind",C:C,"üüritav pind",H:H,BI38,A:A,1)/SUMIFS(E:E,G:G,"Ainukasutuses pind",C:C,"üüritav pind",A:A,1)*(IF(G38="Korruse üldpind", SUMIFS(E:E,G:G,"Ühiskasutuses korruse pind",C:C,"üüritav pind",A:A,1,BH:BH,1),SUMIFS(E:E,G:G,"Korruse üldpind",C:C,"üüritav pind",A:A,1,BH:BH,1))+SUMIFS(E:E,G:G,"Ühiskasutuses korruse pind",C:C,"üüritav pind",A:A,1,BH:BH,1)),0)+IFERROR(SUMIFS(E:E,G:G,"Ainukasutuses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 0)+IFERROR(SUMIFS(E:E,G:G,"Ainukasutuses pind",C:C,"üüritav pind",H:H,BI38,A:A,4)/SUMIFS(E:E,G:G,"Ainukasutuses pind",C:C,"üüritav pind",A:A,4)*(IF(G38="Korruse üldpind",SUMIFS(E:E,G:G,"Ühiskasutuses korruse pind",C:C,"üüritav pind",A:A,4,BH:BH,1),SUMIFS(E:E,G:G,"Korruse üldpind",C:C,"üüritav pind",A:A,4,BH:BH,1))+SUMIFS(E:E,G:G,"Ühiskasutuses korruse pind",C:C,"üüritav pind",A:A,4,BH:BH,1)), 0)+IFERROR(SUMIFS(E:E,G:G,"Ainukasutuses pind",C:C,"üüritav pind",H:H,BI38,A:A,5)/SUMIFS(E:E,G:G,"Ainukasutuses pind",C:C,"üüritav pind",A:A,5)*(IF(G38="Korruse üldpind", SUMIFS(E:E,G:G,"Ühiskasutuses korruse pind",C:C,"üüritav pind",A:A,5,BH:BH,1),SUMIFS(E:E,G:G,"Korruse üldpind",C:C,"üüritav pind",A:A,5,BH:BH,1))+SUMIFS(E:E,G:G,"Ühiskasutuses korruse pind",C:C,"üüritav pind",A:A,5,BH:BH,1)), 0)+IFERROR(SUMIFS(E:E,G:G,"Ainukasutuses pind",C:C,"üüritav pind",H:H,BI38,A:A,6)/SUMIFS(E:E,G:G,"Ainukasutuses pind",C:C,"üüritav pind",A:A,6)*(IF(G38="Korruse üldpind", SUMIFS(E:E,G:G,"Ühiskasutuses korruse pind",C:C,"üüritav pind",A:A,6,BH:BH,1),SUMIFS(E:E,G:G,"Korruse üldpind",C:C,"üüritav pind",A:A,6,BH:BH,1))+SUMIFS(E:E,G:G,"Ühiskasutuses korruse pind",C:C,"üüritav pind",A:A,6,BH:BH,1)),0)+IFERROR(SUMIFS(E:E,G:G,"Ainukasutuses pind",C:C,"üüritav pind",H:H,BI38,A:A,7)/SUMIFS(E:E,G:G,"Ainukasutuses pind",C:C,"üüritav pind",A:A,7)*(IF(G38="Korruse üldpind", SUMIFS(E:E,G:G,"Ühiskasutuses korruse pind",C:C,"üüritav pind",A:A,7,BH:BH,1),SUMIFS(E:E,G:G,"Korruse üldpind",C:C,"üüritav pind",A:A,7,BH:BH,1))+SUMIFS(E:E,G:G,"Ühiskasutuses korruse pind",C:C,"üüritav pind",A:A,7,BH:BH,1)),0)+IFERROR(SUMIFS(E:E,G:G,"Ainukasutuses pind",C:C,"üüritav pind",H:H,BI38,A:A,8)/SUMIFS(E:E,G:G,"Ainukasutuses pind",C:C,"üüritav pind",A:A,8)*(IF(G38="Korruse üldpind", SUMIFS(E:E,G:G,"Ühiskasutuses korruse pind",C:C,"üüritav pind",A:A,8,BH:BH,1),SUMIFS(E:E,G:G,"Korruse üldpind",C:C,"üüritav pind",A:A,8,BH:BH,1))+SUMIFS(E:E,G:G,"Ühiskasutuses korruse pind",C:C,"üüritav pind",A:A,8,BH:BH,1)),0)+IFERROR(SUMIFS(E:E,G:G,"Ainukasutuses pind",C:C,"üüritav pind",H:H,BI38,A:A,9)/SUMIFS(E:E,G:G,"Ainukasutuses pind",C:C,"üüritav pind",A:A,9)*(IF(G38="Korruse üldpind", SUMIFS(E:E,G:G,"Ühiskasutuses korruse pind",C:C,"üüritav pind",A:A,9,BH:BH,1),SUMIFS(E:E,G:G,"Korruse üldpind",C:C,"üüritav pind",A:A,9,BH:BH,1))+SUMIFS(E:E,G:G,"Ühiskasutuses korruse pind",C:C,"üüritav pind",A:A,9,BH:BH,1)),0)+IFERROR(SUMIFS(E:E,G:G,"Ainukasutuses pind",C:C,"üüritav pind",H:H,BI38,A:A,10)/SUMIFS(E:E,G:G,"Ainukasutuses pind",C:C,"üüritav pind",A:A,10)*(IF(G38="Korruse üldpind", SUMIFS(E:E,G:G,"Ühiskasutuses korruse pind",C:C,"üüritav pind",A:A,10,BH:BH,1),SUMIFS(E:E,G:G,"Korruse üldpind",C:C,"üüritav pind",A:A,10,BH:BH,1))+SUMIFS(E:E,G:G,"Ühiskasutuses korruse pind",C:C,"üüritav pind",A:A,10,BH:BH,1)), 0)+IFERROR(SUMIFS(E:E,G:G,"Ainukasutuses pind",C:C,"üüritav pind",H:H,BI38,A:A,11)/SUMIFS(E:E,G:G,"Ainukasutuses pind",C:C,"üüritav pind",A:A,11)*(IF(G38="Korruse üldpind",SUMIFS(E:E,G:G,"Ühiskasutuses korruse pind",C:C,"üüritav pind",A:A,11,BH:BH,1),SUMIFS(E:E,G:G,"Korruse üldpind",C:C,"üüritav pind",A:A,11,BH:BH,1))+SUMIFS(E:E,G:G,"Ühiskasutuses korruse pind",C:C,"üüritav pind",A:A,11,BH:BH,1)), 0)+IFERROR(SUMIFS(E:E,G:G,"Ainukasutuses pind",C:C,"üüritav pind",H:H,BI38,A:A,12)/SUMIFS(E:E,G:G,"Ainukasutuses pind",C:C,"üüritav pind",A:A,12)*(IF(G38="Korruse üldpind", SUMIFS(E:E,G:G,"Ühiskasutuses korruse pind",C:C,"üüritav pind",A:A,12,BH:BH,1),SUMIFS(E:E,G:G,"Korruse üldpind",C:C,"üüritav pind",A:A,12,BH:BH,1))+SUMIFS(E:E,G:G,"Ühiskasutuses korruse pind",C:C,"üüritav pind",A:A,12,BH:BH,1)),0)+IFERROR(SUMIFS(E:E,G:G,"Ainukasutuses pind",C:C,"üüritav pind",H:H,BI38,A:A,13)/SUMIFS(E:E,G:G,"Ainukasutuses pind",C:C,"üüritav pind",A:A,13)*(IF(G38="Korruse üldpind", SUMIFS(E:E,G:G,"Ühiskasutuses korruse pind",C:C,"üüritav pind",A:A,13,BH:BH,1),SUMIFS(E:E,G:G,"Korruse üldpind",C:C,"üüritav pind",A:A,13,BH:BH,1))+SUMIFS(E:E,G:G,"Ühiskasutuses korruse pind",C:C,"üüritav pind",A:A,13,BH:BH,1)),0)+IFERROR(SUMIFS(E:E,G:G,"Ainukasutuses pind",C:C,"Üüritav pind",H:H,BI38,A:A,14)/SUMIFS(E:E,G:G,"Ainukasutuses pind",C:C,"Üüritav pind",A:A,14)*(IF(G38="Korruse üldpind", SUMIFS(E:E,G:G,"Ühiskasutuses korruse pind",C:C,"üüritav pind",A:A,14,BH:BH,1),SUMIFS(E:E,G:G,"Korruse üldpind",C:C,"üüritav pind",A:A,14,BH:BH,1))+SUMIFS(E:E,G:G,"Ühiskasutuses korruse pind",C:C,"üüritav pind",A:A,14,BH:BH,1)), 0),IF(BI38="Aktiivne vakantsus", SUMIFS(E:E,C:C,"üüritav pind",G:G,"Ühiskasutuses korruse pind",BH:BH,1)+SUMIFS(E:E,C:C,"üüritav pind",G:G,"Korruse üldpind",BH:BH,1)-SUM($BL$2:BL37), IF(BI38="Üüritav büroopind kokku", SUM($BL$2:BL37), "")))</f>
        <v/>
      </c>
      <c r="BM38" s="34" t="str">
        <f ca="1">IF(BF38&lt;&gt;"",IFERROR(AY38/SUM($AY$3:OFFSET($AY$3,MATCH("Üüritav büroopind kokku",$BI$5:$BI$300,0),0))*(SUMIFS(E:E,G:G,"Ühiskasutuses hoone pind",C:C,"ÜÜRITAV PIND",BH:BH,1)+SUMIFS(E:E,G:G,"Hoone üldpind",C:C,"ÜÜRITAV PIND",BH:BH,1)),0),IF(BI38="Aktiivne vakantsus",IFERROR(AY38/SUM($AY$3:OFFSET($AY$3,MATCH("Üüritav büroopind kokku",$BI$5:$BI$300,0),0))*(SUMIFS(E:E,G:G,"Ühiskasutuses hoone pind",C:C,"ÜÜRITAV PIND",BH:BH,1)+SUMIFS(E:E,G:G,"Hoone üldpind",C:C,"ÜÜRITAV PIND",BH:BH,1)),0),IF(BI38="Üüritav büroopind kokku",SUM($BM$2:BM37),"")))</f>
        <v/>
      </c>
      <c r="BN38" s="34" t="str">
        <f>IF(OR(BF38&lt;&gt;"",BI38="Aktiivne vakantsus"),IFERROR(SUMIFS(INDEX($AC$3:$AU$1002,0,MATCH($BI38,AC$2:AU$2,0)),$BH$3:$BH$1002,1),0),IF(BI38="Üüritav büroopind kokku",SUM($BN$2:BN37), ""))</f>
        <v/>
      </c>
      <c r="BO38" s="34" t="str">
        <f t="shared" si="9"/>
        <v/>
      </c>
      <c r="BP38" s="114" t="str">
        <f t="shared" ca="1" si="1"/>
        <v/>
      </c>
    </row>
    <row r="39" spans="1:68" x14ac:dyDescent="0.3">
      <c r="A39" s="25" t="str">
        <f>IF(Eksplikatsioon!A41=0,"",Eksplikatsioon!A41)</f>
        <v/>
      </c>
      <c r="B39" s="58" t="str">
        <f>IF(Eksplikatsioon!B41=0,"",Eksplikatsioon!B41)</f>
        <v/>
      </c>
      <c r="C39" s="25" t="str">
        <f>IF(Eksplikatsioon!C41=0,"",Eksplikatsioon!C41)</f>
        <v/>
      </c>
      <c r="D39" s="25" t="str">
        <f>IF(Eksplikatsioon!D41=0,"",Eksplikatsioon!D41)</f>
        <v/>
      </c>
      <c r="E39" s="56" t="str">
        <f>IF(Eksplikatsioon!F41=0,"",Eksplikatsioon!F41)</f>
        <v/>
      </c>
      <c r="F39" s="25" t="str">
        <f>IF(Eksplikatsioon!H41=0,"",Eksplikatsioon!H41)</f>
        <v/>
      </c>
      <c r="G39" s="25" t="str">
        <f>IF(Eksplikatsioon!J41=0,"",Eksplikatsioon!J41)</f>
        <v/>
      </c>
      <c r="H39" s="25" t="str">
        <f>IF(Eksplikatsioon!K41=0,"",Eksplikatsioon!K41)</f>
        <v/>
      </c>
      <c r="I39" s="25" t="str">
        <f>IF(Eksplikatsioon!L41=0,"",Eksplikatsioon!L41)</f>
        <v/>
      </c>
      <c r="J39" s="31" t="str">
        <f>IFERROR(IF($G39=Tabelid!$L$6,Eksplikatsioon!O41/SUM(Eksplikatsioon!$O41:'Eksplikatsioon'!$AG41),IF($G39=Tabelid!$L$4,IFERROR(SUMIFS($E:$E,$G:$G,Tabelid!$L$1,$C:$C,Tabelid!$J$4,$H:$H,J$2,$A:$A,$A39)/SUMIFS($E:$E,$G:$G,Tabelid!$L$1,$C:$C,Tabelid!$J$4,$A:$A,$A39),0),IF($G39=Tabelid!$L$5,IFERROR(SUMIFS($E:$E,$G:$G,Tabelid!$L$1,$C:$C,Tabelid!$J$4,$H:$H,J$2)/SUMIFS($E:$E,$G:$G,Tabelid!$L$1,$C:$C,Tabelid!$J$4),0),""))),"")</f>
        <v/>
      </c>
      <c r="K39" s="31" t="str">
        <f>IFERROR(IF($G39=Tabelid!$L$6,Eksplikatsioon!P41/SUM(Eksplikatsioon!$O41:'Eksplikatsioon'!$AG41),IF($G39=Tabelid!$L$4,IFERROR(SUMIFS($E:$E,$G:$G,Tabelid!$L$1,$C:$C,Tabelid!$J$4,$H:$H,K$2,$A:$A,$A39)/SUMIFS($E:$E,$G:$G,Tabelid!$L$1,$C:$C,Tabelid!$J$4,$A:$A,$A39),0),IF($G39=Tabelid!$L$5,IFERROR(SUMIFS($E:$E,$G:$G,Tabelid!$L$1,$C:$C,Tabelid!$J$4,$H:$H,K$2)/SUMIFS($E:$E,$G:$G,Tabelid!$L$1,$C:$C,Tabelid!$J$4),0),""))),"")</f>
        <v/>
      </c>
      <c r="L39" s="31" t="str">
        <f>IFERROR(IF($G39=Tabelid!$L$6,Eksplikatsioon!Q41/SUM(Eksplikatsioon!$O41:'Eksplikatsioon'!$AG41),IF($G39=Tabelid!$L$4,IFERROR(SUMIFS($E:$E,$G:$G,Tabelid!$L$1,$C:$C,Tabelid!$J$4,$H:$H,L$2,$A:$A,$A39)/SUMIFS($E:$E,$G:$G,Tabelid!$L$1,$C:$C,Tabelid!$J$4,$A:$A,$A39),0),IF($G39=Tabelid!$L$5,IFERROR(SUMIFS($E:$E,$G:$G,Tabelid!$L$1,$C:$C,Tabelid!$J$4,$H:$H,L$2)/SUMIFS($E:$E,$G:$G,Tabelid!$L$1,$C:$C,Tabelid!$J$4),0),""))),"")</f>
        <v/>
      </c>
      <c r="M39" s="31" t="str">
        <f>IFERROR(IF($G39=Tabelid!$L$6,Eksplikatsioon!R41/SUM(Eksplikatsioon!$O41:'Eksplikatsioon'!$AG41),IF($G39=Tabelid!$L$4,IFERROR(SUMIFS($E:$E,$G:$G,Tabelid!$L$1,$C:$C,Tabelid!$J$4,$H:$H,M$2,$A:$A,$A39)/SUMIFS($E:$E,$G:$G,Tabelid!$L$1,$C:$C,Tabelid!$J$4,$A:$A,$A39),0),IF($G39=Tabelid!$L$5,IFERROR(SUMIFS($E:$E,$G:$G,Tabelid!$L$1,$C:$C,Tabelid!$J$4,$H:$H,M$2)/SUMIFS($E:$E,$G:$G,Tabelid!$L$1,$C:$C,Tabelid!$J$4),0),""))),"")</f>
        <v/>
      </c>
      <c r="N39" s="31" t="str">
        <f>IFERROR(IF($G39=Tabelid!$L$6,Eksplikatsioon!S41/SUM(Eksplikatsioon!$O41:'Eksplikatsioon'!$AG41),IF($G39=Tabelid!$L$4,IFERROR(SUMIFS($E:$E,$G:$G,Tabelid!$L$1,$C:$C,Tabelid!$J$4,$H:$H,N$2,$A:$A,$A39)/SUMIFS($E:$E,$G:$G,Tabelid!$L$1,$C:$C,Tabelid!$J$4,$A:$A,$A39),0),IF($G39=Tabelid!$L$5,IFERROR(SUMIFS($E:$E,$G:$G,Tabelid!$L$1,$C:$C,Tabelid!$J$4,$H:$H,N$2)/SUMIFS($E:$E,$G:$G,Tabelid!$L$1,$C:$C,Tabelid!$J$4),0),""))),"")</f>
        <v/>
      </c>
      <c r="O39" s="31" t="str">
        <f>IFERROR(IF($G39=Tabelid!$L$6,Eksplikatsioon!T41/SUM(Eksplikatsioon!$O41:'Eksplikatsioon'!$AG41),IF($G39=Tabelid!$L$4,IFERROR(SUMIFS($E:$E,$G:$G,Tabelid!$L$1,$C:$C,Tabelid!$J$4,$H:$H,O$2,$A:$A,$A39)/SUMIFS($E:$E,$G:$G,Tabelid!$L$1,$C:$C,Tabelid!$J$4,$A:$A,$A39),0),IF($G39=Tabelid!$L$5,IFERROR(SUMIFS($E:$E,$G:$G,Tabelid!$L$1,$C:$C,Tabelid!$J$4,$H:$H,O$2)/SUMIFS($E:$E,$G:$G,Tabelid!$L$1,$C:$C,Tabelid!$J$4),0),""))),"")</f>
        <v/>
      </c>
      <c r="P39" s="31" t="str">
        <f>IFERROR(IF($G39=Tabelid!$L$6,Eksplikatsioon!U41/SUM(Eksplikatsioon!$O41:'Eksplikatsioon'!$AG41),IF($G39=Tabelid!$L$4,IFERROR(SUMIFS($E:$E,$G:$G,Tabelid!$L$1,$C:$C,Tabelid!$J$4,$H:$H,P$2,$A:$A,$A39)/SUMIFS($E:$E,$G:$G,Tabelid!$L$1,$C:$C,Tabelid!$J$4,$A:$A,$A39),0),IF($G39=Tabelid!$L$5,IFERROR(SUMIFS($E:$E,$G:$G,Tabelid!$L$1,$C:$C,Tabelid!$J$4,$H:$H,P$2)/SUMIFS($E:$E,$G:$G,Tabelid!$L$1,$C:$C,Tabelid!$J$4),0),""))),"")</f>
        <v/>
      </c>
      <c r="Q39" s="31" t="str">
        <f>IFERROR(IF($G39=Tabelid!$L$6,Eksplikatsioon!V41/SUM(Eksplikatsioon!$O41:'Eksplikatsioon'!$AG41),IF($G39=Tabelid!$L$4,IFERROR(SUMIFS($E:$E,$G:$G,Tabelid!$L$1,$C:$C,Tabelid!$J$4,$H:$H,Q$2,$A:$A,$A39)/SUMIFS($E:$E,$G:$G,Tabelid!$L$1,$C:$C,Tabelid!$J$4,$A:$A,$A39),0),IF($G39=Tabelid!$L$5,IFERROR(SUMIFS($E:$E,$G:$G,Tabelid!$L$1,$C:$C,Tabelid!$J$4,$H:$H,Q$2)/SUMIFS($E:$E,$G:$G,Tabelid!$L$1,$C:$C,Tabelid!$J$4),0),""))),"")</f>
        <v/>
      </c>
      <c r="R39" s="31" t="str">
        <f>IFERROR(IF($G39=Tabelid!$L$6,Eksplikatsioon!W41/SUM(Eksplikatsioon!$O41:'Eksplikatsioon'!$AG41),IF($G39=Tabelid!$L$4,IFERROR(SUMIFS($E:$E,$G:$G,Tabelid!$L$1,$C:$C,Tabelid!$J$4,$H:$H,R$2,$A:$A,$A39)/SUMIFS($E:$E,$G:$G,Tabelid!$L$1,$C:$C,Tabelid!$J$4,$A:$A,$A39),0),IF($G39=Tabelid!$L$5,IFERROR(SUMIFS($E:$E,$G:$G,Tabelid!$L$1,$C:$C,Tabelid!$J$4,$H:$H,R$2)/SUMIFS($E:$E,$G:$G,Tabelid!$L$1,$C:$C,Tabelid!$J$4),0),""))),"")</f>
        <v/>
      </c>
      <c r="S39" s="31" t="str">
        <f>IFERROR(IF($G39=Tabelid!$L$6,Eksplikatsioon!X41/SUM(Eksplikatsioon!$O41:'Eksplikatsioon'!$AG41),IF($G39=Tabelid!$L$4,IFERROR(SUMIFS($E:$E,$G:$G,Tabelid!$L$1,$C:$C,Tabelid!$J$4,$H:$H,S$2,$A:$A,$A39)/SUMIFS($E:$E,$G:$G,Tabelid!$L$1,$C:$C,Tabelid!$J$4,$A:$A,$A39),0),IF($G39=Tabelid!$L$5,IFERROR(SUMIFS($E:$E,$G:$G,Tabelid!$L$1,$C:$C,Tabelid!$J$4,$H:$H,S$2)/SUMIFS($E:$E,$G:$G,Tabelid!$L$1,$C:$C,Tabelid!$J$4),0),""))),"")</f>
        <v/>
      </c>
      <c r="T39" s="31" t="str">
        <f>IFERROR(IF($G39=Tabelid!$L$6,Eksplikatsioon!Y41/SUM(Eksplikatsioon!$O41:'Eksplikatsioon'!$AG41),IF($G39=Tabelid!$L$4,IFERROR(SUMIFS($E:$E,$G:$G,Tabelid!$L$1,$C:$C,Tabelid!$J$4,$H:$H,T$2,$A:$A,$A39)/SUMIFS($E:$E,$G:$G,Tabelid!$L$1,$C:$C,Tabelid!$J$4,$A:$A,$A39),0),IF($G39=Tabelid!$L$5,IFERROR(SUMIFS($E:$E,$G:$G,Tabelid!$L$1,$C:$C,Tabelid!$J$4,$H:$H,T$2)/SUMIFS($E:$E,$G:$G,Tabelid!$L$1,$C:$C,Tabelid!$J$4),0),""))),"")</f>
        <v/>
      </c>
      <c r="U39" s="31" t="str">
        <f>IFERROR(IF($G39=Tabelid!$L$6,Eksplikatsioon!Z41/SUM(Eksplikatsioon!$O41:'Eksplikatsioon'!$AG41),IF($G39=Tabelid!$L$4,IFERROR(SUMIFS($E:$E,$G:$G,Tabelid!$L$1,$C:$C,Tabelid!$J$4,$H:$H,U$2,$A:$A,$A39)/SUMIFS($E:$E,$G:$G,Tabelid!$L$1,$C:$C,Tabelid!$J$4,$A:$A,$A39),0),IF($G39=Tabelid!$L$5,IFERROR(SUMIFS($E:$E,$G:$G,Tabelid!$L$1,$C:$C,Tabelid!$J$4,$H:$H,U$2)/SUMIFS($E:$E,$G:$G,Tabelid!$L$1,$C:$C,Tabelid!$J$4),0),""))),"")</f>
        <v/>
      </c>
      <c r="V39" s="31"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31"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31"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31"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31"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31"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31"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31" t="str">
        <f>IFERROR(IF($G39=Tabelid!$L$6,$E39*J39,IFERROR($E39*J39/SUM($J39:$AB39)*(Eksplikatsioon!O41)/SUMPRODUCT($J39:$AB39,Eksplikatsioon!$O41:$AG41),"")),"")</f>
        <v/>
      </c>
      <c r="AD39" s="31" t="str">
        <f>IFERROR(IF($G39=Tabelid!$L$6,$E39*K39,IFERROR($E39*K39/SUM($J39:$AB39)*(Eksplikatsioon!P41)/SUMPRODUCT($J39:$AB39,Eksplikatsioon!$O41:$AG41),"")),"")</f>
        <v/>
      </c>
      <c r="AE39" s="31" t="str">
        <f>IFERROR(IF($G39=Tabelid!$L$6,$E39*L39,IFERROR($E39*L39/SUM($J39:$AB39)*(Eksplikatsioon!Q41)/SUMPRODUCT($J39:$AB39,Eksplikatsioon!$O41:$AG41),"")),"")</f>
        <v/>
      </c>
      <c r="AF39" s="31" t="str">
        <f>IFERROR(IF($G39=Tabelid!$L$6,$E39*M39,IFERROR($E39*M39/SUM($J39:$AB39)*(Eksplikatsioon!R41)/SUMPRODUCT($J39:$AB39,Eksplikatsioon!$O41:$AG41),"")),"")</f>
        <v/>
      </c>
      <c r="AG39" s="31" t="str">
        <f>IFERROR(IF($G39=Tabelid!$L$6,$E39*N39,IFERROR($E39*N39/SUM($J39:$AB39)*(Eksplikatsioon!S41)/SUMPRODUCT($J39:$AB39,Eksplikatsioon!$O41:$AG41),"")),"")</f>
        <v/>
      </c>
      <c r="AH39" s="31" t="str">
        <f>IFERROR(IF($G39=Tabelid!$L$6,$E39*O39,IFERROR($E39*O39/SUM($J39:$AB39)*(Eksplikatsioon!T41)/SUMPRODUCT($J39:$AB39,Eksplikatsioon!$O41:$AG41),"")),"")</f>
        <v/>
      </c>
      <c r="AI39" s="31" t="str">
        <f>IFERROR(IF($G39=Tabelid!$L$6,$E39*P39,IFERROR($E39*P39/SUM($J39:$AB39)*(Eksplikatsioon!U41)/SUMPRODUCT($J39:$AB39,Eksplikatsioon!$O41:$AG41),"")),"")</f>
        <v/>
      </c>
      <c r="AJ39" s="31" t="str">
        <f>IFERROR(IF($G39=Tabelid!$L$6,$E39*Q39,IFERROR($E39*Q39/SUM($J39:$AB39)*(Eksplikatsioon!V41)/SUMPRODUCT($J39:$AB39,Eksplikatsioon!$O41:$AG41),"")),"")</f>
        <v/>
      </c>
      <c r="AK39" s="31" t="str">
        <f>IFERROR(IF($G39=Tabelid!$L$6,$E39*R39,IFERROR($E39*R39/SUM($J39:$AB39)*(Eksplikatsioon!W41)/SUMPRODUCT($J39:$AB39,Eksplikatsioon!$O41:$AG41),"")),"")</f>
        <v/>
      </c>
      <c r="AL39" s="31" t="str">
        <f>IFERROR(IF($G39=Tabelid!$L$6,$E39*S39,IFERROR($E39*S39/SUM($J39:$AB39)*(Eksplikatsioon!X41)/SUMPRODUCT($J39:$AB39,Eksplikatsioon!$O41:$AG41),"")),"")</f>
        <v/>
      </c>
      <c r="AM39" s="31" t="str">
        <f>IFERROR(IF($G39=Tabelid!$L$6,$E39*T39,IFERROR($E39*T39/SUM($J39:$AB39)*(Eksplikatsioon!Y41)/SUMPRODUCT($J39:$AB39,Eksplikatsioon!$O41:$AG41),"")),"")</f>
        <v/>
      </c>
      <c r="AN39" s="31" t="str">
        <f>IFERROR(IF($G39=Tabelid!$L$6,$E39*U39,IFERROR($E39*U39/SUM($J39:$AB39)*(Eksplikatsioon!Z41)/SUMPRODUCT($J39:$AB39,Eksplikatsioon!$O41:$AG41),"")),"")</f>
        <v/>
      </c>
      <c r="AO39" s="31" t="str">
        <f>IFERROR(IF($G39=Tabelid!$L$6,$E39*V39,IFERROR($E39*V39/SUM($J39:$AB39)*(Eksplikatsioon!AA41)/SUMPRODUCT($J39:$AB39,Eksplikatsioon!$O41:$AG41),"")),"")</f>
        <v/>
      </c>
      <c r="AP39" s="31" t="str">
        <f>IFERROR(IF($G39=Tabelid!$L$6,$E39*W39,IFERROR($E39*W39/SUM($J39:$AB39)*(Eksplikatsioon!AB41)/SUMPRODUCT($J39:$AB39,Eksplikatsioon!$O41:$AG41),"")),"")</f>
        <v/>
      </c>
      <c r="AQ39" s="31" t="str">
        <f>IFERROR(IF($G39=Tabelid!$L$6,$E39*X39,IFERROR($E39*X39/SUM($J39:$AB39)*(Eksplikatsioon!AC41)/SUMPRODUCT($J39:$AB39,Eksplikatsioon!$O41:$AG41),"")),"")</f>
        <v/>
      </c>
      <c r="AR39" s="31" t="str">
        <f>IFERROR(IF($G39=Tabelid!$L$6,$E39*Y39,IFERROR($E39*Y39/SUM($J39:$AB39)*(Eksplikatsioon!AD41)/SUMPRODUCT($J39:$AB39,Eksplikatsioon!$O41:$AG41),"")),"")</f>
        <v/>
      </c>
      <c r="AS39" s="31" t="str">
        <f>IFERROR(IF($G39=Tabelid!$L$6,$E39*Z39,IFERROR($E39*Z39/SUM($J39:$AB39)*(Eksplikatsioon!AE41)/SUMPRODUCT($J39:$AB39,Eksplikatsioon!$O41:$AG41),"")),"")</f>
        <v/>
      </c>
      <c r="AT39" s="31" t="str">
        <f>IFERROR(IF($G39=Tabelid!$L$6,$E39*AA39,IFERROR($E39*AA39/SUM($J39:$AB39)*(Eksplikatsioon!AF41)/SUMPRODUCT($J39:$AB39,Eksplikatsioon!$O41:$AG41),"")),"")</f>
        <v/>
      </c>
      <c r="AU39" s="31" t="str">
        <f>IFERROR(IF($G39=Tabelid!$L$6,$E39*AB39,IFERROR($E39*AB39/SUM($J39:$AB39)*(Eksplikatsioon!AG41)/SUMPRODUCT($J39:$AB39,Eksplikatsioon!$O41:$AG41),"")),"")</f>
        <v/>
      </c>
      <c r="AW39" s="39" t="str">
        <f t="shared" si="12"/>
        <v/>
      </c>
      <c r="AX39" s="39" t="str">
        <f t="shared" si="13"/>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14"/>
        <v/>
      </c>
      <c r="BD39" s="47" t="str">
        <f t="shared" ca="1" si="15"/>
        <v/>
      </c>
      <c r="BF39" s="38"/>
      <c r="BG39" s="38"/>
      <c r="BH39" s="108" t="str">
        <f t="shared" si="6"/>
        <v/>
      </c>
      <c r="BI39" s="9" t="str">
        <f t="shared" si="10"/>
        <v/>
      </c>
      <c r="BJ39" s="9" t="str">
        <f t="shared" si="11"/>
        <v/>
      </c>
      <c r="BK39" s="34" t="str">
        <f>IF(BF39&lt;&gt;"",IF(SUMIFS(E:E,H:H,BI39,G:G,"Ainukasutuses pind",C:C,"ÜÜRITAV PIND",BH:BH,1)=0,0,SUMIFS(E:E,H:H,BI39,G:G,"Ainukasutuses pind",C:C,"ÜÜRITAV PIND",BH:BH,1)),IF(BI39="Aktiivne vakantsus",SUMIFS(E:E,C:C,"üüritav pind",G:G,"ainukasutuses pind",BH:BH,1)-SUM($BK$2:BK38),IF(BI39="Üüritav büroopind kokku",SUM($BK$2:BK38),"")))</f>
        <v/>
      </c>
      <c r="BL39" s="34" t="str">
        <f>IF(BF39&lt;&gt;"",IFERROR(SUMIFS(E:E,G:G,"Ainukasutuses pind",C:C,"üüritav pind",H:H,BI39,A:A,-4)/SUMIFS(E:E,G:G,"Ainukasutuses pind",C:C,"üüritav pind",A:A,-4)*(IF(G39="Korruse üldpind", SUMIFS(E:E,G:G,"Ühiskasutuses korruse pind",C:C,"üüritav pind",A:A,-4,BH:BH,1),SUMIFS(E:E,G:G,"Korruse üldpind",C:C,"üüritav pind",A:A,-4,BH:BH,1))+SUMIFS(E:E,G:G,"Ühiskasutuses korruse pind",C:C,"üüritav pind",A:A,-4,BH:BH,1)),0)+IFERROR(SUMIFS(E:E,G:G,"Ainukasutuses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pind",H:H,BI39,A:A,-1)/SUMIFS(E:E,G:G,"Ainukasutuses pind",C:C,"üüritav pind",A:A,-1)*(IF(G39="Korruse üldpind",SUMIFS(E:E,G:G,"Ühiskasutuses korruse pind",C:C,"üüritav pind",A:A,-1,BH:BH,1),SUMIFS(E:E,G:G,"Korruse üldpind",C:C,"üüritav pind",A:A,-1,BH:BH,1))+SUMIFS(E:E,G:G,"Ühiskasutuses korruse pind",C:C,"üüritav pind",A:A,-1,BH:BH,1)),0)+IFERROR(SUMIFS(E:E,G:G,"Ainukasutuses pind",C:C,"üüritav pind",H:H,BI39,A:A,0)/SUMIFS(E:E,G:G,"Ainukasutuses pind",C:C,"üüritav pind",A:A,0)*(IF(G39="Korruse üldpind", SUMIFS(E:E,G:G,"Ühiskasutuses korruse pind",C:C,"üüritav pind",A:A,0,BH:BH,1),SUMIFS(E:E,G:G,"Korruse üldpind",C:C,"üüritav pind",A:A,0,BH:BH,1))+SUMIFS(E:E,G:G,"Ühiskasutuses korruse pind",C:C,"üüritav pind",A:A,0,BH:BH,1)),0)+IFERROR(SUMIFS(E:E,G:G,"Ainukasutuses pind",C:C,"üüritav pind",H:H,BI39,A:A,1)/SUMIFS(E:E,G:G,"Ainukasutuses pind",C:C,"üüritav pind",A:A,1)*(IF(G39="Korruse üldpind", SUMIFS(E:E,G:G,"Ühiskasutuses korruse pind",C:C,"üüritav pind",A:A,1,BH:BH,1),SUMIFS(E:E,G:G,"Korruse üldpind",C:C,"üüritav pind",A:A,1,BH:BH,1))+SUMIFS(E:E,G:G,"Ühiskasutuses korruse pind",C:C,"üüritav pind",A:A,1,BH:BH,1)),0)+IFERROR(SUMIFS(E:E,G:G,"Ainukasutuses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 0)+IFERROR(SUMIFS(E:E,G:G,"Ainukasutuses pind",C:C,"üüritav pind",H:H,BI39,A:A,4)/SUMIFS(E:E,G:G,"Ainukasutuses pind",C:C,"üüritav pind",A:A,4)*(IF(G39="Korruse üldpind",SUMIFS(E:E,G:G,"Ühiskasutuses korruse pind",C:C,"üüritav pind",A:A,4,BH:BH,1),SUMIFS(E:E,G:G,"Korruse üldpind",C:C,"üüritav pind",A:A,4,BH:BH,1))+SUMIFS(E:E,G:G,"Ühiskasutuses korruse pind",C:C,"üüritav pind",A:A,4,BH:BH,1)), 0)+IFERROR(SUMIFS(E:E,G:G,"Ainukasutuses pind",C:C,"üüritav pind",H:H,BI39,A:A,5)/SUMIFS(E:E,G:G,"Ainukasutuses pind",C:C,"üüritav pind",A:A,5)*(IF(G39="Korruse üldpind", SUMIFS(E:E,G:G,"Ühiskasutuses korruse pind",C:C,"üüritav pind",A:A,5,BH:BH,1),SUMIFS(E:E,G:G,"Korruse üldpind",C:C,"üüritav pind",A:A,5,BH:BH,1))+SUMIFS(E:E,G:G,"Ühiskasutuses korruse pind",C:C,"üüritav pind",A:A,5,BH:BH,1)), 0)+IFERROR(SUMIFS(E:E,G:G,"Ainukasutuses pind",C:C,"üüritav pind",H:H,BI39,A:A,6)/SUMIFS(E:E,G:G,"Ainukasutuses pind",C:C,"üüritav pind",A:A,6)*(IF(G39="Korruse üldpind", SUMIFS(E:E,G:G,"Ühiskasutuses korruse pind",C:C,"üüritav pind",A:A,6,BH:BH,1),SUMIFS(E:E,G:G,"Korruse üldpind",C:C,"üüritav pind",A:A,6,BH:BH,1))+SUMIFS(E:E,G:G,"Ühiskasutuses korruse pind",C:C,"üüritav pind",A:A,6,BH:BH,1)),0)+IFERROR(SUMIFS(E:E,G:G,"Ainukasutuses pind",C:C,"üüritav pind",H:H,BI39,A:A,7)/SUMIFS(E:E,G:G,"Ainukasutuses pind",C:C,"üüritav pind",A:A,7)*(IF(G39="Korruse üldpind", SUMIFS(E:E,G:G,"Ühiskasutuses korruse pind",C:C,"üüritav pind",A:A,7,BH:BH,1),SUMIFS(E:E,G:G,"Korruse üldpind",C:C,"üüritav pind",A:A,7,BH:BH,1))+SUMIFS(E:E,G:G,"Ühiskasutuses korruse pind",C:C,"üüritav pind",A:A,7,BH:BH,1)),0)+IFERROR(SUMIFS(E:E,G:G,"Ainukasutuses pind",C:C,"üüritav pind",H:H,BI39,A:A,8)/SUMIFS(E:E,G:G,"Ainukasutuses pind",C:C,"üüritav pind",A:A,8)*(IF(G39="Korruse üldpind", SUMIFS(E:E,G:G,"Ühiskasutuses korruse pind",C:C,"üüritav pind",A:A,8,BH:BH,1),SUMIFS(E:E,G:G,"Korruse üldpind",C:C,"üüritav pind",A:A,8,BH:BH,1))+SUMIFS(E:E,G:G,"Ühiskasutuses korruse pind",C:C,"üüritav pind",A:A,8,BH:BH,1)),0)+IFERROR(SUMIFS(E:E,G:G,"Ainukasutuses pind",C:C,"üüritav pind",H:H,BI39,A:A,9)/SUMIFS(E:E,G:G,"Ainukasutuses pind",C:C,"üüritav pind",A:A,9)*(IF(G39="Korruse üldpind", SUMIFS(E:E,G:G,"Ühiskasutuses korruse pind",C:C,"üüritav pind",A:A,9,BH:BH,1),SUMIFS(E:E,G:G,"Korruse üldpind",C:C,"üüritav pind",A:A,9,BH:BH,1))+SUMIFS(E:E,G:G,"Ühiskasutuses korruse pind",C:C,"üüritav pind",A:A,9,BH:BH,1)),0)+IFERROR(SUMIFS(E:E,G:G,"Ainukasutuses pind",C:C,"üüritav pind",H:H,BI39,A:A,10)/SUMIFS(E:E,G:G,"Ainukasutuses pind",C:C,"üüritav pind",A:A,10)*(IF(G39="Korruse üldpind", SUMIFS(E:E,G:G,"Ühiskasutuses korruse pind",C:C,"üüritav pind",A:A,10,BH:BH,1),SUMIFS(E:E,G:G,"Korruse üldpind",C:C,"üüritav pind",A:A,10,BH:BH,1))+SUMIFS(E:E,G:G,"Ühiskasutuses korruse pind",C:C,"üüritav pind",A:A,10,BH:BH,1)), 0)+IFERROR(SUMIFS(E:E,G:G,"Ainukasutuses pind",C:C,"üüritav pind",H:H,BI39,A:A,11)/SUMIFS(E:E,G:G,"Ainukasutuses pind",C:C,"üüritav pind",A:A,11)*(IF(G39="Korruse üldpind",SUMIFS(E:E,G:G,"Ühiskasutuses korruse pind",C:C,"üüritav pind",A:A,11,BH:BH,1),SUMIFS(E:E,G:G,"Korruse üldpind",C:C,"üüritav pind",A:A,11,BH:BH,1))+SUMIFS(E:E,G:G,"Ühiskasutuses korruse pind",C:C,"üüritav pind",A:A,11,BH:BH,1)), 0)+IFERROR(SUMIFS(E:E,G:G,"Ainukasutuses pind",C:C,"üüritav pind",H:H,BI39,A:A,12)/SUMIFS(E:E,G:G,"Ainukasutuses pind",C:C,"üüritav pind",A:A,12)*(IF(G39="Korruse üldpind", SUMIFS(E:E,G:G,"Ühiskasutuses korruse pind",C:C,"üüritav pind",A:A,12,BH:BH,1),SUMIFS(E:E,G:G,"Korruse üldpind",C:C,"üüritav pind",A:A,12,BH:BH,1))+SUMIFS(E:E,G:G,"Ühiskasutuses korruse pind",C:C,"üüritav pind",A:A,12,BH:BH,1)),0)+IFERROR(SUMIFS(E:E,G:G,"Ainukasutuses pind",C:C,"üüritav pind",H:H,BI39,A:A,13)/SUMIFS(E:E,G:G,"Ainukasutuses pind",C:C,"üüritav pind",A:A,13)*(IF(G39="Korruse üldpind", SUMIFS(E:E,G:G,"Ühiskasutuses korruse pind",C:C,"üüritav pind",A:A,13,BH:BH,1),SUMIFS(E:E,G:G,"Korruse üldpind",C:C,"üüritav pind",A:A,13,BH:BH,1))+SUMIFS(E:E,G:G,"Ühiskasutuses korruse pind",C:C,"üüritav pind",A:A,13,BH:BH,1)),0)+IFERROR(SUMIFS(E:E,G:G,"Ainukasutuses pind",C:C,"Üüritav pind",H:H,BI39,A:A,14)/SUMIFS(E:E,G:G,"Ainukasutuses pind",C:C,"Üüritav pind",A:A,14)*(IF(G39="Korruse üldpind", SUMIFS(E:E,G:G,"Ühiskasutuses korruse pind",C:C,"üüritav pind",A:A,14,BH:BH,1),SUMIFS(E:E,G:G,"Korruse üldpind",C:C,"üüritav pind",A:A,14,BH:BH,1))+SUMIFS(E:E,G:G,"Ühiskasutuses korruse pind",C:C,"üüritav pind",A:A,14,BH:BH,1)), 0),IF(BI39="Aktiivne vakantsus", SUMIFS(E:E,C:C,"üüritav pind",G:G,"Ühiskasutuses korruse pind",BH:BH,1)+SUMIFS(E:E,C:C,"üüritav pind",G:G,"Korruse üldpind",BH:BH,1)-SUM($BL$2:BL38), IF(BI39="Üüritav büroopind kokku", SUM($BL$2:BL38), "")))</f>
        <v/>
      </c>
      <c r="BM39" s="34" t="str">
        <f ca="1">IF(BF39&lt;&gt;"",IFERROR(AY39/SUM($AY$3:OFFSET($AY$3,MATCH("Üüritav büroopind kokku",$BI$5:$BI$300,0),0))*(SUMIFS(E:E,G:G,"Ühiskasutuses hoone pind",C:C,"ÜÜRITAV PIND",BH:BH,1)+SUMIFS(E:E,G:G,"Hoone üldpind",C:C,"ÜÜRITAV PIND",BH:BH,1)),0),IF(BI39="Aktiivne vakantsus",IFERROR(AY39/SUM($AY$3:OFFSET($AY$3,MATCH("Üüritav büroopind kokku",$BI$5:$BI$300,0),0))*(SUMIFS(E:E,G:G,"Ühiskasutuses hoone pind",C:C,"ÜÜRITAV PIND",BH:BH,1)+SUMIFS(E:E,G:G,"Hoone üldpind",C:C,"ÜÜRITAV PIND",BH:BH,1)),0),IF(BI39="Üüritav büroopind kokku",SUM($BM$2:BM38),"")))</f>
        <v/>
      </c>
      <c r="BN39" s="34" t="str">
        <f>IF(OR(BF39&lt;&gt;"",BI39="Aktiivne vakantsus"),IFERROR(SUMIFS(INDEX($AC$3:$AU$1002,0,MATCH($BI39,AC$2:AU$2,0)),$BH$3:$BH$1002,1),0),IF(BI39="Üüritav büroopind kokku",SUM($BN$2:BN38), ""))</f>
        <v/>
      </c>
      <c r="BO39" s="34" t="str">
        <f t="shared" si="9"/>
        <v/>
      </c>
      <c r="BP39" s="114" t="str">
        <f t="shared" ca="1" si="1"/>
        <v/>
      </c>
    </row>
    <row r="40" spans="1:68" x14ac:dyDescent="0.3">
      <c r="A40" s="25" t="str">
        <f>IF(Eksplikatsioon!A42=0,"",Eksplikatsioon!A42)</f>
        <v/>
      </c>
      <c r="B40" s="58" t="str">
        <f>IF(Eksplikatsioon!B42=0,"",Eksplikatsioon!B42)</f>
        <v/>
      </c>
      <c r="C40" s="25" t="str">
        <f>IF(Eksplikatsioon!C42=0,"",Eksplikatsioon!C42)</f>
        <v/>
      </c>
      <c r="D40" s="25" t="str">
        <f>IF(Eksplikatsioon!D42=0,"",Eksplikatsioon!D42)</f>
        <v/>
      </c>
      <c r="E40" s="56" t="str">
        <f>IF(Eksplikatsioon!F42=0,"",Eksplikatsioon!F42)</f>
        <v/>
      </c>
      <c r="F40" s="25" t="str">
        <f>IF(Eksplikatsioon!H42=0,"",Eksplikatsioon!H42)</f>
        <v/>
      </c>
      <c r="G40" s="25" t="str">
        <f>IF(Eksplikatsioon!J42=0,"",Eksplikatsioon!J42)</f>
        <v/>
      </c>
      <c r="H40" s="25" t="str">
        <f>IF(Eksplikatsioon!K42=0,"",Eksplikatsioon!K42)</f>
        <v/>
      </c>
      <c r="I40" s="25" t="str">
        <f>IF(Eksplikatsioon!L42=0,"",Eksplikatsioon!L42)</f>
        <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12"/>
        <v/>
      </c>
      <c r="AX40" s="39" t="str">
        <f t="shared" si="13"/>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14"/>
        <v/>
      </c>
      <c r="BD40" s="47" t="str">
        <f t="shared" ca="1" si="15"/>
        <v/>
      </c>
      <c r="BF40" s="38"/>
      <c r="BG40" s="38"/>
      <c r="BH40" s="108" t="str">
        <f t="shared" si="6"/>
        <v/>
      </c>
      <c r="BI40" s="9" t="str">
        <f t="shared" si="10"/>
        <v/>
      </c>
      <c r="BJ40" s="9" t="str">
        <f t="shared" si="11"/>
        <v/>
      </c>
      <c r="BK40" s="34" t="str">
        <f>IF(BF40&lt;&gt;"",IF(SUMIFS(E:E,H:H,BI40,G:G,"Ainukasutuses pind",C:C,"ÜÜRITAV PIND",BH:BH,1)=0,0,SUMIFS(E:E,H:H,BI40,G:G,"Ainukasutuses pind",C:C,"ÜÜRITAV PIND",BH:BH,1)),IF(BI40="Aktiivne vakantsus",SUMIFS(E:E,C:C,"üüritav pind",G:G,"ainukasutuses pind",BH:BH,1)-SUM($BK$2:BK39),IF(BI40="Üüritav büroopind kokku",SUM($BK$2:BK39),"")))</f>
        <v/>
      </c>
      <c r="BL40" s="34" t="str">
        <f>IF(BF40&lt;&gt;"",IFERROR(SUMIFS(E:E,G:G,"Ainukasutuses pind",C:C,"üüritav pind",H:H,BI40,A:A,-4)/SUMIFS(E:E,G:G,"Ainukasutuses pind",C:C,"üüritav pind",A:A,-4)*(IF(G40="Korruse üldpind", SUMIFS(E:E,G:G,"Ühiskasutuses korruse pind",C:C,"üüritav pind",A:A,-4,BH:BH,1),SUMIFS(E:E,G:G,"Korruse üldpind",C:C,"üüritav pind",A:A,-4,BH:BH,1))+SUMIFS(E:E,G:G,"Ühiskasutuses korruse pind",C:C,"üüritav pind",A:A,-4,BH:BH,1)),0)+IFERROR(SUMIFS(E:E,G:G,"Ainukasutuses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pind",H:H,BI40,A:A,-1)/SUMIFS(E:E,G:G,"Ainukasutuses pind",C:C,"üüritav pind",A:A,-1)*(IF(G40="Korruse üldpind",SUMIFS(E:E,G:G,"Ühiskasutuses korruse pind",C:C,"üüritav pind",A:A,-1,BH:BH,1),SUMIFS(E:E,G:G,"Korruse üldpind",C:C,"üüritav pind",A:A,-1,BH:BH,1))+SUMIFS(E:E,G:G,"Ühiskasutuses korruse pind",C:C,"üüritav pind",A:A,-1,BH:BH,1)),0)+IFERROR(SUMIFS(E:E,G:G,"Ainukasutuses pind",C:C,"üüritav pind",H:H,BI40,A:A,0)/SUMIFS(E:E,G:G,"Ainukasutuses pind",C:C,"üüritav pind",A:A,0)*(IF(G40="Korruse üldpind", SUMIFS(E:E,G:G,"Ühiskasutuses korruse pind",C:C,"üüritav pind",A:A,0,BH:BH,1),SUMIFS(E:E,G:G,"Korruse üldpind",C:C,"üüritav pind",A:A,0,BH:BH,1))+SUMIFS(E:E,G:G,"Ühiskasutuses korruse pind",C:C,"üüritav pind",A:A,0,BH:BH,1)),0)+IFERROR(SUMIFS(E:E,G:G,"Ainukasutuses pind",C:C,"üüritav pind",H:H,BI40,A:A,1)/SUMIFS(E:E,G:G,"Ainukasutuses pind",C:C,"üüritav pind",A:A,1)*(IF(G40="Korruse üldpind", SUMIFS(E:E,G:G,"Ühiskasutuses korruse pind",C:C,"üüritav pind",A:A,1,BH:BH,1),SUMIFS(E:E,G:G,"Korruse üldpind",C:C,"üüritav pind",A:A,1,BH:BH,1))+SUMIFS(E:E,G:G,"Ühiskasutuses korruse pind",C:C,"üüritav pind",A:A,1,BH:BH,1)),0)+IFERROR(SUMIFS(E:E,G:G,"Ainukasutuses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 0)+IFERROR(SUMIFS(E:E,G:G,"Ainukasutuses pind",C:C,"üüritav pind",H:H,BI40,A:A,4)/SUMIFS(E:E,G:G,"Ainukasutuses pind",C:C,"üüritav pind",A:A,4)*(IF(G40="Korruse üldpind",SUMIFS(E:E,G:G,"Ühiskasutuses korruse pind",C:C,"üüritav pind",A:A,4,BH:BH,1),SUMIFS(E:E,G:G,"Korruse üldpind",C:C,"üüritav pind",A:A,4,BH:BH,1))+SUMIFS(E:E,G:G,"Ühiskasutuses korruse pind",C:C,"üüritav pind",A:A,4,BH:BH,1)), 0)+IFERROR(SUMIFS(E:E,G:G,"Ainukasutuses pind",C:C,"üüritav pind",H:H,BI40,A:A,5)/SUMIFS(E:E,G:G,"Ainukasutuses pind",C:C,"üüritav pind",A:A,5)*(IF(G40="Korruse üldpind", SUMIFS(E:E,G:G,"Ühiskasutuses korruse pind",C:C,"üüritav pind",A:A,5,BH:BH,1),SUMIFS(E:E,G:G,"Korruse üldpind",C:C,"üüritav pind",A:A,5,BH:BH,1))+SUMIFS(E:E,G:G,"Ühiskasutuses korruse pind",C:C,"üüritav pind",A:A,5,BH:BH,1)), 0)+IFERROR(SUMIFS(E:E,G:G,"Ainukasutuses pind",C:C,"üüritav pind",H:H,BI40,A:A,6)/SUMIFS(E:E,G:G,"Ainukasutuses pind",C:C,"üüritav pind",A:A,6)*(IF(G40="Korruse üldpind", SUMIFS(E:E,G:G,"Ühiskasutuses korruse pind",C:C,"üüritav pind",A:A,6,BH:BH,1),SUMIFS(E:E,G:G,"Korruse üldpind",C:C,"üüritav pind",A:A,6,BH:BH,1))+SUMIFS(E:E,G:G,"Ühiskasutuses korruse pind",C:C,"üüritav pind",A:A,6,BH:BH,1)),0)+IFERROR(SUMIFS(E:E,G:G,"Ainukasutuses pind",C:C,"üüritav pind",H:H,BI40,A:A,7)/SUMIFS(E:E,G:G,"Ainukasutuses pind",C:C,"üüritav pind",A:A,7)*(IF(G40="Korruse üldpind", SUMIFS(E:E,G:G,"Ühiskasutuses korruse pind",C:C,"üüritav pind",A:A,7,BH:BH,1),SUMIFS(E:E,G:G,"Korruse üldpind",C:C,"üüritav pind",A:A,7,BH:BH,1))+SUMIFS(E:E,G:G,"Ühiskasutuses korruse pind",C:C,"üüritav pind",A:A,7,BH:BH,1)),0)+IFERROR(SUMIFS(E:E,G:G,"Ainukasutuses pind",C:C,"üüritav pind",H:H,BI40,A:A,8)/SUMIFS(E:E,G:G,"Ainukasutuses pind",C:C,"üüritav pind",A:A,8)*(IF(G40="Korruse üldpind", SUMIFS(E:E,G:G,"Ühiskasutuses korruse pind",C:C,"üüritav pind",A:A,8,BH:BH,1),SUMIFS(E:E,G:G,"Korruse üldpind",C:C,"üüritav pind",A:A,8,BH:BH,1))+SUMIFS(E:E,G:G,"Ühiskasutuses korruse pind",C:C,"üüritav pind",A:A,8,BH:BH,1)),0)+IFERROR(SUMIFS(E:E,G:G,"Ainukasutuses pind",C:C,"üüritav pind",H:H,BI40,A:A,9)/SUMIFS(E:E,G:G,"Ainukasutuses pind",C:C,"üüritav pind",A:A,9)*(IF(G40="Korruse üldpind", SUMIFS(E:E,G:G,"Ühiskasutuses korruse pind",C:C,"üüritav pind",A:A,9,BH:BH,1),SUMIFS(E:E,G:G,"Korruse üldpind",C:C,"üüritav pind",A:A,9,BH:BH,1))+SUMIFS(E:E,G:G,"Ühiskasutuses korruse pind",C:C,"üüritav pind",A:A,9,BH:BH,1)),0)+IFERROR(SUMIFS(E:E,G:G,"Ainukasutuses pind",C:C,"üüritav pind",H:H,BI40,A:A,10)/SUMIFS(E:E,G:G,"Ainukasutuses pind",C:C,"üüritav pind",A:A,10)*(IF(G40="Korruse üldpind", SUMIFS(E:E,G:G,"Ühiskasutuses korruse pind",C:C,"üüritav pind",A:A,10,BH:BH,1),SUMIFS(E:E,G:G,"Korruse üldpind",C:C,"üüritav pind",A:A,10,BH:BH,1))+SUMIFS(E:E,G:G,"Ühiskasutuses korruse pind",C:C,"üüritav pind",A:A,10,BH:BH,1)), 0)+IFERROR(SUMIFS(E:E,G:G,"Ainukasutuses pind",C:C,"üüritav pind",H:H,BI40,A:A,11)/SUMIFS(E:E,G:G,"Ainukasutuses pind",C:C,"üüritav pind",A:A,11)*(IF(G40="Korruse üldpind",SUMIFS(E:E,G:G,"Ühiskasutuses korruse pind",C:C,"üüritav pind",A:A,11,BH:BH,1),SUMIFS(E:E,G:G,"Korruse üldpind",C:C,"üüritav pind",A:A,11,BH:BH,1))+SUMIFS(E:E,G:G,"Ühiskasutuses korruse pind",C:C,"üüritav pind",A:A,11,BH:BH,1)), 0)+IFERROR(SUMIFS(E:E,G:G,"Ainukasutuses pind",C:C,"üüritav pind",H:H,BI40,A:A,12)/SUMIFS(E:E,G:G,"Ainukasutuses pind",C:C,"üüritav pind",A:A,12)*(IF(G40="Korruse üldpind", SUMIFS(E:E,G:G,"Ühiskasutuses korruse pind",C:C,"üüritav pind",A:A,12,BH:BH,1),SUMIFS(E:E,G:G,"Korruse üldpind",C:C,"üüritav pind",A:A,12,BH:BH,1))+SUMIFS(E:E,G:G,"Ühiskasutuses korruse pind",C:C,"üüritav pind",A:A,12,BH:BH,1)),0)+IFERROR(SUMIFS(E:E,G:G,"Ainukasutuses pind",C:C,"üüritav pind",H:H,BI40,A:A,13)/SUMIFS(E:E,G:G,"Ainukasutuses pind",C:C,"üüritav pind",A:A,13)*(IF(G40="Korruse üldpind", SUMIFS(E:E,G:G,"Ühiskasutuses korruse pind",C:C,"üüritav pind",A:A,13,BH:BH,1),SUMIFS(E:E,G:G,"Korruse üldpind",C:C,"üüritav pind",A:A,13,BH:BH,1))+SUMIFS(E:E,G:G,"Ühiskasutuses korruse pind",C:C,"üüritav pind",A:A,13,BH:BH,1)),0)+IFERROR(SUMIFS(E:E,G:G,"Ainukasutuses pind",C:C,"Üüritav pind",H:H,BI40,A:A,14)/SUMIFS(E:E,G:G,"Ainukasutuses pind",C:C,"Üüritav pind",A:A,14)*(IF(G40="Korruse üldpind", SUMIFS(E:E,G:G,"Ühiskasutuses korruse pind",C:C,"üüritav pind",A:A,14,BH:BH,1),SUMIFS(E:E,G:G,"Korruse üldpind",C:C,"üüritav pind",A:A,14,BH:BH,1))+SUMIFS(E:E,G:G,"Ühiskasutuses korruse pind",C:C,"üüritav pind",A:A,14,BH:BH,1)), 0),IF(BI40="Aktiivne vakantsus", SUMIFS(E:E,C:C,"üüritav pind",G:G,"Ühiskasutuses korruse pind",BH:BH,1)+SUMIFS(E:E,C:C,"üüritav pind",G:G,"Korruse üldpind",BH:BH,1)-SUM($BL$2:BL39), IF(BI40="Üüritav büroopind kokku", SUM($BL$2:BL39), "")))</f>
        <v/>
      </c>
      <c r="BM40" s="34" t="str">
        <f ca="1">IF(BF40&lt;&gt;"",IFERROR(AY40/SUM($AY$3:OFFSET($AY$3,MATCH("Üüritav büroopind kokku",$BI$5:$BI$300,0),0))*(SUMIFS(E:E,G:G,"Ühiskasutuses hoone pind",C:C,"ÜÜRITAV PIND",BH:BH,1)+SUMIFS(E:E,G:G,"Hoone üldpind",C:C,"ÜÜRITAV PIND",BH:BH,1)),0),IF(BI40="Aktiivne vakantsus",IFERROR(AY40/SUM($AY$3:OFFSET($AY$3,MATCH("Üüritav büroopind kokku",$BI$5:$BI$300,0),0))*(SUMIFS(E:E,G:G,"Ühiskasutuses hoone pind",C:C,"ÜÜRITAV PIND",BH:BH,1)+SUMIFS(E:E,G:G,"Hoone üldpind",C:C,"ÜÜRITAV PIND",BH:BH,1)),0),IF(BI40="Üüritav büroopind kokku",SUM($BM$2:BM39),"")))</f>
        <v/>
      </c>
      <c r="BN40" s="34" t="str">
        <f>IF(OR(BF40&lt;&gt;"",BI40="Aktiivne vakantsus"),IFERROR(SUMIFS(INDEX($AC$3:$AU$1002,0,MATCH($BI40,AC$2:AU$2,0)),$BH$3:$BH$1002,1),0),IF(BI40="Üüritav büroopind kokku",SUM($BN$2:BN39), ""))</f>
        <v/>
      </c>
      <c r="BO40" s="34" t="str">
        <f t="shared" si="9"/>
        <v/>
      </c>
      <c r="BP40" s="114" t="str">
        <f t="shared" ca="1" si="1"/>
        <v/>
      </c>
    </row>
    <row r="41" spans="1:68" x14ac:dyDescent="0.3">
      <c r="A41" s="25" t="str">
        <f>IF(Eksplikatsioon!A43=0,"",Eksplikatsioon!A43)</f>
        <v/>
      </c>
      <c r="B41" s="58" t="str">
        <f>IF(Eksplikatsioon!B43=0,"",Eksplikatsioon!B43)</f>
        <v/>
      </c>
      <c r="C41" s="25" t="str">
        <f>IF(Eksplikatsioon!C43=0,"",Eksplikatsioon!C43)</f>
        <v/>
      </c>
      <c r="D41" s="25" t="str">
        <f>IF(Eksplikatsioon!D43=0,"",Eksplikatsioon!D43)</f>
        <v/>
      </c>
      <c r="E41" s="56" t="str">
        <f>IF(Eksplikatsioon!F43=0,"",Eksplikatsioon!F43)</f>
        <v/>
      </c>
      <c r="F41" s="25" t="str">
        <f>IF(Eksplikatsioon!H43=0,"",Eksplikatsioon!H43)</f>
        <v/>
      </c>
      <c r="G41" s="25" t="str">
        <f>IF(Eksplikatsioon!J43=0,"",Eksplikatsioon!J43)</f>
        <v/>
      </c>
      <c r="H41" s="25" t="str">
        <f>IF(Eksplikatsioon!K43=0,"",Eksplikatsioon!K43)</f>
        <v/>
      </c>
      <c r="I41" s="25" t="str">
        <f>IF(Eksplikatsioon!L43=0,"",Eksplikatsioon!L43)</f>
        <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12"/>
        <v/>
      </c>
      <c r="AX41" s="39" t="str">
        <f t="shared" si="13"/>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14"/>
        <v/>
      </c>
      <c r="BD41" s="47" t="str">
        <f t="shared" ca="1" si="15"/>
        <v/>
      </c>
      <c r="BF41" s="38"/>
      <c r="BG41" s="38"/>
      <c r="BH41" s="108" t="str">
        <f t="shared" si="6"/>
        <v/>
      </c>
      <c r="BI41" s="9" t="str">
        <f t="shared" si="10"/>
        <v/>
      </c>
      <c r="BJ41" s="9" t="str">
        <f t="shared" si="11"/>
        <v/>
      </c>
      <c r="BK41" s="34" t="str">
        <f>IF(BF41&lt;&gt;"",IF(SUMIFS(E:E,H:H,BI41,G:G,"Ainukasutuses pind",C:C,"ÜÜRITAV PIND",BH:BH,1)=0,0,SUMIFS(E:E,H:H,BI41,G:G,"Ainukasutuses pind",C:C,"ÜÜRITAV PIND",BH:BH,1)),IF(BI41="Aktiivne vakantsus",SUMIFS(E:E,C:C,"üüritav pind",G:G,"ainukasutuses pind",BH:BH,1)-SUM($BK$2:BK40),IF(BI41="Üüritav büroopind kokku",SUM($BK$2:BK40),"")))</f>
        <v/>
      </c>
      <c r="BL41" s="34" t="str">
        <f>IF(BF41&lt;&gt;"",IFERROR(SUMIFS(E:E,G:G,"Ainukasutuses pind",C:C,"üüritav pind",H:H,BI41,A:A,-4)/SUMIFS(E:E,G:G,"Ainukasutuses pind",C:C,"üüritav pind",A:A,-4)*(IF(G41="Korruse üldpind", SUMIFS(E:E,G:G,"Ühiskasutuses korruse pind",C:C,"üüritav pind",A:A,-4,BH:BH,1),SUMIFS(E:E,G:G,"Korruse üldpind",C:C,"üüritav pind",A:A,-4,BH:BH,1))+SUMIFS(E:E,G:G,"Ühiskasutuses korruse pind",C:C,"üüritav pind",A:A,-4,BH:BH,1)),0)+IFERROR(SUMIFS(E:E,G:G,"Ainukasutuses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pind",H:H,BI41,A:A,-1)/SUMIFS(E:E,G:G,"Ainukasutuses pind",C:C,"üüritav pind",A:A,-1)*(IF(G41="Korruse üldpind",SUMIFS(E:E,G:G,"Ühiskasutuses korruse pind",C:C,"üüritav pind",A:A,-1,BH:BH,1),SUMIFS(E:E,G:G,"Korruse üldpind",C:C,"üüritav pind",A:A,-1,BH:BH,1))+SUMIFS(E:E,G:G,"Ühiskasutuses korruse pind",C:C,"üüritav pind",A:A,-1,BH:BH,1)),0)+IFERROR(SUMIFS(E:E,G:G,"Ainukasutuses pind",C:C,"üüritav pind",H:H,BI41,A:A,0)/SUMIFS(E:E,G:G,"Ainukasutuses pind",C:C,"üüritav pind",A:A,0)*(IF(G41="Korruse üldpind", SUMIFS(E:E,G:G,"Ühiskasutuses korruse pind",C:C,"üüritav pind",A:A,0,BH:BH,1),SUMIFS(E:E,G:G,"Korruse üldpind",C:C,"üüritav pind",A:A,0,BH:BH,1))+SUMIFS(E:E,G:G,"Ühiskasutuses korruse pind",C:C,"üüritav pind",A:A,0,BH:BH,1)),0)+IFERROR(SUMIFS(E:E,G:G,"Ainukasutuses pind",C:C,"üüritav pind",H:H,BI41,A:A,1)/SUMIFS(E:E,G:G,"Ainukasutuses pind",C:C,"üüritav pind",A:A,1)*(IF(G41="Korruse üldpind", SUMIFS(E:E,G:G,"Ühiskasutuses korruse pind",C:C,"üüritav pind",A:A,1,BH:BH,1),SUMIFS(E:E,G:G,"Korruse üldpind",C:C,"üüritav pind",A:A,1,BH:BH,1))+SUMIFS(E:E,G:G,"Ühiskasutuses korruse pind",C:C,"üüritav pind",A:A,1,BH:BH,1)),0)+IFERROR(SUMIFS(E:E,G:G,"Ainukasutuses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 0)+IFERROR(SUMIFS(E:E,G:G,"Ainukasutuses pind",C:C,"üüritav pind",H:H,BI41,A:A,4)/SUMIFS(E:E,G:G,"Ainukasutuses pind",C:C,"üüritav pind",A:A,4)*(IF(G41="Korruse üldpind",SUMIFS(E:E,G:G,"Ühiskasutuses korruse pind",C:C,"üüritav pind",A:A,4,BH:BH,1),SUMIFS(E:E,G:G,"Korruse üldpind",C:C,"üüritav pind",A:A,4,BH:BH,1))+SUMIFS(E:E,G:G,"Ühiskasutuses korruse pind",C:C,"üüritav pind",A:A,4,BH:BH,1)), 0)+IFERROR(SUMIFS(E:E,G:G,"Ainukasutuses pind",C:C,"üüritav pind",H:H,BI41,A:A,5)/SUMIFS(E:E,G:G,"Ainukasutuses pind",C:C,"üüritav pind",A:A,5)*(IF(G41="Korruse üldpind", SUMIFS(E:E,G:G,"Ühiskasutuses korruse pind",C:C,"üüritav pind",A:A,5,BH:BH,1),SUMIFS(E:E,G:G,"Korruse üldpind",C:C,"üüritav pind",A:A,5,BH:BH,1))+SUMIFS(E:E,G:G,"Ühiskasutuses korruse pind",C:C,"üüritav pind",A:A,5,BH:BH,1)), 0)+IFERROR(SUMIFS(E:E,G:G,"Ainukasutuses pind",C:C,"üüritav pind",H:H,BI41,A:A,6)/SUMIFS(E:E,G:G,"Ainukasutuses pind",C:C,"üüritav pind",A:A,6)*(IF(G41="Korruse üldpind", SUMIFS(E:E,G:G,"Ühiskasutuses korruse pind",C:C,"üüritav pind",A:A,6,BH:BH,1),SUMIFS(E:E,G:G,"Korruse üldpind",C:C,"üüritav pind",A:A,6,BH:BH,1))+SUMIFS(E:E,G:G,"Ühiskasutuses korruse pind",C:C,"üüritav pind",A:A,6,BH:BH,1)),0)+IFERROR(SUMIFS(E:E,G:G,"Ainukasutuses pind",C:C,"üüritav pind",H:H,BI41,A:A,7)/SUMIFS(E:E,G:G,"Ainukasutuses pind",C:C,"üüritav pind",A:A,7)*(IF(G41="Korruse üldpind", SUMIFS(E:E,G:G,"Ühiskasutuses korruse pind",C:C,"üüritav pind",A:A,7,BH:BH,1),SUMIFS(E:E,G:G,"Korruse üldpind",C:C,"üüritav pind",A:A,7,BH:BH,1))+SUMIFS(E:E,G:G,"Ühiskasutuses korruse pind",C:C,"üüritav pind",A:A,7,BH:BH,1)),0)+IFERROR(SUMIFS(E:E,G:G,"Ainukasutuses pind",C:C,"üüritav pind",H:H,BI41,A:A,8)/SUMIFS(E:E,G:G,"Ainukasutuses pind",C:C,"üüritav pind",A:A,8)*(IF(G41="Korruse üldpind", SUMIFS(E:E,G:G,"Ühiskasutuses korruse pind",C:C,"üüritav pind",A:A,8,BH:BH,1),SUMIFS(E:E,G:G,"Korruse üldpind",C:C,"üüritav pind",A:A,8,BH:BH,1))+SUMIFS(E:E,G:G,"Ühiskasutuses korruse pind",C:C,"üüritav pind",A:A,8,BH:BH,1)),0)+IFERROR(SUMIFS(E:E,G:G,"Ainukasutuses pind",C:C,"üüritav pind",H:H,BI41,A:A,9)/SUMIFS(E:E,G:G,"Ainukasutuses pind",C:C,"üüritav pind",A:A,9)*(IF(G41="Korruse üldpind", SUMIFS(E:E,G:G,"Ühiskasutuses korruse pind",C:C,"üüritav pind",A:A,9,BH:BH,1),SUMIFS(E:E,G:G,"Korruse üldpind",C:C,"üüritav pind",A:A,9,BH:BH,1))+SUMIFS(E:E,G:G,"Ühiskasutuses korruse pind",C:C,"üüritav pind",A:A,9,BH:BH,1)),0)+IFERROR(SUMIFS(E:E,G:G,"Ainukasutuses pind",C:C,"üüritav pind",H:H,BI41,A:A,10)/SUMIFS(E:E,G:G,"Ainukasutuses pind",C:C,"üüritav pind",A:A,10)*(IF(G41="Korruse üldpind", SUMIFS(E:E,G:G,"Ühiskasutuses korruse pind",C:C,"üüritav pind",A:A,10,BH:BH,1),SUMIFS(E:E,G:G,"Korruse üldpind",C:C,"üüritav pind",A:A,10,BH:BH,1))+SUMIFS(E:E,G:G,"Ühiskasutuses korruse pind",C:C,"üüritav pind",A:A,10,BH:BH,1)), 0)+IFERROR(SUMIFS(E:E,G:G,"Ainukasutuses pind",C:C,"üüritav pind",H:H,BI41,A:A,11)/SUMIFS(E:E,G:G,"Ainukasutuses pind",C:C,"üüritav pind",A:A,11)*(IF(G41="Korruse üldpind",SUMIFS(E:E,G:G,"Ühiskasutuses korruse pind",C:C,"üüritav pind",A:A,11,BH:BH,1),SUMIFS(E:E,G:G,"Korruse üldpind",C:C,"üüritav pind",A:A,11,BH:BH,1))+SUMIFS(E:E,G:G,"Ühiskasutuses korruse pind",C:C,"üüritav pind",A:A,11,BH:BH,1)), 0)+IFERROR(SUMIFS(E:E,G:G,"Ainukasutuses pind",C:C,"üüritav pind",H:H,BI41,A:A,12)/SUMIFS(E:E,G:G,"Ainukasutuses pind",C:C,"üüritav pind",A:A,12)*(IF(G41="Korruse üldpind", SUMIFS(E:E,G:G,"Ühiskasutuses korruse pind",C:C,"üüritav pind",A:A,12,BH:BH,1),SUMIFS(E:E,G:G,"Korruse üldpind",C:C,"üüritav pind",A:A,12,BH:BH,1))+SUMIFS(E:E,G:G,"Ühiskasutuses korruse pind",C:C,"üüritav pind",A:A,12,BH:BH,1)),0)+IFERROR(SUMIFS(E:E,G:G,"Ainukasutuses pind",C:C,"üüritav pind",H:H,BI41,A:A,13)/SUMIFS(E:E,G:G,"Ainukasutuses pind",C:C,"üüritav pind",A:A,13)*(IF(G41="Korruse üldpind", SUMIFS(E:E,G:G,"Ühiskasutuses korruse pind",C:C,"üüritav pind",A:A,13,BH:BH,1),SUMIFS(E:E,G:G,"Korruse üldpind",C:C,"üüritav pind",A:A,13,BH:BH,1))+SUMIFS(E:E,G:G,"Ühiskasutuses korruse pind",C:C,"üüritav pind",A:A,13,BH:BH,1)),0)+IFERROR(SUMIFS(E:E,G:G,"Ainukasutuses pind",C:C,"Üüritav pind",H:H,BI41,A:A,14)/SUMIFS(E:E,G:G,"Ainukasutuses pind",C:C,"Üüritav pind",A:A,14)*(IF(G41="Korruse üldpind", SUMIFS(E:E,G:G,"Ühiskasutuses korruse pind",C:C,"üüritav pind",A:A,14,BH:BH,1),SUMIFS(E:E,G:G,"Korruse üldpind",C:C,"üüritav pind",A:A,14,BH:BH,1))+SUMIFS(E:E,G:G,"Ühiskasutuses korruse pind",C:C,"üüritav pind",A:A,14,BH:BH,1)), 0),IF(BI41="Aktiivne vakantsus", SUMIFS(E:E,C:C,"üüritav pind",G:G,"Ühiskasutuses korruse pind",BH:BH,1)+SUMIFS(E:E,C:C,"üüritav pind",G:G,"Korruse üldpind",BH:BH,1)-SUM($BL$2:BL40), IF(BI41="Üüritav büroopind kokku", SUM($BL$2:BL40), "")))</f>
        <v/>
      </c>
      <c r="BM41" s="34" t="str">
        <f ca="1">IF(BF41&lt;&gt;"",IFERROR(AY41/SUM($AY$3:OFFSET($AY$3,MATCH("Üüritav büroopind kokku",$BI$5:$BI$300,0),0))*(SUMIFS(E:E,G:G,"Ühiskasutuses hoone pind",C:C,"ÜÜRITAV PIND",BH:BH,1)+SUMIFS(E:E,G:G,"Hoone üldpind",C:C,"ÜÜRITAV PIND",BH:BH,1)),0),IF(BI41="Aktiivne vakantsus",IFERROR(AY41/SUM($AY$3:OFFSET($AY$3,MATCH("Üüritav büroopind kokku",$BI$5:$BI$300,0),0))*(SUMIFS(E:E,G:G,"Ühiskasutuses hoone pind",C:C,"ÜÜRITAV PIND",BH:BH,1)+SUMIFS(E:E,G:G,"Hoone üldpind",C:C,"ÜÜRITAV PIND",BH:BH,1)),0),IF(BI41="Üüritav büroopind kokku",SUM($BM$2:BM40),"")))</f>
        <v/>
      </c>
      <c r="BN41" s="34" t="str">
        <f>IF(OR(BF41&lt;&gt;"",BI41="Aktiivne vakantsus"),IFERROR(SUMIFS(INDEX($AC$3:$AU$1002,0,MATCH($BI41,AC$2:AU$2,0)),$BH$3:$BH$1002,1),0),IF(BI41="Üüritav büroopind kokku",SUM($BN$2:BN40), ""))</f>
        <v/>
      </c>
      <c r="BO41" s="34" t="str">
        <f t="shared" si="9"/>
        <v/>
      </c>
      <c r="BP41" s="114" t="str">
        <f t="shared" ca="1" si="1"/>
        <v/>
      </c>
    </row>
    <row r="42" spans="1:68" x14ac:dyDescent="0.3">
      <c r="A42" s="25" t="str">
        <f>IF(Eksplikatsioon!A44=0,"",Eksplikatsioon!A44)</f>
        <v/>
      </c>
      <c r="B42" s="58" t="str">
        <f>IF(Eksplikatsioon!B44=0,"",Eksplikatsioon!B44)</f>
        <v/>
      </c>
      <c r="C42" s="25" t="str">
        <f>IF(Eksplikatsioon!C44=0,"",Eksplikatsioon!C44)</f>
        <v/>
      </c>
      <c r="D42" s="25" t="str">
        <f>IF(Eksplikatsioon!D44=0,"",Eksplikatsioon!D44)</f>
        <v/>
      </c>
      <c r="E42" s="56" t="str">
        <f>IF(Eksplikatsioon!F44=0,"",Eksplikatsioon!F44)</f>
        <v/>
      </c>
      <c r="F42" s="25" t="str">
        <f>IF(Eksplikatsioon!H44=0,"",Eksplikatsioon!H44)</f>
        <v/>
      </c>
      <c r="G42" s="25" t="str">
        <f>IF(Eksplikatsioon!J44=0,"",Eksplikatsioon!J44)</f>
        <v/>
      </c>
      <c r="H42" s="25" t="str">
        <f>IF(Eksplikatsioon!K44=0,"",Eksplikatsioon!K44)</f>
        <v/>
      </c>
      <c r="I42" s="25" t="str">
        <f>IF(Eksplikatsioon!L44=0,"",Eksplikatsioon!L44)</f>
        <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12"/>
        <v/>
      </c>
      <c r="AX42" s="39" t="str">
        <f t="shared" si="13"/>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14"/>
        <v/>
      </c>
      <c r="BD42" s="47" t="str">
        <f t="shared" ca="1" si="15"/>
        <v/>
      </c>
      <c r="BF42" s="38"/>
      <c r="BG42" s="38"/>
      <c r="BH42" s="108" t="str">
        <f t="shared" si="6"/>
        <v/>
      </c>
      <c r="BI42" s="9" t="str">
        <f t="shared" si="10"/>
        <v/>
      </c>
      <c r="BJ42" s="9" t="str">
        <f t="shared" si="11"/>
        <v/>
      </c>
      <c r="BK42" s="34" t="str">
        <f>IF(BF42&lt;&gt;"",IF(SUMIFS(E:E,H:H,BI42,G:G,"Ainukasutuses pind",C:C,"ÜÜRITAV PIND",BH:BH,1)=0,0,SUMIFS(E:E,H:H,BI42,G:G,"Ainukasutuses pind",C:C,"ÜÜRITAV PIND",BH:BH,1)),IF(BI42="Aktiivne vakantsus",SUMIFS(E:E,C:C,"üüritav pind",G:G,"ainukasutuses pind",BH:BH,1)-SUM($BK$2:BK41),IF(BI42="Üüritav büroopind kokku",SUM($BK$2:BK41),"")))</f>
        <v/>
      </c>
      <c r="BL42" s="34" t="str">
        <f>IF(BF42&lt;&gt;"",IFERROR(SUMIFS(E:E,G:G,"Ainukasutuses pind",C:C,"üüritav pind",H:H,BI42,A:A,-4)/SUMIFS(E:E,G:G,"Ainukasutuses pind",C:C,"üüritav pind",A:A,-4)*(IF(G42="Korruse üldpind", SUMIFS(E:E,G:G,"Ühiskasutuses korruse pind",C:C,"üüritav pind",A:A,-4,BH:BH,1),SUMIFS(E:E,G:G,"Korruse üldpind",C:C,"üüritav pind",A:A,-4,BH:BH,1))+SUMIFS(E:E,G:G,"Ühiskasutuses korruse pind",C:C,"üüritav pind",A:A,-4,BH:BH,1)),0)+IFERROR(SUMIFS(E:E,G:G,"Ainukasutuses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pind",H:H,BI42,A:A,-1)/SUMIFS(E:E,G:G,"Ainukasutuses pind",C:C,"üüritav pind",A:A,-1)*(IF(G42="Korruse üldpind",SUMIFS(E:E,G:G,"Ühiskasutuses korruse pind",C:C,"üüritav pind",A:A,-1,BH:BH,1),SUMIFS(E:E,G:G,"Korruse üldpind",C:C,"üüritav pind",A:A,-1,BH:BH,1))+SUMIFS(E:E,G:G,"Ühiskasutuses korruse pind",C:C,"üüritav pind",A:A,-1,BH:BH,1)),0)+IFERROR(SUMIFS(E:E,G:G,"Ainukasutuses pind",C:C,"üüritav pind",H:H,BI42,A:A,0)/SUMIFS(E:E,G:G,"Ainukasutuses pind",C:C,"üüritav pind",A:A,0)*(IF(G42="Korruse üldpind", SUMIFS(E:E,G:G,"Ühiskasutuses korruse pind",C:C,"üüritav pind",A:A,0,BH:BH,1),SUMIFS(E:E,G:G,"Korruse üldpind",C:C,"üüritav pind",A:A,0,BH:BH,1))+SUMIFS(E:E,G:G,"Ühiskasutuses korruse pind",C:C,"üüritav pind",A:A,0,BH:BH,1)),0)+IFERROR(SUMIFS(E:E,G:G,"Ainukasutuses pind",C:C,"üüritav pind",H:H,BI42,A:A,1)/SUMIFS(E:E,G:G,"Ainukasutuses pind",C:C,"üüritav pind",A:A,1)*(IF(G42="Korruse üldpind", SUMIFS(E:E,G:G,"Ühiskasutuses korruse pind",C:C,"üüritav pind",A:A,1,BH:BH,1),SUMIFS(E:E,G:G,"Korruse üldpind",C:C,"üüritav pind",A:A,1,BH:BH,1))+SUMIFS(E:E,G:G,"Ühiskasutuses korruse pind",C:C,"üüritav pind",A:A,1,BH:BH,1)),0)+IFERROR(SUMIFS(E:E,G:G,"Ainukasutuses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 0)+IFERROR(SUMIFS(E:E,G:G,"Ainukasutuses pind",C:C,"üüritav pind",H:H,BI42,A:A,4)/SUMIFS(E:E,G:G,"Ainukasutuses pind",C:C,"üüritav pind",A:A,4)*(IF(G42="Korruse üldpind",SUMIFS(E:E,G:G,"Ühiskasutuses korruse pind",C:C,"üüritav pind",A:A,4,BH:BH,1),SUMIFS(E:E,G:G,"Korruse üldpind",C:C,"üüritav pind",A:A,4,BH:BH,1))+SUMIFS(E:E,G:G,"Ühiskasutuses korruse pind",C:C,"üüritav pind",A:A,4,BH:BH,1)), 0)+IFERROR(SUMIFS(E:E,G:G,"Ainukasutuses pind",C:C,"üüritav pind",H:H,BI42,A:A,5)/SUMIFS(E:E,G:G,"Ainukasutuses pind",C:C,"üüritav pind",A:A,5)*(IF(G42="Korruse üldpind", SUMIFS(E:E,G:G,"Ühiskasutuses korruse pind",C:C,"üüritav pind",A:A,5,BH:BH,1),SUMIFS(E:E,G:G,"Korruse üldpind",C:C,"üüritav pind",A:A,5,BH:BH,1))+SUMIFS(E:E,G:G,"Ühiskasutuses korruse pind",C:C,"üüritav pind",A:A,5,BH:BH,1)), 0)+IFERROR(SUMIFS(E:E,G:G,"Ainukasutuses pind",C:C,"üüritav pind",H:H,BI42,A:A,6)/SUMIFS(E:E,G:G,"Ainukasutuses pind",C:C,"üüritav pind",A:A,6)*(IF(G42="Korruse üldpind", SUMIFS(E:E,G:G,"Ühiskasutuses korruse pind",C:C,"üüritav pind",A:A,6,BH:BH,1),SUMIFS(E:E,G:G,"Korruse üldpind",C:C,"üüritav pind",A:A,6,BH:BH,1))+SUMIFS(E:E,G:G,"Ühiskasutuses korruse pind",C:C,"üüritav pind",A:A,6,BH:BH,1)),0)+IFERROR(SUMIFS(E:E,G:G,"Ainukasutuses pind",C:C,"üüritav pind",H:H,BI42,A:A,7)/SUMIFS(E:E,G:G,"Ainukasutuses pind",C:C,"üüritav pind",A:A,7)*(IF(G42="Korruse üldpind", SUMIFS(E:E,G:G,"Ühiskasutuses korruse pind",C:C,"üüritav pind",A:A,7,BH:BH,1),SUMIFS(E:E,G:G,"Korruse üldpind",C:C,"üüritav pind",A:A,7,BH:BH,1))+SUMIFS(E:E,G:G,"Ühiskasutuses korruse pind",C:C,"üüritav pind",A:A,7,BH:BH,1)),0)+IFERROR(SUMIFS(E:E,G:G,"Ainukasutuses pind",C:C,"üüritav pind",H:H,BI42,A:A,8)/SUMIFS(E:E,G:G,"Ainukasutuses pind",C:C,"üüritav pind",A:A,8)*(IF(G42="Korruse üldpind", SUMIFS(E:E,G:G,"Ühiskasutuses korruse pind",C:C,"üüritav pind",A:A,8,BH:BH,1),SUMIFS(E:E,G:G,"Korruse üldpind",C:C,"üüritav pind",A:A,8,BH:BH,1))+SUMIFS(E:E,G:G,"Ühiskasutuses korruse pind",C:C,"üüritav pind",A:A,8,BH:BH,1)),0)+IFERROR(SUMIFS(E:E,G:G,"Ainukasutuses pind",C:C,"üüritav pind",H:H,BI42,A:A,9)/SUMIFS(E:E,G:G,"Ainukasutuses pind",C:C,"üüritav pind",A:A,9)*(IF(G42="Korruse üldpind", SUMIFS(E:E,G:G,"Ühiskasutuses korruse pind",C:C,"üüritav pind",A:A,9,BH:BH,1),SUMIFS(E:E,G:G,"Korruse üldpind",C:C,"üüritav pind",A:A,9,BH:BH,1))+SUMIFS(E:E,G:G,"Ühiskasutuses korruse pind",C:C,"üüritav pind",A:A,9,BH:BH,1)),0)+IFERROR(SUMIFS(E:E,G:G,"Ainukasutuses pind",C:C,"üüritav pind",H:H,BI42,A:A,10)/SUMIFS(E:E,G:G,"Ainukasutuses pind",C:C,"üüritav pind",A:A,10)*(IF(G42="Korruse üldpind", SUMIFS(E:E,G:G,"Ühiskasutuses korruse pind",C:C,"üüritav pind",A:A,10,BH:BH,1),SUMIFS(E:E,G:G,"Korruse üldpind",C:C,"üüritav pind",A:A,10,BH:BH,1))+SUMIFS(E:E,G:G,"Ühiskasutuses korruse pind",C:C,"üüritav pind",A:A,10,BH:BH,1)), 0)+IFERROR(SUMIFS(E:E,G:G,"Ainukasutuses pind",C:C,"üüritav pind",H:H,BI42,A:A,11)/SUMIFS(E:E,G:G,"Ainukasutuses pind",C:C,"üüritav pind",A:A,11)*(IF(G42="Korruse üldpind",SUMIFS(E:E,G:G,"Ühiskasutuses korruse pind",C:C,"üüritav pind",A:A,11,BH:BH,1),SUMIFS(E:E,G:G,"Korruse üldpind",C:C,"üüritav pind",A:A,11,BH:BH,1))+SUMIFS(E:E,G:G,"Ühiskasutuses korruse pind",C:C,"üüritav pind",A:A,11,BH:BH,1)), 0)+IFERROR(SUMIFS(E:E,G:G,"Ainukasutuses pind",C:C,"üüritav pind",H:H,BI42,A:A,12)/SUMIFS(E:E,G:G,"Ainukasutuses pind",C:C,"üüritav pind",A:A,12)*(IF(G42="Korruse üldpind", SUMIFS(E:E,G:G,"Ühiskasutuses korruse pind",C:C,"üüritav pind",A:A,12,BH:BH,1),SUMIFS(E:E,G:G,"Korruse üldpind",C:C,"üüritav pind",A:A,12,BH:BH,1))+SUMIFS(E:E,G:G,"Ühiskasutuses korruse pind",C:C,"üüritav pind",A:A,12,BH:BH,1)),0)+IFERROR(SUMIFS(E:E,G:G,"Ainukasutuses pind",C:C,"üüritav pind",H:H,BI42,A:A,13)/SUMIFS(E:E,G:G,"Ainukasutuses pind",C:C,"üüritav pind",A:A,13)*(IF(G42="Korruse üldpind", SUMIFS(E:E,G:G,"Ühiskasutuses korruse pind",C:C,"üüritav pind",A:A,13,BH:BH,1),SUMIFS(E:E,G:G,"Korruse üldpind",C:C,"üüritav pind",A:A,13,BH:BH,1))+SUMIFS(E:E,G:G,"Ühiskasutuses korruse pind",C:C,"üüritav pind",A:A,13,BH:BH,1)),0)+IFERROR(SUMIFS(E:E,G:G,"Ainukasutuses pind",C:C,"Üüritav pind",H:H,BI42,A:A,14)/SUMIFS(E:E,G:G,"Ainukasutuses pind",C:C,"Üüritav pind",A:A,14)*(IF(G42="Korruse üldpind", SUMIFS(E:E,G:G,"Ühiskasutuses korruse pind",C:C,"üüritav pind",A:A,14,BH:BH,1),SUMIFS(E:E,G:G,"Korruse üldpind",C:C,"üüritav pind",A:A,14,BH:BH,1))+SUMIFS(E:E,G:G,"Ühiskasutuses korruse pind",C:C,"üüritav pind",A:A,14,BH:BH,1)), 0),IF(BI42="Aktiivne vakantsus", SUMIFS(E:E,C:C,"üüritav pind",G:G,"Ühiskasutuses korruse pind",BH:BH,1)+SUMIFS(E:E,C:C,"üüritav pind",G:G,"Korruse üldpind",BH:BH,1)-SUM($BL$2:BL41), IF(BI42="Üüritav büroopind kokku", SUM($BL$2:BL41), "")))</f>
        <v/>
      </c>
      <c r="BM42" s="34" t="str">
        <f ca="1">IF(BF42&lt;&gt;"",IFERROR(AY42/SUM($AY$3:OFFSET($AY$3,MATCH("Üüritav büroopind kokku",$BI$5:$BI$300,0),0))*(SUMIFS(E:E,G:G,"Ühiskasutuses hoone pind",C:C,"ÜÜRITAV PIND",BH:BH,1)+SUMIFS(E:E,G:G,"Hoone üldpind",C:C,"ÜÜRITAV PIND",BH:BH,1)),0),IF(BI42="Aktiivne vakantsus",IFERROR(AY42/SUM($AY$3:OFFSET($AY$3,MATCH("Üüritav büroopind kokku",$BI$5:$BI$300,0),0))*(SUMIFS(E:E,G:G,"Ühiskasutuses hoone pind",C:C,"ÜÜRITAV PIND",BH:BH,1)+SUMIFS(E:E,G:G,"Hoone üldpind",C:C,"ÜÜRITAV PIND",BH:BH,1)),0),IF(BI42="Üüritav büroopind kokku",SUM($BM$2:BM41),"")))</f>
        <v/>
      </c>
      <c r="BN42" s="34" t="str">
        <f>IF(OR(BF42&lt;&gt;"",BI42="Aktiivne vakantsus"),IFERROR(SUMIFS(INDEX($AC$3:$AU$1002,0,MATCH($BI42,AC$2:AU$2,0)),$BH$3:$BH$1002,1),0),IF(BI42="Üüritav büroopind kokku",SUM($BN$2:BN41), ""))</f>
        <v/>
      </c>
      <c r="BO42" s="34" t="str">
        <f t="shared" si="9"/>
        <v/>
      </c>
      <c r="BP42" s="114" t="str">
        <f t="shared" ca="1" si="1"/>
        <v/>
      </c>
    </row>
    <row r="43" spans="1:68" x14ac:dyDescent="0.3">
      <c r="A43" s="25" t="str">
        <f>IF(Eksplikatsioon!A45=0,"",Eksplikatsioon!A45)</f>
        <v/>
      </c>
      <c r="B43" s="58" t="str">
        <f>IF(Eksplikatsioon!B45=0,"",Eksplikatsioon!B45)</f>
        <v/>
      </c>
      <c r="C43" s="25" t="str">
        <f>IF(Eksplikatsioon!C45=0,"",Eksplikatsioon!C45)</f>
        <v/>
      </c>
      <c r="D43" s="25" t="str">
        <f>IF(Eksplikatsioon!D45=0,"",Eksplikatsioon!D45)</f>
        <v/>
      </c>
      <c r="E43" s="56" t="str">
        <f>IF(Eksplikatsioon!F45=0,"",Eksplikatsioon!F45)</f>
        <v/>
      </c>
      <c r="F43" s="25" t="str">
        <f>IF(Eksplikatsioon!H45=0,"",Eksplikatsioon!H45)</f>
        <v/>
      </c>
      <c r="G43" s="25" t="str">
        <f>IF(Eksplikatsioon!J45=0,"",Eksplikatsioon!J45)</f>
        <v/>
      </c>
      <c r="H43" s="25" t="str">
        <f>IF(Eksplikatsioon!K45=0,"",Eksplikatsioon!K45)</f>
        <v/>
      </c>
      <c r="I43" s="25" t="str">
        <f>IF(Eksplikatsioon!L45=0,"",Eksplikatsioon!L45)</f>
        <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12"/>
        <v/>
      </c>
      <c r="AX43" s="39" t="str">
        <f t="shared" si="13"/>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14"/>
        <v/>
      </c>
      <c r="BD43" s="47" t="str">
        <f t="shared" ca="1" si="15"/>
        <v/>
      </c>
      <c r="BF43" s="38"/>
      <c r="BG43" s="38"/>
      <c r="BH43" s="108" t="str">
        <f t="shared" si="6"/>
        <v/>
      </c>
      <c r="BI43" s="9" t="str">
        <f t="shared" si="10"/>
        <v/>
      </c>
      <c r="BJ43" s="9" t="str">
        <f t="shared" si="11"/>
        <v/>
      </c>
      <c r="BK43" s="34" t="str">
        <f>IF(BF43&lt;&gt;"",IF(SUMIFS(E:E,H:H,BI43,G:G,"Ainukasutuses pind",C:C,"ÜÜRITAV PIND",BH:BH,1)=0,0,SUMIFS(E:E,H:H,BI43,G:G,"Ainukasutuses pind",C:C,"ÜÜRITAV PIND",BH:BH,1)),IF(BI43="Aktiivne vakantsus",SUMIFS(E:E,C:C,"üüritav pind",G:G,"ainukasutuses pind",BH:BH,1)-SUM($BK$2:BK42),IF(BI43="Üüritav büroopind kokku",SUM($BK$2:BK42),"")))</f>
        <v/>
      </c>
      <c r="BL43" s="34" t="str">
        <f>IF(BF43&lt;&gt;"",IFERROR(SUMIFS(E:E,G:G,"Ainukasutuses pind",C:C,"üüritav pind",H:H,BI43,A:A,-4)/SUMIFS(E:E,G:G,"Ainukasutuses pind",C:C,"üüritav pind",A:A,-4)*(IF(G43="Korruse üldpind", SUMIFS(E:E,G:G,"Ühiskasutuses korruse pind",C:C,"üüritav pind",A:A,-4,BH:BH,1),SUMIFS(E:E,G:G,"Korruse üldpind",C:C,"üüritav pind",A:A,-4,BH:BH,1))+SUMIFS(E:E,G:G,"Ühiskasutuses korruse pind",C:C,"üüritav pind",A:A,-4,BH:BH,1)),0)+IFERROR(SUMIFS(E:E,G:G,"Ainukasutuses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pind",H:H,BI43,A:A,-1)/SUMIFS(E:E,G:G,"Ainukasutuses pind",C:C,"üüritav pind",A:A,-1)*(IF(G43="Korruse üldpind",SUMIFS(E:E,G:G,"Ühiskasutuses korruse pind",C:C,"üüritav pind",A:A,-1,BH:BH,1),SUMIFS(E:E,G:G,"Korruse üldpind",C:C,"üüritav pind",A:A,-1,BH:BH,1))+SUMIFS(E:E,G:G,"Ühiskasutuses korruse pind",C:C,"üüritav pind",A:A,-1,BH:BH,1)),0)+IFERROR(SUMIFS(E:E,G:G,"Ainukasutuses pind",C:C,"üüritav pind",H:H,BI43,A:A,0)/SUMIFS(E:E,G:G,"Ainukasutuses pind",C:C,"üüritav pind",A:A,0)*(IF(G43="Korruse üldpind", SUMIFS(E:E,G:G,"Ühiskasutuses korruse pind",C:C,"üüritav pind",A:A,0,BH:BH,1),SUMIFS(E:E,G:G,"Korruse üldpind",C:C,"üüritav pind",A:A,0,BH:BH,1))+SUMIFS(E:E,G:G,"Ühiskasutuses korruse pind",C:C,"üüritav pind",A:A,0,BH:BH,1)),0)+IFERROR(SUMIFS(E:E,G:G,"Ainukasutuses pind",C:C,"üüritav pind",H:H,BI43,A:A,1)/SUMIFS(E:E,G:G,"Ainukasutuses pind",C:C,"üüritav pind",A:A,1)*(IF(G43="Korruse üldpind", SUMIFS(E:E,G:G,"Ühiskasutuses korruse pind",C:C,"üüritav pind",A:A,1,BH:BH,1),SUMIFS(E:E,G:G,"Korruse üldpind",C:C,"üüritav pind",A:A,1,BH:BH,1))+SUMIFS(E:E,G:G,"Ühiskasutuses korruse pind",C:C,"üüritav pind",A:A,1,BH:BH,1)),0)+IFERROR(SUMIFS(E:E,G:G,"Ainukasutuses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 0)+IFERROR(SUMIFS(E:E,G:G,"Ainukasutuses pind",C:C,"üüritav pind",H:H,BI43,A:A,4)/SUMIFS(E:E,G:G,"Ainukasutuses pind",C:C,"üüritav pind",A:A,4)*(IF(G43="Korruse üldpind",SUMIFS(E:E,G:G,"Ühiskasutuses korruse pind",C:C,"üüritav pind",A:A,4,BH:BH,1),SUMIFS(E:E,G:G,"Korruse üldpind",C:C,"üüritav pind",A:A,4,BH:BH,1))+SUMIFS(E:E,G:G,"Ühiskasutuses korruse pind",C:C,"üüritav pind",A:A,4,BH:BH,1)), 0)+IFERROR(SUMIFS(E:E,G:G,"Ainukasutuses pind",C:C,"üüritav pind",H:H,BI43,A:A,5)/SUMIFS(E:E,G:G,"Ainukasutuses pind",C:C,"üüritav pind",A:A,5)*(IF(G43="Korruse üldpind", SUMIFS(E:E,G:G,"Ühiskasutuses korruse pind",C:C,"üüritav pind",A:A,5,BH:BH,1),SUMIFS(E:E,G:G,"Korruse üldpind",C:C,"üüritav pind",A:A,5,BH:BH,1))+SUMIFS(E:E,G:G,"Ühiskasutuses korruse pind",C:C,"üüritav pind",A:A,5,BH:BH,1)), 0)+IFERROR(SUMIFS(E:E,G:G,"Ainukasutuses pind",C:C,"üüritav pind",H:H,BI43,A:A,6)/SUMIFS(E:E,G:G,"Ainukasutuses pind",C:C,"üüritav pind",A:A,6)*(IF(G43="Korruse üldpind", SUMIFS(E:E,G:G,"Ühiskasutuses korruse pind",C:C,"üüritav pind",A:A,6,BH:BH,1),SUMIFS(E:E,G:G,"Korruse üldpind",C:C,"üüritav pind",A:A,6,BH:BH,1))+SUMIFS(E:E,G:G,"Ühiskasutuses korruse pind",C:C,"üüritav pind",A:A,6,BH:BH,1)),0)+IFERROR(SUMIFS(E:E,G:G,"Ainukasutuses pind",C:C,"üüritav pind",H:H,BI43,A:A,7)/SUMIFS(E:E,G:G,"Ainukasutuses pind",C:C,"üüritav pind",A:A,7)*(IF(G43="Korruse üldpind", SUMIFS(E:E,G:G,"Ühiskasutuses korruse pind",C:C,"üüritav pind",A:A,7,BH:BH,1),SUMIFS(E:E,G:G,"Korruse üldpind",C:C,"üüritav pind",A:A,7,BH:BH,1))+SUMIFS(E:E,G:G,"Ühiskasutuses korruse pind",C:C,"üüritav pind",A:A,7,BH:BH,1)),0)+IFERROR(SUMIFS(E:E,G:G,"Ainukasutuses pind",C:C,"üüritav pind",H:H,BI43,A:A,8)/SUMIFS(E:E,G:G,"Ainukasutuses pind",C:C,"üüritav pind",A:A,8)*(IF(G43="Korruse üldpind", SUMIFS(E:E,G:G,"Ühiskasutuses korruse pind",C:C,"üüritav pind",A:A,8,BH:BH,1),SUMIFS(E:E,G:G,"Korruse üldpind",C:C,"üüritav pind",A:A,8,BH:BH,1))+SUMIFS(E:E,G:G,"Ühiskasutuses korruse pind",C:C,"üüritav pind",A:A,8,BH:BH,1)),0)+IFERROR(SUMIFS(E:E,G:G,"Ainukasutuses pind",C:C,"üüritav pind",H:H,BI43,A:A,9)/SUMIFS(E:E,G:G,"Ainukasutuses pind",C:C,"üüritav pind",A:A,9)*(IF(G43="Korruse üldpind", SUMIFS(E:E,G:G,"Ühiskasutuses korruse pind",C:C,"üüritav pind",A:A,9,BH:BH,1),SUMIFS(E:E,G:G,"Korruse üldpind",C:C,"üüritav pind",A:A,9,BH:BH,1))+SUMIFS(E:E,G:G,"Ühiskasutuses korruse pind",C:C,"üüritav pind",A:A,9,BH:BH,1)),0)+IFERROR(SUMIFS(E:E,G:G,"Ainukasutuses pind",C:C,"üüritav pind",H:H,BI43,A:A,10)/SUMIFS(E:E,G:G,"Ainukasutuses pind",C:C,"üüritav pind",A:A,10)*(IF(G43="Korruse üldpind", SUMIFS(E:E,G:G,"Ühiskasutuses korruse pind",C:C,"üüritav pind",A:A,10,BH:BH,1),SUMIFS(E:E,G:G,"Korruse üldpind",C:C,"üüritav pind",A:A,10,BH:BH,1))+SUMIFS(E:E,G:G,"Ühiskasutuses korruse pind",C:C,"üüritav pind",A:A,10,BH:BH,1)), 0)+IFERROR(SUMIFS(E:E,G:G,"Ainukasutuses pind",C:C,"üüritav pind",H:H,BI43,A:A,11)/SUMIFS(E:E,G:G,"Ainukasutuses pind",C:C,"üüritav pind",A:A,11)*(IF(G43="Korruse üldpind",SUMIFS(E:E,G:G,"Ühiskasutuses korruse pind",C:C,"üüritav pind",A:A,11,BH:BH,1),SUMIFS(E:E,G:G,"Korruse üldpind",C:C,"üüritav pind",A:A,11,BH:BH,1))+SUMIFS(E:E,G:G,"Ühiskasutuses korruse pind",C:C,"üüritav pind",A:A,11,BH:BH,1)), 0)+IFERROR(SUMIFS(E:E,G:G,"Ainukasutuses pind",C:C,"üüritav pind",H:H,BI43,A:A,12)/SUMIFS(E:E,G:G,"Ainukasutuses pind",C:C,"üüritav pind",A:A,12)*(IF(G43="Korruse üldpind", SUMIFS(E:E,G:G,"Ühiskasutuses korruse pind",C:C,"üüritav pind",A:A,12,BH:BH,1),SUMIFS(E:E,G:G,"Korruse üldpind",C:C,"üüritav pind",A:A,12,BH:BH,1))+SUMIFS(E:E,G:G,"Ühiskasutuses korruse pind",C:C,"üüritav pind",A:A,12,BH:BH,1)),0)+IFERROR(SUMIFS(E:E,G:G,"Ainukasutuses pind",C:C,"üüritav pind",H:H,BI43,A:A,13)/SUMIFS(E:E,G:G,"Ainukasutuses pind",C:C,"üüritav pind",A:A,13)*(IF(G43="Korruse üldpind", SUMIFS(E:E,G:G,"Ühiskasutuses korruse pind",C:C,"üüritav pind",A:A,13,BH:BH,1),SUMIFS(E:E,G:G,"Korruse üldpind",C:C,"üüritav pind",A:A,13,BH:BH,1))+SUMIFS(E:E,G:G,"Ühiskasutuses korruse pind",C:C,"üüritav pind",A:A,13,BH:BH,1)),0)+IFERROR(SUMIFS(E:E,G:G,"Ainukasutuses pind",C:C,"Üüritav pind",H:H,BI43,A:A,14)/SUMIFS(E:E,G:G,"Ainukasutuses pind",C:C,"Üüritav pind",A:A,14)*(IF(G43="Korruse üldpind", SUMIFS(E:E,G:G,"Ühiskasutuses korruse pind",C:C,"üüritav pind",A:A,14,BH:BH,1),SUMIFS(E:E,G:G,"Korruse üldpind",C:C,"üüritav pind",A:A,14,BH:BH,1))+SUMIFS(E:E,G:G,"Ühiskasutuses korruse pind",C:C,"üüritav pind",A:A,14,BH:BH,1)), 0),IF(BI43="Aktiivne vakantsus", SUMIFS(E:E,C:C,"üüritav pind",G:G,"Ühiskasutuses korruse pind",BH:BH,1)+SUMIFS(E:E,C:C,"üüritav pind",G:G,"Korruse üldpind",BH:BH,1)-SUM($BL$2:BL42), IF(BI43="Üüritav büroopind kokku", SUM($BL$2:BL42), "")))</f>
        <v/>
      </c>
      <c r="BM43" s="34" t="str">
        <f ca="1">IF(BF43&lt;&gt;"",IFERROR(AY43/SUM($AY$3:OFFSET($AY$3,MATCH("Üüritav büroopind kokku",$BI$5:$BI$300,0),0))*(SUMIFS(E:E,G:G,"Ühiskasutuses hoone pind",C:C,"ÜÜRITAV PIND",BH:BH,1)+SUMIFS(E:E,G:G,"Hoone üldpind",C:C,"ÜÜRITAV PIND",BH:BH,1)),0),IF(BI43="Aktiivne vakantsus",IFERROR(AY43/SUM($AY$3:OFFSET($AY$3,MATCH("Üüritav büroopind kokku",$BI$5:$BI$300,0),0))*(SUMIFS(E:E,G:G,"Ühiskasutuses hoone pind",C:C,"ÜÜRITAV PIND",BH:BH,1)+SUMIFS(E:E,G:G,"Hoone üldpind",C:C,"ÜÜRITAV PIND",BH:BH,1)),0),IF(BI43="Üüritav büroopind kokku",SUM($BM$2:BM42),"")))</f>
        <v/>
      </c>
      <c r="BN43" s="34" t="str">
        <f>IF(OR(BF43&lt;&gt;"",BI43="Aktiivne vakantsus"),IFERROR(SUMIFS(INDEX($AC$3:$AU$1002,0,MATCH($BI43,AC$2:AU$2,0)),$BH$3:$BH$1002,1),0),IF(BI43="Üüritav büroopind kokku",SUM($BN$2:BN42), ""))</f>
        <v/>
      </c>
      <c r="BO43" s="34" t="str">
        <f t="shared" si="9"/>
        <v/>
      </c>
      <c r="BP43" s="114" t="str">
        <f t="shared" ca="1" si="1"/>
        <v/>
      </c>
    </row>
    <row r="44" spans="1:68" x14ac:dyDescent="0.3">
      <c r="A44" s="25" t="str">
        <f>IF(Eksplikatsioon!A46=0,"",Eksplikatsioon!A46)</f>
        <v/>
      </c>
      <c r="B44" s="58" t="str">
        <f>IF(Eksplikatsioon!B46=0,"",Eksplikatsioon!B46)</f>
        <v/>
      </c>
      <c r="C44" s="25" t="str">
        <f>IF(Eksplikatsioon!C46=0,"",Eksplikatsioon!C46)</f>
        <v/>
      </c>
      <c r="D44" s="25" t="str">
        <f>IF(Eksplikatsioon!D46=0,"",Eksplikatsioon!D46)</f>
        <v/>
      </c>
      <c r="E44" s="56" t="str">
        <f>IF(Eksplikatsioon!F46=0,"",Eksplikatsioon!F46)</f>
        <v/>
      </c>
      <c r="F44" s="25" t="str">
        <f>IF(Eksplikatsioon!H46=0,"",Eksplikatsioon!H46)</f>
        <v/>
      </c>
      <c r="G44" s="25" t="str">
        <f>IF(Eksplikatsioon!J46=0,"",Eksplikatsioon!J46)</f>
        <v/>
      </c>
      <c r="H44" s="25" t="str">
        <f>IF(Eksplikatsioon!K46=0,"",Eksplikatsioon!K46)</f>
        <v/>
      </c>
      <c r="I44" s="25" t="str">
        <f>IF(Eksplikatsioon!L46=0,"",Eksplikatsioon!L46)</f>
        <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12"/>
        <v/>
      </c>
      <c r="AX44" s="39" t="str">
        <f t="shared" si="13"/>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14"/>
        <v/>
      </c>
      <c r="BD44" s="47" t="str">
        <f t="shared" ca="1" si="15"/>
        <v/>
      </c>
      <c r="BF44" s="38"/>
      <c r="BG44" s="38"/>
      <c r="BH44" s="108" t="str">
        <f t="shared" si="6"/>
        <v/>
      </c>
      <c r="BI44" s="9" t="str">
        <f t="shared" si="10"/>
        <v/>
      </c>
      <c r="BJ44" s="9" t="str">
        <f t="shared" si="11"/>
        <v/>
      </c>
      <c r="BK44" s="34" t="str">
        <f>IF(BF44&lt;&gt;"",IF(SUMIFS(E:E,H:H,BI44,G:G,"Ainukasutuses pind",C:C,"ÜÜRITAV PIND",BH:BH,1)=0,0,SUMIFS(E:E,H:H,BI44,G:G,"Ainukasutuses pind",C:C,"ÜÜRITAV PIND",BH:BH,1)),IF(BI44="Aktiivne vakantsus",SUMIFS(E:E,C:C,"üüritav pind",G:G,"ainukasutuses pind",BH:BH,1)-SUM($BK$2:BK43),IF(BI44="Üüritav büroopind kokku",SUM($BK$2:BK43),"")))</f>
        <v/>
      </c>
      <c r="BL44" s="34" t="str">
        <f>IF(BF44&lt;&gt;"",IFERROR(SUMIFS(E:E,G:G,"Ainukasutuses pind",C:C,"üüritav pind",H:H,BI44,A:A,-4)/SUMIFS(E:E,G:G,"Ainukasutuses pind",C:C,"üüritav pind",A:A,-4)*(IF(G44="Korruse üldpind", SUMIFS(E:E,G:G,"Ühiskasutuses korruse pind",C:C,"üüritav pind",A:A,-4,BH:BH,1),SUMIFS(E:E,G:G,"Korruse üldpind",C:C,"üüritav pind",A:A,-4,BH:BH,1))+SUMIFS(E:E,G:G,"Ühiskasutuses korruse pind",C:C,"üüritav pind",A:A,-4,BH:BH,1)),0)+IFERROR(SUMIFS(E:E,G:G,"Ainukasutuses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pind",H:H,BI44,A:A,-1)/SUMIFS(E:E,G:G,"Ainukasutuses pind",C:C,"üüritav pind",A:A,-1)*(IF(G44="Korruse üldpind",SUMIFS(E:E,G:G,"Ühiskasutuses korruse pind",C:C,"üüritav pind",A:A,-1,BH:BH,1),SUMIFS(E:E,G:G,"Korruse üldpind",C:C,"üüritav pind",A:A,-1,BH:BH,1))+SUMIFS(E:E,G:G,"Ühiskasutuses korruse pind",C:C,"üüritav pind",A:A,-1,BH:BH,1)),0)+IFERROR(SUMIFS(E:E,G:G,"Ainukasutuses pind",C:C,"üüritav pind",H:H,BI44,A:A,0)/SUMIFS(E:E,G:G,"Ainukasutuses pind",C:C,"üüritav pind",A:A,0)*(IF(G44="Korruse üldpind", SUMIFS(E:E,G:G,"Ühiskasutuses korruse pind",C:C,"üüritav pind",A:A,0,BH:BH,1),SUMIFS(E:E,G:G,"Korruse üldpind",C:C,"üüritav pind",A:A,0,BH:BH,1))+SUMIFS(E:E,G:G,"Ühiskasutuses korruse pind",C:C,"üüritav pind",A:A,0,BH:BH,1)),0)+IFERROR(SUMIFS(E:E,G:G,"Ainukasutuses pind",C:C,"üüritav pind",H:H,BI44,A:A,1)/SUMIFS(E:E,G:G,"Ainukasutuses pind",C:C,"üüritav pind",A:A,1)*(IF(G44="Korruse üldpind", SUMIFS(E:E,G:G,"Ühiskasutuses korruse pind",C:C,"üüritav pind",A:A,1,BH:BH,1),SUMIFS(E:E,G:G,"Korruse üldpind",C:C,"üüritav pind",A:A,1,BH:BH,1))+SUMIFS(E:E,G:G,"Ühiskasutuses korruse pind",C:C,"üüritav pind",A:A,1,BH:BH,1)),0)+IFERROR(SUMIFS(E:E,G:G,"Ainukasutuses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 0)+IFERROR(SUMIFS(E:E,G:G,"Ainukasutuses pind",C:C,"üüritav pind",H:H,BI44,A:A,4)/SUMIFS(E:E,G:G,"Ainukasutuses pind",C:C,"üüritav pind",A:A,4)*(IF(G44="Korruse üldpind",SUMIFS(E:E,G:G,"Ühiskasutuses korruse pind",C:C,"üüritav pind",A:A,4,BH:BH,1),SUMIFS(E:E,G:G,"Korruse üldpind",C:C,"üüritav pind",A:A,4,BH:BH,1))+SUMIFS(E:E,G:G,"Ühiskasutuses korruse pind",C:C,"üüritav pind",A:A,4,BH:BH,1)), 0)+IFERROR(SUMIFS(E:E,G:G,"Ainukasutuses pind",C:C,"üüritav pind",H:H,BI44,A:A,5)/SUMIFS(E:E,G:G,"Ainukasutuses pind",C:C,"üüritav pind",A:A,5)*(IF(G44="Korruse üldpind", SUMIFS(E:E,G:G,"Ühiskasutuses korruse pind",C:C,"üüritav pind",A:A,5,BH:BH,1),SUMIFS(E:E,G:G,"Korruse üldpind",C:C,"üüritav pind",A:A,5,BH:BH,1))+SUMIFS(E:E,G:G,"Ühiskasutuses korruse pind",C:C,"üüritav pind",A:A,5,BH:BH,1)), 0)+IFERROR(SUMIFS(E:E,G:G,"Ainukasutuses pind",C:C,"üüritav pind",H:H,BI44,A:A,6)/SUMIFS(E:E,G:G,"Ainukasutuses pind",C:C,"üüritav pind",A:A,6)*(IF(G44="Korruse üldpind", SUMIFS(E:E,G:G,"Ühiskasutuses korruse pind",C:C,"üüritav pind",A:A,6,BH:BH,1),SUMIFS(E:E,G:G,"Korruse üldpind",C:C,"üüritav pind",A:A,6,BH:BH,1))+SUMIFS(E:E,G:G,"Ühiskasutuses korruse pind",C:C,"üüritav pind",A:A,6,BH:BH,1)),0)+IFERROR(SUMIFS(E:E,G:G,"Ainukasutuses pind",C:C,"üüritav pind",H:H,BI44,A:A,7)/SUMIFS(E:E,G:G,"Ainukasutuses pind",C:C,"üüritav pind",A:A,7)*(IF(G44="Korruse üldpind", SUMIFS(E:E,G:G,"Ühiskasutuses korruse pind",C:C,"üüritav pind",A:A,7,BH:BH,1),SUMIFS(E:E,G:G,"Korruse üldpind",C:C,"üüritav pind",A:A,7,BH:BH,1))+SUMIFS(E:E,G:G,"Ühiskasutuses korruse pind",C:C,"üüritav pind",A:A,7,BH:BH,1)),0)+IFERROR(SUMIFS(E:E,G:G,"Ainukasutuses pind",C:C,"üüritav pind",H:H,BI44,A:A,8)/SUMIFS(E:E,G:G,"Ainukasutuses pind",C:C,"üüritav pind",A:A,8)*(IF(G44="Korruse üldpind", SUMIFS(E:E,G:G,"Ühiskasutuses korruse pind",C:C,"üüritav pind",A:A,8,BH:BH,1),SUMIFS(E:E,G:G,"Korruse üldpind",C:C,"üüritav pind",A:A,8,BH:BH,1))+SUMIFS(E:E,G:G,"Ühiskasutuses korruse pind",C:C,"üüritav pind",A:A,8,BH:BH,1)),0)+IFERROR(SUMIFS(E:E,G:G,"Ainukasutuses pind",C:C,"üüritav pind",H:H,BI44,A:A,9)/SUMIFS(E:E,G:G,"Ainukasutuses pind",C:C,"üüritav pind",A:A,9)*(IF(G44="Korruse üldpind", SUMIFS(E:E,G:G,"Ühiskasutuses korruse pind",C:C,"üüritav pind",A:A,9,BH:BH,1),SUMIFS(E:E,G:G,"Korruse üldpind",C:C,"üüritav pind",A:A,9,BH:BH,1))+SUMIFS(E:E,G:G,"Ühiskasutuses korruse pind",C:C,"üüritav pind",A:A,9,BH:BH,1)),0)+IFERROR(SUMIFS(E:E,G:G,"Ainukasutuses pind",C:C,"üüritav pind",H:H,BI44,A:A,10)/SUMIFS(E:E,G:G,"Ainukasutuses pind",C:C,"üüritav pind",A:A,10)*(IF(G44="Korruse üldpind", SUMIFS(E:E,G:G,"Ühiskasutuses korruse pind",C:C,"üüritav pind",A:A,10,BH:BH,1),SUMIFS(E:E,G:G,"Korruse üldpind",C:C,"üüritav pind",A:A,10,BH:BH,1))+SUMIFS(E:E,G:G,"Ühiskasutuses korruse pind",C:C,"üüritav pind",A:A,10,BH:BH,1)), 0)+IFERROR(SUMIFS(E:E,G:G,"Ainukasutuses pind",C:C,"üüritav pind",H:H,BI44,A:A,11)/SUMIFS(E:E,G:G,"Ainukasutuses pind",C:C,"üüritav pind",A:A,11)*(IF(G44="Korruse üldpind",SUMIFS(E:E,G:G,"Ühiskasutuses korruse pind",C:C,"üüritav pind",A:A,11,BH:BH,1),SUMIFS(E:E,G:G,"Korruse üldpind",C:C,"üüritav pind",A:A,11,BH:BH,1))+SUMIFS(E:E,G:G,"Ühiskasutuses korruse pind",C:C,"üüritav pind",A:A,11,BH:BH,1)), 0)+IFERROR(SUMIFS(E:E,G:G,"Ainukasutuses pind",C:C,"üüritav pind",H:H,BI44,A:A,12)/SUMIFS(E:E,G:G,"Ainukasutuses pind",C:C,"üüritav pind",A:A,12)*(IF(G44="Korruse üldpind", SUMIFS(E:E,G:G,"Ühiskasutuses korruse pind",C:C,"üüritav pind",A:A,12,BH:BH,1),SUMIFS(E:E,G:G,"Korruse üldpind",C:C,"üüritav pind",A:A,12,BH:BH,1))+SUMIFS(E:E,G:G,"Ühiskasutuses korruse pind",C:C,"üüritav pind",A:A,12,BH:BH,1)),0)+IFERROR(SUMIFS(E:E,G:G,"Ainukasutuses pind",C:C,"üüritav pind",H:H,BI44,A:A,13)/SUMIFS(E:E,G:G,"Ainukasutuses pind",C:C,"üüritav pind",A:A,13)*(IF(G44="Korruse üldpind", SUMIFS(E:E,G:G,"Ühiskasutuses korruse pind",C:C,"üüritav pind",A:A,13,BH:BH,1),SUMIFS(E:E,G:G,"Korruse üldpind",C:C,"üüritav pind",A:A,13,BH:BH,1))+SUMIFS(E:E,G:G,"Ühiskasutuses korruse pind",C:C,"üüritav pind",A:A,13,BH:BH,1)),0)+IFERROR(SUMIFS(E:E,G:G,"Ainukasutuses pind",C:C,"Üüritav pind",H:H,BI44,A:A,14)/SUMIFS(E:E,G:G,"Ainukasutuses pind",C:C,"Üüritav pind",A:A,14)*(IF(G44="Korruse üldpind", SUMIFS(E:E,G:G,"Ühiskasutuses korruse pind",C:C,"üüritav pind",A:A,14,BH:BH,1),SUMIFS(E:E,G:G,"Korruse üldpind",C:C,"üüritav pind",A:A,14,BH:BH,1))+SUMIFS(E:E,G:G,"Ühiskasutuses korruse pind",C:C,"üüritav pind",A:A,14,BH:BH,1)), 0),IF(BI44="Aktiivne vakantsus", SUMIFS(E:E,C:C,"üüritav pind",G:G,"Ühiskasutuses korruse pind",BH:BH,1)+SUMIFS(E:E,C:C,"üüritav pind",G:G,"Korruse üldpind",BH:BH,1)-SUM($BL$2:BL43), IF(BI44="Üüritav büroopind kokku", SUM($BL$2:BL43), "")))</f>
        <v/>
      </c>
      <c r="BM44" s="34" t="str">
        <f ca="1">IF(BF44&lt;&gt;"",IFERROR(AY44/SUM($AY$3:OFFSET($AY$3,MATCH("Üüritav büroopind kokku",$BI$5:$BI$300,0),0))*(SUMIFS(E:E,G:G,"Ühiskasutuses hoone pind",C:C,"ÜÜRITAV PIND",BH:BH,1)+SUMIFS(E:E,G:G,"Hoone üldpind",C:C,"ÜÜRITAV PIND",BH:BH,1)),0),IF(BI44="Aktiivne vakantsus",IFERROR(AY44/SUM($AY$3:OFFSET($AY$3,MATCH("Üüritav büroopind kokku",$BI$5:$BI$300,0),0))*(SUMIFS(E:E,G:G,"Ühiskasutuses hoone pind",C:C,"ÜÜRITAV PIND",BH:BH,1)+SUMIFS(E:E,G:G,"Hoone üldpind",C:C,"ÜÜRITAV PIND",BH:BH,1)),0),IF(BI44="Üüritav büroopind kokku",SUM($BM$2:BM43),"")))</f>
        <v/>
      </c>
      <c r="BN44" s="34" t="str">
        <f>IF(OR(BF44&lt;&gt;"",BI44="Aktiivne vakantsus"),IFERROR(SUMIFS(INDEX($AC$3:$AU$1002,0,MATCH($BI44,AC$2:AU$2,0)),$BH$3:$BH$1002,1),0),IF(BI44="Üüritav büroopind kokku",SUM($BN$2:BN43), ""))</f>
        <v/>
      </c>
      <c r="BO44" s="34" t="str">
        <f t="shared" si="9"/>
        <v/>
      </c>
      <c r="BP44" s="114" t="str">
        <f t="shared" ca="1" si="1"/>
        <v/>
      </c>
    </row>
    <row r="45" spans="1:68" x14ac:dyDescent="0.3">
      <c r="A45" s="25" t="str">
        <f>IF(Eksplikatsioon!A47=0,"",Eksplikatsioon!A47)</f>
        <v/>
      </c>
      <c r="B45" s="58" t="str">
        <f>IF(Eksplikatsioon!B47=0,"",Eksplikatsioon!B47)</f>
        <v/>
      </c>
      <c r="C45" s="25" t="str">
        <f>IF(Eksplikatsioon!C47=0,"",Eksplikatsioon!C47)</f>
        <v/>
      </c>
      <c r="D45" s="25" t="str">
        <f>IF(Eksplikatsioon!D47=0,"",Eksplikatsioon!D47)</f>
        <v/>
      </c>
      <c r="E45" s="56" t="str">
        <f>IF(Eksplikatsioon!F47=0,"",Eksplikatsioon!F47)</f>
        <v/>
      </c>
      <c r="F45" s="25" t="str">
        <f>IF(Eksplikatsioon!H47=0,"",Eksplikatsioon!H47)</f>
        <v/>
      </c>
      <c r="G45" s="25" t="str">
        <f>IF(Eksplikatsioon!J47=0,"",Eksplikatsioon!J47)</f>
        <v/>
      </c>
      <c r="H45" s="25" t="str">
        <f>IF(Eksplikatsioon!K47=0,"",Eksplikatsioon!K47)</f>
        <v/>
      </c>
      <c r="I45" s="25" t="str">
        <f>IF(Eksplikatsioon!L47=0,"",Eksplikatsioon!L47)</f>
        <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12"/>
        <v/>
      </c>
      <c r="AX45" s="39" t="str">
        <f t="shared" si="13"/>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14"/>
        <v/>
      </c>
      <c r="BD45" s="47" t="str">
        <f t="shared" ca="1" si="15"/>
        <v/>
      </c>
      <c r="BF45" s="38"/>
      <c r="BG45" s="38"/>
      <c r="BH45" s="108" t="str">
        <f t="shared" si="6"/>
        <v/>
      </c>
      <c r="BI45" s="9" t="str">
        <f t="shared" si="10"/>
        <v/>
      </c>
      <c r="BJ45" s="9" t="str">
        <f t="shared" si="11"/>
        <v/>
      </c>
      <c r="BK45" s="34" t="str">
        <f>IF(BF45&lt;&gt;"",IF(SUMIFS(E:E,H:H,BI45,G:G,"Ainukasutuses pind",C:C,"ÜÜRITAV PIND",BH:BH,1)=0,0,SUMIFS(E:E,H:H,BI45,G:G,"Ainukasutuses pind",C:C,"ÜÜRITAV PIND",BH:BH,1)),IF(BI45="Aktiivne vakantsus",SUMIFS(E:E,C:C,"üüritav pind",G:G,"ainukasutuses pind",BH:BH,1)-SUM($BK$2:BK44),IF(BI45="Üüritav büroopind kokku",SUM($BK$2:BK44),"")))</f>
        <v/>
      </c>
      <c r="BL45" s="34" t="str">
        <f>IF(BF45&lt;&gt;"",IFERROR(SUMIFS(E:E,G:G,"Ainukasutuses pind",C:C,"üüritav pind",H:H,BI45,A:A,-4)/SUMIFS(E:E,G:G,"Ainukasutuses pind",C:C,"üüritav pind",A:A,-4)*(IF(G45="Korruse üldpind", SUMIFS(E:E,G:G,"Ühiskasutuses korruse pind",C:C,"üüritav pind",A:A,-4,BH:BH,1),SUMIFS(E:E,G:G,"Korruse üldpind",C:C,"üüritav pind",A:A,-4,BH:BH,1))+SUMIFS(E:E,G:G,"Ühiskasutuses korruse pind",C:C,"üüritav pind",A:A,-4,BH:BH,1)),0)+IFERROR(SUMIFS(E:E,G:G,"Ainukasutuses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pind",H:H,BI45,A:A,-1)/SUMIFS(E:E,G:G,"Ainukasutuses pind",C:C,"üüritav pind",A:A,-1)*(IF(G45="Korruse üldpind",SUMIFS(E:E,G:G,"Ühiskasutuses korruse pind",C:C,"üüritav pind",A:A,-1,BH:BH,1),SUMIFS(E:E,G:G,"Korruse üldpind",C:C,"üüritav pind",A:A,-1,BH:BH,1))+SUMIFS(E:E,G:G,"Ühiskasutuses korruse pind",C:C,"üüritav pind",A:A,-1,BH:BH,1)),0)+IFERROR(SUMIFS(E:E,G:G,"Ainukasutuses pind",C:C,"üüritav pind",H:H,BI45,A:A,0)/SUMIFS(E:E,G:G,"Ainukasutuses pind",C:C,"üüritav pind",A:A,0)*(IF(G45="Korruse üldpind", SUMIFS(E:E,G:G,"Ühiskasutuses korruse pind",C:C,"üüritav pind",A:A,0,BH:BH,1),SUMIFS(E:E,G:G,"Korruse üldpind",C:C,"üüritav pind",A:A,0,BH:BH,1))+SUMIFS(E:E,G:G,"Ühiskasutuses korruse pind",C:C,"üüritav pind",A:A,0,BH:BH,1)),0)+IFERROR(SUMIFS(E:E,G:G,"Ainukasutuses pind",C:C,"üüritav pind",H:H,BI45,A:A,1)/SUMIFS(E:E,G:G,"Ainukasutuses pind",C:C,"üüritav pind",A:A,1)*(IF(G45="Korruse üldpind", SUMIFS(E:E,G:G,"Ühiskasutuses korruse pind",C:C,"üüritav pind",A:A,1,BH:BH,1),SUMIFS(E:E,G:G,"Korruse üldpind",C:C,"üüritav pind",A:A,1,BH:BH,1))+SUMIFS(E:E,G:G,"Ühiskasutuses korruse pind",C:C,"üüritav pind",A:A,1,BH:BH,1)),0)+IFERROR(SUMIFS(E:E,G:G,"Ainukasutuses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 0)+IFERROR(SUMIFS(E:E,G:G,"Ainukasutuses pind",C:C,"üüritav pind",H:H,BI45,A:A,4)/SUMIFS(E:E,G:G,"Ainukasutuses pind",C:C,"üüritav pind",A:A,4)*(IF(G45="Korruse üldpind",SUMIFS(E:E,G:G,"Ühiskasutuses korruse pind",C:C,"üüritav pind",A:A,4,BH:BH,1),SUMIFS(E:E,G:G,"Korruse üldpind",C:C,"üüritav pind",A:A,4,BH:BH,1))+SUMIFS(E:E,G:G,"Ühiskasutuses korruse pind",C:C,"üüritav pind",A:A,4,BH:BH,1)), 0)+IFERROR(SUMIFS(E:E,G:G,"Ainukasutuses pind",C:C,"üüritav pind",H:H,BI45,A:A,5)/SUMIFS(E:E,G:G,"Ainukasutuses pind",C:C,"üüritav pind",A:A,5)*(IF(G45="Korruse üldpind", SUMIFS(E:E,G:G,"Ühiskasutuses korruse pind",C:C,"üüritav pind",A:A,5,BH:BH,1),SUMIFS(E:E,G:G,"Korruse üldpind",C:C,"üüritav pind",A:A,5,BH:BH,1))+SUMIFS(E:E,G:G,"Ühiskasutuses korruse pind",C:C,"üüritav pind",A:A,5,BH:BH,1)), 0)+IFERROR(SUMIFS(E:E,G:G,"Ainukasutuses pind",C:C,"üüritav pind",H:H,BI45,A:A,6)/SUMIFS(E:E,G:G,"Ainukasutuses pind",C:C,"üüritav pind",A:A,6)*(IF(G45="Korruse üldpind", SUMIFS(E:E,G:G,"Ühiskasutuses korruse pind",C:C,"üüritav pind",A:A,6,BH:BH,1),SUMIFS(E:E,G:G,"Korruse üldpind",C:C,"üüritav pind",A:A,6,BH:BH,1))+SUMIFS(E:E,G:G,"Ühiskasutuses korruse pind",C:C,"üüritav pind",A:A,6,BH:BH,1)),0)+IFERROR(SUMIFS(E:E,G:G,"Ainukasutuses pind",C:C,"üüritav pind",H:H,BI45,A:A,7)/SUMIFS(E:E,G:G,"Ainukasutuses pind",C:C,"üüritav pind",A:A,7)*(IF(G45="Korruse üldpind", SUMIFS(E:E,G:G,"Ühiskasutuses korruse pind",C:C,"üüritav pind",A:A,7,BH:BH,1),SUMIFS(E:E,G:G,"Korruse üldpind",C:C,"üüritav pind",A:A,7,BH:BH,1))+SUMIFS(E:E,G:G,"Ühiskasutuses korruse pind",C:C,"üüritav pind",A:A,7,BH:BH,1)),0)+IFERROR(SUMIFS(E:E,G:G,"Ainukasutuses pind",C:C,"üüritav pind",H:H,BI45,A:A,8)/SUMIFS(E:E,G:G,"Ainukasutuses pind",C:C,"üüritav pind",A:A,8)*(IF(G45="Korruse üldpind", SUMIFS(E:E,G:G,"Ühiskasutuses korruse pind",C:C,"üüritav pind",A:A,8,BH:BH,1),SUMIFS(E:E,G:G,"Korruse üldpind",C:C,"üüritav pind",A:A,8,BH:BH,1))+SUMIFS(E:E,G:G,"Ühiskasutuses korruse pind",C:C,"üüritav pind",A:A,8,BH:BH,1)),0)+IFERROR(SUMIFS(E:E,G:G,"Ainukasutuses pind",C:C,"üüritav pind",H:H,BI45,A:A,9)/SUMIFS(E:E,G:G,"Ainukasutuses pind",C:C,"üüritav pind",A:A,9)*(IF(G45="Korruse üldpind", SUMIFS(E:E,G:G,"Ühiskasutuses korruse pind",C:C,"üüritav pind",A:A,9,BH:BH,1),SUMIFS(E:E,G:G,"Korruse üldpind",C:C,"üüritav pind",A:A,9,BH:BH,1))+SUMIFS(E:E,G:G,"Ühiskasutuses korruse pind",C:C,"üüritav pind",A:A,9,BH:BH,1)),0)+IFERROR(SUMIFS(E:E,G:G,"Ainukasutuses pind",C:C,"üüritav pind",H:H,BI45,A:A,10)/SUMIFS(E:E,G:G,"Ainukasutuses pind",C:C,"üüritav pind",A:A,10)*(IF(G45="Korruse üldpind", SUMIFS(E:E,G:G,"Ühiskasutuses korruse pind",C:C,"üüritav pind",A:A,10,BH:BH,1),SUMIFS(E:E,G:G,"Korruse üldpind",C:C,"üüritav pind",A:A,10,BH:BH,1))+SUMIFS(E:E,G:G,"Ühiskasutuses korruse pind",C:C,"üüritav pind",A:A,10,BH:BH,1)), 0)+IFERROR(SUMIFS(E:E,G:G,"Ainukasutuses pind",C:C,"üüritav pind",H:H,BI45,A:A,11)/SUMIFS(E:E,G:G,"Ainukasutuses pind",C:C,"üüritav pind",A:A,11)*(IF(G45="Korruse üldpind",SUMIFS(E:E,G:G,"Ühiskasutuses korruse pind",C:C,"üüritav pind",A:A,11,BH:BH,1),SUMIFS(E:E,G:G,"Korruse üldpind",C:C,"üüritav pind",A:A,11,BH:BH,1))+SUMIFS(E:E,G:G,"Ühiskasutuses korruse pind",C:C,"üüritav pind",A:A,11,BH:BH,1)), 0)+IFERROR(SUMIFS(E:E,G:G,"Ainukasutuses pind",C:C,"üüritav pind",H:H,BI45,A:A,12)/SUMIFS(E:E,G:G,"Ainukasutuses pind",C:C,"üüritav pind",A:A,12)*(IF(G45="Korruse üldpind", SUMIFS(E:E,G:G,"Ühiskasutuses korruse pind",C:C,"üüritav pind",A:A,12,BH:BH,1),SUMIFS(E:E,G:G,"Korruse üldpind",C:C,"üüritav pind",A:A,12,BH:BH,1))+SUMIFS(E:E,G:G,"Ühiskasutuses korruse pind",C:C,"üüritav pind",A:A,12,BH:BH,1)),0)+IFERROR(SUMIFS(E:E,G:G,"Ainukasutuses pind",C:C,"üüritav pind",H:H,BI45,A:A,13)/SUMIFS(E:E,G:G,"Ainukasutuses pind",C:C,"üüritav pind",A:A,13)*(IF(G45="Korruse üldpind", SUMIFS(E:E,G:G,"Ühiskasutuses korruse pind",C:C,"üüritav pind",A:A,13,BH:BH,1),SUMIFS(E:E,G:G,"Korruse üldpind",C:C,"üüritav pind",A:A,13,BH:BH,1))+SUMIFS(E:E,G:G,"Ühiskasutuses korruse pind",C:C,"üüritav pind",A:A,13,BH:BH,1)),0)+IFERROR(SUMIFS(E:E,G:G,"Ainukasutuses pind",C:C,"Üüritav pind",H:H,BI45,A:A,14)/SUMIFS(E:E,G:G,"Ainukasutuses pind",C:C,"Üüritav pind",A:A,14)*(IF(G45="Korruse üldpind", SUMIFS(E:E,G:G,"Ühiskasutuses korruse pind",C:C,"üüritav pind",A:A,14,BH:BH,1),SUMIFS(E:E,G:G,"Korruse üldpind",C:C,"üüritav pind",A:A,14,BH:BH,1))+SUMIFS(E:E,G:G,"Ühiskasutuses korruse pind",C:C,"üüritav pind",A:A,14,BH:BH,1)), 0),IF(BI45="Aktiivne vakantsus", SUMIFS(E:E,C:C,"üüritav pind",G:G,"Ühiskasutuses korruse pind",BH:BH,1)+SUMIFS(E:E,C:C,"üüritav pind",G:G,"Korruse üldpind",BH:BH,1)-SUM($BL$2:BL44), IF(BI45="Üüritav büroopind kokku", SUM($BL$2:BL44), "")))</f>
        <v/>
      </c>
      <c r="BM45" s="34" t="str">
        <f ca="1">IF(BF45&lt;&gt;"",IFERROR(AY45/SUM($AY$3:OFFSET($AY$3,MATCH("Üüritav büroopind kokku",$BI$5:$BI$300,0),0))*(SUMIFS(E:E,G:G,"Ühiskasutuses hoone pind",C:C,"ÜÜRITAV PIND",BH:BH,1)+SUMIFS(E:E,G:G,"Hoone üldpind",C:C,"ÜÜRITAV PIND",BH:BH,1)),0),IF(BI45="Aktiivne vakantsus",IFERROR(AY45/SUM($AY$3:OFFSET($AY$3,MATCH("Üüritav büroopind kokku",$BI$5:$BI$300,0),0))*(SUMIFS(E:E,G:G,"Ühiskasutuses hoone pind",C:C,"ÜÜRITAV PIND",BH:BH,1)+SUMIFS(E:E,G:G,"Hoone üldpind",C:C,"ÜÜRITAV PIND",BH:BH,1)),0),IF(BI45="Üüritav büroopind kokku",SUM($BM$2:BM44),"")))</f>
        <v/>
      </c>
      <c r="BN45" s="34" t="str">
        <f>IF(OR(BF45&lt;&gt;"",BI45="Aktiivne vakantsus"),IFERROR(SUMIFS(INDEX($AC$3:$AU$1002,0,MATCH($BI45,AC$2:AU$2,0)),$BH$3:$BH$1002,1),0),IF(BI45="Üüritav büroopind kokku",SUM($BN$2:BN44), ""))</f>
        <v/>
      </c>
      <c r="BO45" s="34" t="str">
        <f t="shared" si="9"/>
        <v/>
      </c>
      <c r="BP45" s="114" t="str">
        <f t="shared" ca="1" si="1"/>
        <v/>
      </c>
    </row>
    <row r="46" spans="1:68" x14ac:dyDescent="0.3">
      <c r="A46" s="25" t="str">
        <f>IF(Eksplikatsioon!A48=0,"",Eksplikatsioon!A48)</f>
        <v/>
      </c>
      <c r="B46" s="58" t="str">
        <f>IF(Eksplikatsioon!B48=0,"",Eksplikatsioon!B48)</f>
        <v/>
      </c>
      <c r="C46" s="25" t="str">
        <f>IF(Eksplikatsioon!C48=0,"",Eksplikatsioon!C48)</f>
        <v/>
      </c>
      <c r="D46" s="25" t="str">
        <f>IF(Eksplikatsioon!D48=0,"",Eksplikatsioon!D48)</f>
        <v/>
      </c>
      <c r="E46" s="56" t="str">
        <f>IF(Eksplikatsioon!F48=0,"",Eksplikatsioon!F48)</f>
        <v/>
      </c>
      <c r="F46" s="25" t="str">
        <f>IF(Eksplikatsioon!H48=0,"",Eksplikatsioon!H48)</f>
        <v/>
      </c>
      <c r="G46" s="25" t="str">
        <f>IF(Eksplikatsioon!J48=0,"",Eksplikatsioon!J48)</f>
        <v/>
      </c>
      <c r="H46" s="25" t="str">
        <f>IF(Eksplikatsioon!K48=0,"",Eksplikatsioon!K48)</f>
        <v/>
      </c>
      <c r="I46" s="25" t="str">
        <f>IF(Eksplikatsioon!L48=0,"",Eksplikatsioon!L48)</f>
        <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12"/>
        <v/>
      </c>
      <c r="AX46" s="39" t="str">
        <f t="shared" si="13"/>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14"/>
        <v/>
      </c>
      <c r="BD46" s="47" t="str">
        <f t="shared" ca="1" si="15"/>
        <v/>
      </c>
      <c r="BF46" s="38"/>
      <c r="BG46" s="38"/>
      <c r="BH46" s="108" t="str">
        <f t="shared" si="6"/>
        <v/>
      </c>
      <c r="BI46" s="9" t="str">
        <f t="shared" si="10"/>
        <v/>
      </c>
      <c r="BJ46" s="9" t="str">
        <f t="shared" si="11"/>
        <v/>
      </c>
      <c r="BK46" s="34" t="str">
        <f>IF(BF46&lt;&gt;"",IF(SUMIFS(E:E,H:H,BI46,G:G,"Ainukasutuses pind",C:C,"ÜÜRITAV PIND",BH:BH,1)=0,0,SUMIFS(E:E,H:H,BI46,G:G,"Ainukasutuses pind",C:C,"ÜÜRITAV PIND",BH:BH,1)),IF(BI46="Aktiivne vakantsus",SUMIFS(E:E,C:C,"üüritav pind",G:G,"ainukasutuses pind",BH:BH,1)-SUM($BK$2:BK45),IF(BI46="Üüritav büroopind kokku",SUM($BK$2:BK45),"")))</f>
        <v/>
      </c>
      <c r="BL46" s="34" t="str">
        <f>IF(BF46&lt;&gt;"",IFERROR(SUMIFS(E:E,G:G,"Ainukasutuses pind",C:C,"üüritav pind",H:H,BI46,A:A,-4)/SUMIFS(E:E,G:G,"Ainukasutuses pind",C:C,"üüritav pind",A:A,-4)*(IF(G46="Korruse üldpind", SUMIFS(E:E,G:G,"Ühiskasutuses korruse pind",C:C,"üüritav pind",A:A,-4,BH:BH,1),SUMIFS(E:E,G:G,"Korruse üldpind",C:C,"üüritav pind",A:A,-4,BH:BH,1))+SUMIFS(E:E,G:G,"Ühiskasutuses korruse pind",C:C,"üüritav pind",A:A,-4,BH:BH,1)),0)+IFERROR(SUMIFS(E:E,G:G,"Ainukasutuses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pind",H:H,BI46,A:A,-1)/SUMIFS(E:E,G:G,"Ainukasutuses pind",C:C,"üüritav pind",A:A,-1)*(IF(G46="Korruse üldpind",SUMIFS(E:E,G:G,"Ühiskasutuses korruse pind",C:C,"üüritav pind",A:A,-1,BH:BH,1),SUMIFS(E:E,G:G,"Korruse üldpind",C:C,"üüritav pind",A:A,-1,BH:BH,1))+SUMIFS(E:E,G:G,"Ühiskasutuses korruse pind",C:C,"üüritav pind",A:A,-1,BH:BH,1)),0)+IFERROR(SUMIFS(E:E,G:G,"Ainukasutuses pind",C:C,"üüritav pind",H:H,BI46,A:A,0)/SUMIFS(E:E,G:G,"Ainukasutuses pind",C:C,"üüritav pind",A:A,0)*(IF(G46="Korruse üldpind", SUMIFS(E:E,G:G,"Ühiskasutuses korruse pind",C:C,"üüritav pind",A:A,0,BH:BH,1),SUMIFS(E:E,G:G,"Korruse üldpind",C:C,"üüritav pind",A:A,0,BH:BH,1))+SUMIFS(E:E,G:G,"Ühiskasutuses korruse pind",C:C,"üüritav pind",A:A,0,BH:BH,1)),0)+IFERROR(SUMIFS(E:E,G:G,"Ainukasutuses pind",C:C,"üüritav pind",H:H,BI46,A:A,1)/SUMIFS(E:E,G:G,"Ainukasutuses pind",C:C,"üüritav pind",A:A,1)*(IF(G46="Korruse üldpind", SUMIFS(E:E,G:G,"Ühiskasutuses korruse pind",C:C,"üüritav pind",A:A,1,BH:BH,1),SUMIFS(E:E,G:G,"Korruse üldpind",C:C,"üüritav pind",A:A,1,BH:BH,1))+SUMIFS(E:E,G:G,"Ühiskasutuses korruse pind",C:C,"üüritav pind",A:A,1,BH:BH,1)),0)+IFERROR(SUMIFS(E:E,G:G,"Ainukasutuses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 0)+IFERROR(SUMIFS(E:E,G:G,"Ainukasutuses pind",C:C,"üüritav pind",H:H,BI46,A:A,4)/SUMIFS(E:E,G:G,"Ainukasutuses pind",C:C,"üüritav pind",A:A,4)*(IF(G46="Korruse üldpind",SUMIFS(E:E,G:G,"Ühiskasutuses korruse pind",C:C,"üüritav pind",A:A,4,BH:BH,1),SUMIFS(E:E,G:G,"Korruse üldpind",C:C,"üüritav pind",A:A,4,BH:BH,1))+SUMIFS(E:E,G:G,"Ühiskasutuses korruse pind",C:C,"üüritav pind",A:A,4,BH:BH,1)), 0)+IFERROR(SUMIFS(E:E,G:G,"Ainukasutuses pind",C:C,"üüritav pind",H:H,BI46,A:A,5)/SUMIFS(E:E,G:G,"Ainukasutuses pind",C:C,"üüritav pind",A:A,5)*(IF(G46="Korruse üldpind", SUMIFS(E:E,G:G,"Ühiskasutuses korruse pind",C:C,"üüritav pind",A:A,5,BH:BH,1),SUMIFS(E:E,G:G,"Korruse üldpind",C:C,"üüritav pind",A:A,5,BH:BH,1))+SUMIFS(E:E,G:G,"Ühiskasutuses korruse pind",C:C,"üüritav pind",A:A,5,BH:BH,1)), 0)+IFERROR(SUMIFS(E:E,G:G,"Ainukasutuses pind",C:C,"üüritav pind",H:H,BI46,A:A,6)/SUMIFS(E:E,G:G,"Ainukasutuses pind",C:C,"üüritav pind",A:A,6)*(IF(G46="Korruse üldpind", SUMIFS(E:E,G:G,"Ühiskasutuses korruse pind",C:C,"üüritav pind",A:A,6,BH:BH,1),SUMIFS(E:E,G:G,"Korruse üldpind",C:C,"üüritav pind",A:A,6,BH:BH,1))+SUMIFS(E:E,G:G,"Ühiskasutuses korruse pind",C:C,"üüritav pind",A:A,6,BH:BH,1)),0)+IFERROR(SUMIFS(E:E,G:G,"Ainukasutuses pind",C:C,"üüritav pind",H:H,BI46,A:A,7)/SUMIFS(E:E,G:G,"Ainukasutuses pind",C:C,"üüritav pind",A:A,7)*(IF(G46="Korruse üldpind", SUMIFS(E:E,G:G,"Ühiskasutuses korruse pind",C:C,"üüritav pind",A:A,7,BH:BH,1),SUMIFS(E:E,G:G,"Korruse üldpind",C:C,"üüritav pind",A:A,7,BH:BH,1))+SUMIFS(E:E,G:G,"Ühiskasutuses korruse pind",C:C,"üüritav pind",A:A,7,BH:BH,1)),0)+IFERROR(SUMIFS(E:E,G:G,"Ainukasutuses pind",C:C,"üüritav pind",H:H,BI46,A:A,8)/SUMIFS(E:E,G:G,"Ainukasutuses pind",C:C,"üüritav pind",A:A,8)*(IF(G46="Korruse üldpind", SUMIFS(E:E,G:G,"Ühiskasutuses korruse pind",C:C,"üüritav pind",A:A,8,BH:BH,1),SUMIFS(E:E,G:G,"Korruse üldpind",C:C,"üüritav pind",A:A,8,BH:BH,1))+SUMIFS(E:E,G:G,"Ühiskasutuses korruse pind",C:C,"üüritav pind",A:A,8,BH:BH,1)),0)+IFERROR(SUMIFS(E:E,G:G,"Ainukasutuses pind",C:C,"üüritav pind",H:H,BI46,A:A,9)/SUMIFS(E:E,G:G,"Ainukasutuses pind",C:C,"üüritav pind",A:A,9)*(IF(G46="Korruse üldpind", SUMIFS(E:E,G:G,"Ühiskasutuses korruse pind",C:C,"üüritav pind",A:A,9,BH:BH,1),SUMIFS(E:E,G:G,"Korruse üldpind",C:C,"üüritav pind",A:A,9,BH:BH,1))+SUMIFS(E:E,G:G,"Ühiskasutuses korruse pind",C:C,"üüritav pind",A:A,9,BH:BH,1)),0)+IFERROR(SUMIFS(E:E,G:G,"Ainukasutuses pind",C:C,"üüritav pind",H:H,BI46,A:A,10)/SUMIFS(E:E,G:G,"Ainukasutuses pind",C:C,"üüritav pind",A:A,10)*(IF(G46="Korruse üldpind", SUMIFS(E:E,G:G,"Ühiskasutuses korruse pind",C:C,"üüritav pind",A:A,10,BH:BH,1),SUMIFS(E:E,G:G,"Korruse üldpind",C:C,"üüritav pind",A:A,10,BH:BH,1))+SUMIFS(E:E,G:G,"Ühiskasutuses korruse pind",C:C,"üüritav pind",A:A,10,BH:BH,1)), 0)+IFERROR(SUMIFS(E:E,G:G,"Ainukasutuses pind",C:C,"üüritav pind",H:H,BI46,A:A,11)/SUMIFS(E:E,G:G,"Ainukasutuses pind",C:C,"üüritav pind",A:A,11)*(IF(G46="Korruse üldpind",SUMIFS(E:E,G:G,"Ühiskasutuses korruse pind",C:C,"üüritav pind",A:A,11,BH:BH,1),SUMIFS(E:E,G:G,"Korruse üldpind",C:C,"üüritav pind",A:A,11,BH:BH,1))+SUMIFS(E:E,G:G,"Ühiskasutuses korruse pind",C:C,"üüritav pind",A:A,11,BH:BH,1)), 0)+IFERROR(SUMIFS(E:E,G:G,"Ainukasutuses pind",C:C,"üüritav pind",H:H,BI46,A:A,12)/SUMIFS(E:E,G:G,"Ainukasutuses pind",C:C,"üüritav pind",A:A,12)*(IF(G46="Korruse üldpind", SUMIFS(E:E,G:G,"Ühiskasutuses korruse pind",C:C,"üüritav pind",A:A,12,BH:BH,1),SUMIFS(E:E,G:G,"Korruse üldpind",C:C,"üüritav pind",A:A,12,BH:BH,1))+SUMIFS(E:E,G:G,"Ühiskasutuses korruse pind",C:C,"üüritav pind",A:A,12,BH:BH,1)),0)+IFERROR(SUMIFS(E:E,G:G,"Ainukasutuses pind",C:C,"üüritav pind",H:H,BI46,A:A,13)/SUMIFS(E:E,G:G,"Ainukasutuses pind",C:C,"üüritav pind",A:A,13)*(IF(G46="Korruse üldpind", SUMIFS(E:E,G:G,"Ühiskasutuses korruse pind",C:C,"üüritav pind",A:A,13,BH:BH,1),SUMIFS(E:E,G:G,"Korruse üldpind",C:C,"üüritav pind",A:A,13,BH:BH,1))+SUMIFS(E:E,G:G,"Ühiskasutuses korruse pind",C:C,"üüritav pind",A:A,13,BH:BH,1)),0)+IFERROR(SUMIFS(E:E,G:G,"Ainukasutuses pind",C:C,"Üüritav pind",H:H,BI46,A:A,14)/SUMIFS(E:E,G:G,"Ainukasutuses pind",C:C,"Üüritav pind",A:A,14)*(IF(G46="Korruse üldpind", SUMIFS(E:E,G:G,"Ühiskasutuses korruse pind",C:C,"üüritav pind",A:A,14,BH:BH,1),SUMIFS(E:E,G:G,"Korruse üldpind",C:C,"üüritav pind",A:A,14,BH:BH,1))+SUMIFS(E:E,G:G,"Ühiskasutuses korruse pind",C:C,"üüritav pind",A:A,14,BH:BH,1)), 0),IF(BI46="Aktiivne vakantsus", SUMIFS(E:E,C:C,"üüritav pind",G:G,"Ühiskasutuses korruse pind",BH:BH,1)+SUMIFS(E:E,C:C,"üüritav pind",G:G,"Korruse üldpind",BH:BH,1)-SUM($BL$2:BL45), IF(BI46="Üüritav büroopind kokku", SUM($BL$2:BL45), "")))</f>
        <v/>
      </c>
      <c r="BM46" s="34" t="str">
        <f ca="1">IF(BF46&lt;&gt;"",IFERROR(AY46/SUM($AY$3:OFFSET($AY$3,MATCH("Üüritav büroopind kokku",$BI$5:$BI$300,0),0))*(SUMIFS(E:E,G:G,"Ühiskasutuses hoone pind",C:C,"ÜÜRITAV PIND",BH:BH,1)+SUMIFS(E:E,G:G,"Hoone üldpind",C:C,"ÜÜRITAV PIND",BH:BH,1)),0),IF(BI46="Aktiivne vakantsus",IFERROR(AY46/SUM($AY$3:OFFSET($AY$3,MATCH("Üüritav büroopind kokku",$BI$5:$BI$300,0),0))*(SUMIFS(E:E,G:G,"Ühiskasutuses hoone pind",C:C,"ÜÜRITAV PIND",BH:BH,1)+SUMIFS(E:E,G:G,"Hoone üldpind",C:C,"ÜÜRITAV PIND",BH:BH,1)),0),IF(BI46="Üüritav büroopind kokku",SUM($BM$2:BM45),"")))</f>
        <v/>
      </c>
      <c r="BN46" s="34" t="str">
        <f>IF(OR(BF46&lt;&gt;"",BI46="Aktiivne vakantsus"),IFERROR(SUMIFS(INDEX($AC$3:$AU$1002,0,MATCH($BI46,AC$2:AU$2,0)),$BH$3:$BH$1002,1),0),IF(BI46="Üüritav büroopind kokku",SUM($BN$2:BN45), ""))</f>
        <v/>
      </c>
      <c r="BO46" s="34" t="str">
        <f t="shared" si="9"/>
        <v/>
      </c>
      <c r="BP46" s="114" t="str">
        <f t="shared" ca="1" si="1"/>
        <v/>
      </c>
    </row>
    <row r="47" spans="1:68" x14ac:dyDescent="0.3">
      <c r="A47" s="25" t="str">
        <f>IF(Eksplikatsioon!A49=0,"",Eksplikatsioon!A49)</f>
        <v/>
      </c>
      <c r="B47" s="58" t="str">
        <f>IF(Eksplikatsioon!B49=0,"",Eksplikatsioon!B49)</f>
        <v/>
      </c>
      <c r="C47" s="25" t="str">
        <f>IF(Eksplikatsioon!C49=0,"",Eksplikatsioon!C49)</f>
        <v/>
      </c>
      <c r="D47" s="25" t="str">
        <f>IF(Eksplikatsioon!D49=0,"",Eksplikatsioon!D49)</f>
        <v/>
      </c>
      <c r="E47" s="56" t="str">
        <f>IF(Eksplikatsioon!F49=0,"",Eksplikatsioon!F49)</f>
        <v/>
      </c>
      <c r="F47" s="25" t="str">
        <f>IF(Eksplikatsioon!H49=0,"",Eksplikatsioon!H49)</f>
        <v/>
      </c>
      <c r="G47" s="25" t="str">
        <f>IF(Eksplikatsioon!J49=0,"",Eksplikatsioon!J49)</f>
        <v/>
      </c>
      <c r="H47" s="25" t="str">
        <f>IF(Eksplikatsioon!K49=0,"",Eksplikatsioon!K49)</f>
        <v/>
      </c>
      <c r="I47" s="25" t="str">
        <f>IF(Eksplikatsioon!L49=0,"",Eksplikatsioon!L49)</f>
        <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12"/>
        <v/>
      </c>
      <c r="AX47" s="39" t="str">
        <f t="shared" si="13"/>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14"/>
        <v/>
      </c>
      <c r="BD47" s="47" t="str">
        <f t="shared" ca="1" si="15"/>
        <v/>
      </c>
      <c r="BF47" s="38"/>
      <c r="BG47" s="38"/>
      <c r="BH47" s="108" t="str">
        <f t="shared" si="6"/>
        <v/>
      </c>
      <c r="BI47" s="9" t="str">
        <f t="shared" si="10"/>
        <v/>
      </c>
      <c r="BJ47" s="9" t="str">
        <f t="shared" si="11"/>
        <v/>
      </c>
      <c r="BK47" s="34" t="str">
        <f>IF(BF47&lt;&gt;"",IF(SUMIFS(E:E,H:H,BI47,G:G,"Ainukasutuses pind",C:C,"ÜÜRITAV PIND",BH:BH,1)=0,0,SUMIFS(E:E,H:H,BI47,G:G,"Ainukasutuses pind",C:C,"ÜÜRITAV PIND",BH:BH,1)),IF(BI47="Aktiivne vakantsus",SUMIFS(E:E,C:C,"üüritav pind",G:G,"ainukasutuses pind",BH:BH,1)-SUM($BK$2:BK46),IF(BI47="Üüritav büroopind kokku",SUM($BK$2:BK46),"")))</f>
        <v/>
      </c>
      <c r="BL47" s="34" t="str">
        <f>IF(BF47&lt;&gt;"",IFERROR(SUMIFS(E:E,G:G,"Ainukasutuses pind",C:C,"üüritav pind",H:H,BI47,A:A,-4)/SUMIFS(E:E,G:G,"Ainukasutuses pind",C:C,"üüritav pind",A:A,-4)*(IF(G47="Korruse üldpind", SUMIFS(E:E,G:G,"Ühiskasutuses korruse pind",C:C,"üüritav pind",A:A,-4,BH:BH,1),SUMIFS(E:E,G:G,"Korruse üldpind",C:C,"üüritav pind",A:A,-4,BH:BH,1))+SUMIFS(E:E,G:G,"Ühiskasutuses korruse pind",C:C,"üüritav pind",A:A,-4,BH:BH,1)),0)+IFERROR(SUMIFS(E:E,G:G,"Ainukasutuses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pind",H:H,BI47,A:A,-1)/SUMIFS(E:E,G:G,"Ainukasutuses pind",C:C,"üüritav pind",A:A,-1)*(IF(G47="Korruse üldpind",SUMIFS(E:E,G:G,"Ühiskasutuses korruse pind",C:C,"üüritav pind",A:A,-1,BH:BH,1),SUMIFS(E:E,G:G,"Korruse üldpind",C:C,"üüritav pind",A:A,-1,BH:BH,1))+SUMIFS(E:E,G:G,"Ühiskasutuses korruse pind",C:C,"üüritav pind",A:A,-1,BH:BH,1)),0)+IFERROR(SUMIFS(E:E,G:G,"Ainukasutuses pind",C:C,"üüritav pind",H:H,BI47,A:A,0)/SUMIFS(E:E,G:G,"Ainukasutuses pind",C:C,"üüritav pind",A:A,0)*(IF(G47="Korruse üldpind", SUMIFS(E:E,G:G,"Ühiskasutuses korruse pind",C:C,"üüritav pind",A:A,0,BH:BH,1),SUMIFS(E:E,G:G,"Korruse üldpind",C:C,"üüritav pind",A:A,0,BH:BH,1))+SUMIFS(E:E,G:G,"Ühiskasutuses korruse pind",C:C,"üüritav pind",A:A,0,BH:BH,1)),0)+IFERROR(SUMIFS(E:E,G:G,"Ainukasutuses pind",C:C,"üüritav pind",H:H,BI47,A:A,1)/SUMIFS(E:E,G:G,"Ainukasutuses pind",C:C,"üüritav pind",A:A,1)*(IF(G47="Korruse üldpind", SUMIFS(E:E,G:G,"Ühiskasutuses korruse pind",C:C,"üüritav pind",A:A,1,BH:BH,1),SUMIFS(E:E,G:G,"Korruse üldpind",C:C,"üüritav pind",A:A,1,BH:BH,1))+SUMIFS(E:E,G:G,"Ühiskasutuses korruse pind",C:C,"üüritav pind",A:A,1,BH:BH,1)),0)+IFERROR(SUMIFS(E:E,G:G,"Ainukasutuses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 0)+IFERROR(SUMIFS(E:E,G:G,"Ainukasutuses pind",C:C,"üüritav pind",H:H,BI47,A:A,4)/SUMIFS(E:E,G:G,"Ainukasutuses pind",C:C,"üüritav pind",A:A,4)*(IF(G47="Korruse üldpind",SUMIFS(E:E,G:G,"Ühiskasutuses korruse pind",C:C,"üüritav pind",A:A,4,BH:BH,1),SUMIFS(E:E,G:G,"Korruse üldpind",C:C,"üüritav pind",A:A,4,BH:BH,1))+SUMIFS(E:E,G:G,"Ühiskasutuses korruse pind",C:C,"üüritav pind",A:A,4,BH:BH,1)), 0)+IFERROR(SUMIFS(E:E,G:G,"Ainukasutuses pind",C:C,"üüritav pind",H:H,BI47,A:A,5)/SUMIFS(E:E,G:G,"Ainukasutuses pind",C:C,"üüritav pind",A:A,5)*(IF(G47="Korruse üldpind", SUMIFS(E:E,G:G,"Ühiskasutuses korruse pind",C:C,"üüritav pind",A:A,5,BH:BH,1),SUMIFS(E:E,G:G,"Korruse üldpind",C:C,"üüritav pind",A:A,5,BH:BH,1))+SUMIFS(E:E,G:G,"Ühiskasutuses korruse pind",C:C,"üüritav pind",A:A,5,BH:BH,1)), 0)+IFERROR(SUMIFS(E:E,G:G,"Ainukasutuses pind",C:C,"üüritav pind",H:H,BI47,A:A,6)/SUMIFS(E:E,G:G,"Ainukasutuses pind",C:C,"üüritav pind",A:A,6)*(IF(G47="Korruse üldpind", SUMIFS(E:E,G:G,"Ühiskasutuses korruse pind",C:C,"üüritav pind",A:A,6,BH:BH,1),SUMIFS(E:E,G:G,"Korruse üldpind",C:C,"üüritav pind",A:A,6,BH:BH,1))+SUMIFS(E:E,G:G,"Ühiskasutuses korruse pind",C:C,"üüritav pind",A:A,6,BH:BH,1)),0)+IFERROR(SUMIFS(E:E,G:G,"Ainukasutuses pind",C:C,"üüritav pind",H:H,BI47,A:A,7)/SUMIFS(E:E,G:G,"Ainukasutuses pind",C:C,"üüritav pind",A:A,7)*(IF(G47="Korruse üldpind", SUMIFS(E:E,G:G,"Ühiskasutuses korruse pind",C:C,"üüritav pind",A:A,7,BH:BH,1),SUMIFS(E:E,G:G,"Korruse üldpind",C:C,"üüritav pind",A:A,7,BH:BH,1))+SUMIFS(E:E,G:G,"Ühiskasutuses korruse pind",C:C,"üüritav pind",A:A,7,BH:BH,1)),0)+IFERROR(SUMIFS(E:E,G:G,"Ainukasutuses pind",C:C,"üüritav pind",H:H,BI47,A:A,8)/SUMIFS(E:E,G:G,"Ainukasutuses pind",C:C,"üüritav pind",A:A,8)*(IF(G47="Korruse üldpind", SUMIFS(E:E,G:G,"Ühiskasutuses korruse pind",C:C,"üüritav pind",A:A,8,BH:BH,1),SUMIFS(E:E,G:G,"Korruse üldpind",C:C,"üüritav pind",A:A,8,BH:BH,1))+SUMIFS(E:E,G:G,"Ühiskasutuses korruse pind",C:C,"üüritav pind",A:A,8,BH:BH,1)),0)+IFERROR(SUMIFS(E:E,G:G,"Ainukasutuses pind",C:C,"üüritav pind",H:H,BI47,A:A,9)/SUMIFS(E:E,G:G,"Ainukasutuses pind",C:C,"üüritav pind",A:A,9)*(IF(G47="Korruse üldpind", SUMIFS(E:E,G:G,"Ühiskasutuses korruse pind",C:C,"üüritav pind",A:A,9,BH:BH,1),SUMIFS(E:E,G:G,"Korruse üldpind",C:C,"üüritav pind",A:A,9,BH:BH,1))+SUMIFS(E:E,G:G,"Ühiskasutuses korruse pind",C:C,"üüritav pind",A:A,9,BH:BH,1)),0)+IFERROR(SUMIFS(E:E,G:G,"Ainukasutuses pind",C:C,"üüritav pind",H:H,BI47,A:A,10)/SUMIFS(E:E,G:G,"Ainukasutuses pind",C:C,"üüritav pind",A:A,10)*(IF(G47="Korruse üldpind", SUMIFS(E:E,G:G,"Ühiskasutuses korruse pind",C:C,"üüritav pind",A:A,10,BH:BH,1),SUMIFS(E:E,G:G,"Korruse üldpind",C:C,"üüritav pind",A:A,10,BH:BH,1))+SUMIFS(E:E,G:G,"Ühiskasutuses korruse pind",C:C,"üüritav pind",A:A,10,BH:BH,1)), 0)+IFERROR(SUMIFS(E:E,G:G,"Ainukasutuses pind",C:C,"üüritav pind",H:H,BI47,A:A,11)/SUMIFS(E:E,G:G,"Ainukasutuses pind",C:C,"üüritav pind",A:A,11)*(IF(G47="Korruse üldpind",SUMIFS(E:E,G:G,"Ühiskasutuses korruse pind",C:C,"üüritav pind",A:A,11,BH:BH,1),SUMIFS(E:E,G:G,"Korruse üldpind",C:C,"üüritav pind",A:A,11,BH:BH,1))+SUMIFS(E:E,G:G,"Ühiskasutuses korruse pind",C:C,"üüritav pind",A:A,11,BH:BH,1)), 0)+IFERROR(SUMIFS(E:E,G:G,"Ainukasutuses pind",C:C,"üüritav pind",H:H,BI47,A:A,12)/SUMIFS(E:E,G:G,"Ainukasutuses pind",C:C,"üüritav pind",A:A,12)*(IF(G47="Korruse üldpind", SUMIFS(E:E,G:G,"Ühiskasutuses korruse pind",C:C,"üüritav pind",A:A,12,BH:BH,1),SUMIFS(E:E,G:G,"Korruse üldpind",C:C,"üüritav pind",A:A,12,BH:BH,1))+SUMIFS(E:E,G:G,"Ühiskasutuses korruse pind",C:C,"üüritav pind",A:A,12,BH:BH,1)),0)+IFERROR(SUMIFS(E:E,G:G,"Ainukasutuses pind",C:C,"üüritav pind",H:H,BI47,A:A,13)/SUMIFS(E:E,G:G,"Ainukasutuses pind",C:C,"üüritav pind",A:A,13)*(IF(G47="Korruse üldpind", SUMIFS(E:E,G:G,"Ühiskasutuses korruse pind",C:C,"üüritav pind",A:A,13,BH:BH,1),SUMIFS(E:E,G:G,"Korruse üldpind",C:C,"üüritav pind",A:A,13,BH:BH,1))+SUMIFS(E:E,G:G,"Ühiskasutuses korruse pind",C:C,"üüritav pind",A:A,13,BH:BH,1)),0)+IFERROR(SUMIFS(E:E,G:G,"Ainukasutuses pind",C:C,"Üüritav pind",H:H,BI47,A:A,14)/SUMIFS(E:E,G:G,"Ainukasutuses pind",C:C,"Üüritav pind",A:A,14)*(IF(G47="Korruse üldpind", SUMIFS(E:E,G:G,"Ühiskasutuses korruse pind",C:C,"üüritav pind",A:A,14,BH:BH,1),SUMIFS(E:E,G:G,"Korruse üldpind",C:C,"üüritav pind",A:A,14,BH:BH,1))+SUMIFS(E:E,G:G,"Ühiskasutuses korruse pind",C:C,"üüritav pind",A:A,14,BH:BH,1)), 0),IF(BI47="Aktiivne vakantsus", SUMIFS(E:E,C:C,"üüritav pind",G:G,"Ühiskasutuses korruse pind",BH:BH,1)+SUMIFS(E:E,C:C,"üüritav pind",G:G,"Korruse üldpind",BH:BH,1)-SUM($BL$2:BL46), IF(BI47="Üüritav büroopind kokku", SUM($BL$2:BL46), "")))</f>
        <v/>
      </c>
      <c r="BM47" s="34" t="str">
        <f ca="1">IF(BF47&lt;&gt;"",IFERROR(AY47/SUM($AY$3:OFFSET($AY$3,MATCH("Üüritav büroopind kokku",$BI$5:$BI$300,0),0))*(SUMIFS(E:E,G:G,"Ühiskasutuses hoone pind",C:C,"ÜÜRITAV PIND",BH:BH,1)+SUMIFS(E:E,G:G,"Hoone üldpind",C:C,"ÜÜRITAV PIND",BH:BH,1)),0),IF(BI47="Aktiivne vakantsus",IFERROR(AY47/SUM($AY$3:OFFSET($AY$3,MATCH("Üüritav büroopind kokku",$BI$5:$BI$300,0),0))*(SUMIFS(E:E,G:G,"Ühiskasutuses hoone pind",C:C,"ÜÜRITAV PIND",BH:BH,1)+SUMIFS(E:E,G:G,"Hoone üldpind",C:C,"ÜÜRITAV PIND",BH:BH,1)),0),IF(BI47="Üüritav büroopind kokku",SUM($BM$2:BM46),"")))</f>
        <v/>
      </c>
      <c r="BN47" s="34" t="str">
        <f>IF(OR(BF47&lt;&gt;"",BI47="Aktiivne vakantsus"),IFERROR(SUMIFS(INDEX($AC$3:$AU$1002,0,MATCH($BI47,AC$2:AU$2,0)),$BH$3:$BH$1002,1),0),IF(BI47="Üüritav büroopind kokku",SUM($BN$2:BN46), ""))</f>
        <v/>
      </c>
      <c r="BO47" s="34" t="str">
        <f t="shared" si="9"/>
        <v/>
      </c>
      <c r="BP47" s="114" t="str">
        <f t="shared" ca="1" si="1"/>
        <v/>
      </c>
    </row>
    <row r="48" spans="1:68" x14ac:dyDescent="0.3">
      <c r="A48" s="25" t="str">
        <f>IF(Eksplikatsioon!A50=0,"",Eksplikatsioon!A50)</f>
        <v/>
      </c>
      <c r="B48" s="58" t="str">
        <f>IF(Eksplikatsioon!B50=0,"",Eksplikatsioon!B50)</f>
        <v/>
      </c>
      <c r="C48" s="25" t="str">
        <f>IF(Eksplikatsioon!C50=0,"",Eksplikatsioon!C50)</f>
        <v/>
      </c>
      <c r="D48" s="25" t="str">
        <f>IF(Eksplikatsioon!D50=0,"",Eksplikatsioon!D50)</f>
        <v/>
      </c>
      <c r="E48" s="56" t="str">
        <f>IF(Eksplikatsioon!F50=0,"",Eksplikatsioon!F50)</f>
        <v/>
      </c>
      <c r="F48" s="25" t="str">
        <f>IF(Eksplikatsioon!H50=0,"",Eksplikatsioon!H50)</f>
        <v/>
      </c>
      <c r="G48" s="25" t="str">
        <f>IF(Eksplikatsioon!J50=0,"",Eksplikatsioon!J50)</f>
        <v/>
      </c>
      <c r="H48" s="25" t="str">
        <f>IF(Eksplikatsioon!K50=0,"",Eksplikatsioon!K50)</f>
        <v/>
      </c>
      <c r="I48" s="25" t="str">
        <f>IF(Eksplikatsioon!L50=0,"",Eksplikatsioon!L50)</f>
        <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12"/>
        <v/>
      </c>
      <c r="AX48" s="39" t="str">
        <f t="shared" si="13"/>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14"/>
        <v/>
      </c>
      <c r="BD48" s="47" t="str">
        <f t="shared" ca="1" si="15"/>
        <v/>
      </c>
      <c r="BF48" s="38"/>
      <c r="BG48" s="38"/>
      <c r="BH48" s="108" t="str">
        <f t="shared" si="6"/>
        <v/>
      </c>
      <c r="BI48" s="9" t="str">
        <f t="shared" si="10"/>
        <v/>
      </c>
      <c r="BJ48" s="9" t="str">
        <f t="shared" si="11"/>
        <v/>
      </c>
      <c r="BK48" s="34" t="str">
        <f>IF(BF48&lt;&gt;"",IF(SUMIFS(E:E,H:H,BI48,G:G,"Ainukasutuses pind",C:C,"ÜÜRITAV PIND",BH:BH,1)=0,0,SUMIFS(E:E,H:H,BI48,G:G,"Ainukasutuses pind",C:C,"ÜÜRITAV PIND",BH:BH,1)),IF(BI48="Aktiivne vakantsus",SUMIFS(E:E,C:C,"üüritav pind",G:G,"ainukasutuses pind",BH:BH,1)-SUM($BK$2:BK47),IF(BI48="Üüritav büroopind kokku",SUM($BK$2:BK47),"")))</f>
        <v/>
      </c>
      <c r="BL48" s="34" t="str">
        <f>IF(BF48&lt;&gt;"",IFERROR(SUMIFS(E:E,G:G,"Ainukasutuses pind",C:C,"üüritav pind",H:H,BI48,A:A,-4)/SUMIFS(E:E,G:G,"Ainukasutuses pind",C:C,"üüritav pind",A:A,-4)*(IF(G48="Korruse üldpind", SUMIFS(E:E,G:G,"Ühiskasutuses korruse pind",C:C,"üüritav pind",A:A,-4,BH:BH,1),SUMIFS(E:E,G:G,"Korruse üldpind",C:C,"üüritav pind",A:A,-4,BH:BH,1))+SUMIFS(E:E,G:G,"Ühiskasutuses korruse pind",C:C,"üüritav pind",A:A,-4,BH:BH,1)),0)+IFERROR(SUMIFS(E:E,G:G,"Ainukasutuses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pind",H:H,BI48,A:A,-1)/SUMIFS(E:E,G:G,"Ainukasutuses pind",C:C,"üüritav pind",A:A,-1)*(IF(G48="Korruse üldpind",SUMIFS(E:E,G:G,"Ühiskasutuses korruse pind",C:C,"üüritav pind",A:A,-1,BH:BH,1),SUMIFS(E:E,G:G,"Korruse üldpind",C:C,"üüritav pind",A:A,-1,BH:BH,1))+SUMIFS(E:E,G:G,"Ühiskasutuses korruse pind",C:C,"üüritav pind",A:A,-1,BH:BH,1)),0)+IFERROR(SUMIFS(E:E,G:G,"Ainukasutuses pind",C:C,"üüritav pind",H:H,BI48,A:A,0)/SUMIFS(E:E,G:G,"Ainukasutuses pind",C:C,"üüritav pind",A:A,0)*(IF(G48="Korruse üldpind", SUMIFS(E:E,G:G,"Ühiskasutuses korruse pind",C:C,"üüritav pind",A:A,0,BH:BH,1),SUMIFS(E:E,G:G,"Korruse üldpind",C:C,"üüritav pind",A:A,0,BH:BH,1))+SUMIFS(E:E,G:G,"Ühiskasutuses korruse pind",C:C,"üüritav pind",A:A,0,BH:BH,1)),0)+IFERROR(SUMIFS(E:E,G:G,"Ainukasutuses pind",C:C,"üüritav pind",H:H,BI48,A:A,1)/SUMIFS(E:E,G:G,"Ainukasutuses pind",C:C,"üüritav pind",A:A,1)*(IF(G48="Korruse üldpind", SUMIFS(E:E,G:G,"Ühiskasutuses korruse pind",C:C,"üüritav pind",A:A,1,BH:BH,1),SUMIFS(E:E,G:G,"Korruse üldpind",C:C,"üüritav pind",A:A,1,BH:BH,1))+SUMIFS(E:E,G:G,"Ühiskasutuses korruse pind",C:C,"üüritav pind",A:A,1,BH:BH,1)),0)+IFERROR(SUMIFS(E:E,G:G,"Ainukasutuses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 0)+IFERROR(SUMIFS(E:E,G:G,"Ainukasutuses pind",C:C,"üüritav pind",H:H,BI48,A:A,4)/SUMIFS(E:E,G:G,"Ainukasutuses pind",C:C,"üüritav pind",A:A,4)*(IF(G48="Korruse üldpind",SUMIFS(E:E,G:G,"Ühiskasutuses korruse pind",C:C,"üüritav pind",A:A,4,BH:BH,1),SUMIFS(E:E,G:G,"Korruse üldpind",C:C,"üüritav pind",A:A,4,BH:BH,1))+SUMIFS(E:E,G:G,"Ühiskasutuses korruse pind",C:C,"üüritav pind",A:A,4,BH:BH,1)), 0)+IFERROR(SUMIFS(E:E,G:G,"Ainukasutuses pind",C:C,"üüritav pind",H:H,BI48,A:A,5)/SUMIFS(E:E,G:G,"Ainukasutuses pind",C:C,"üüritav pind",A:A,5)*(IF(G48="Korruse üldpind", SUMIFS(E:E,G:G,"Ühiskasutuses korruse pind",C:C,"üüritav pind",A:A,5,BH:BH,1),SUMIFS(E:E,G:G,"Korruse üldpind",C:C,"üüritav pind",A:A,5,BH:BH,1))+SUMIFS(E:E,G:G,"Ühiskasutuses korruse pind",C:C,"üüritav pind",A:A,5,BH:BH,1)), 0)+IFERROR(SUMIFS(E:E,G:G,"Ainukasutuses pind",C:C,"üüritav pind",H:H,BI48,A:A,6)/SUMIFS(E:E,G:G,"Ainukasutuses pind",C:C,"üüritav pind",A:A,6)*(IF(G48="Korruse üldpind", SUMIFS(E:E,G:G,"Ühiskasutuses korruse pind",C:C,"üüritav pind",A:A,6,BH:BH,1),SUMIFS(E:E,G:G,"Korruse üldpind",C:C,"üüritav pind",A:A,6,BH:BH,1))+SUMIFS(E:E,G:G,"Ühiskasutuses korruse pind",C:C,"üüritav pind",A:A,6,BH:BH,1)),0)+IFERROR(SUMIFS(E:E,G:G,"Ainukasutuses pind",C:C,"üüritav pind",H:H,BI48,A:A,7)/SUMIFS(E:E,G:G,"Ainukasutuses pind",C:C,"üüritav pind",A:A,7)*(IF(G48="Korruse üldpind", SUMIFS(E:E,G:G,"Ühiskasutuses korruse pind",C:C,"üüritav pind",A:A,7,BH:BH,1),SUMIFS(E:E,G:G,"Korruse üldpind",C:C,"üüritav pind",A:A,7,BH:BH,1))+SUMIFS(E:E,G:G,"Ühiskasutuses korruse pind",C:C,"üüritav pind",A:A,7,BH:BH,1)),0)+IFERROR(SUMIFS(E:E,G:G,"Ainukasutuses pind",C:C,"üüritav pind",H:H,BI48,A:A,8)/SUMIFS(E:E,G:G,"Ainukasutuses pind",C:C,"üüritav pind",A:A,8)*(IF(G48="Korruse üldpind", SUMIFS(E:E,G:G,"Ühiskasutuses korruse pind",C:C,"üüritav pind",A:A,8,BH:BH,1),SUMIFS(E:E,G:G,"Korruse üldpind",C:C,"üüritav pind",A:A,8,BH:BH,1))+SUMIFS(E:E,G:G,"Ühiskasutuses korruse pind",C:C,"üüritav pind",A:A,8,BH:BH,1)),0)+IFERROR(SUMIFS(E:E,G:G,"Ainukasutuses pind",C:C,"üüritav pind",H:H,BI48,A:A,9)/SUMIFS(E:E,G:G,"Ainukasutuses pind",C:C,"üüritav pind",A:A,9)*(IF(G48="Korruse üldpind", SUMIFS(E:E,G:G,"Ühiskasutuses korruse pind",C:C,"üüritav pind",A:A,9,BH:BH,1),SUMIFS(E:E,G:G,"Korruse üldpind",C:C,"üüritav pind",A:A,9,BH:BH,1))+SUMIFS(E:E,G:G,"Ühiskasutuses korruse pind",C:C,"üüritav pind",A:A,9,BH:BH,1)),0)+IFERROR(SUMIFS(E:E,G:G,"Ainukasutuses pind",C:C,"üüritav pind",H:H,BI48,A:A,10)/SUMIFS(E:E,G:G,"Ainukasutuses pind",C:C,"üüritav pind",A:A,10)*(IF(G48="Korruse üldpind", SUMIFS(E:E,G:G,"Ühiskasutuses korruse pind",C:C,"üüritav pind",A:A,10,BH:BH,1),SUMIFS(E:E,G:G,"Korruse üldpind",C:C,"üüritav pind",A:A,10,BH:BH,1))+SUMIFS(E:E,G:G,"Ühiskasutuses korruse pind",C:C,"üüritav pind",A:A,10,BH:BH,1)), 0)+IFERROR(SUMIFS(E:E,G:G,"Ainukasutuses pind",C:C,"üüritav pind",H:H,BI48,A:A,11)/SUMIFS(E:E,G:G,"Ainukasutuses pind",C:C,"üüritav pind",A:A,11)*(IF(G48="Korruse üldpind",SUMIFS(E:E,G:G,"Ühiskasutuses korruse pind",C:C,"üüritav pind",A:A,11,BH:BH,1),SUMIFS(E:E,G:G,"Korruse üldpind",C:C,"üüritav pind",A:A,11,BH:BH,1))+SUMIFS(E:E,G:G,"Ühiskasutuses korruse pind",C:C,"üüritav pind",A:A,11,BH:BH,1)), 0)+IFERROR(SUMIFS(E:E,G:G,"Ainukasutuses pind",C:C,"üüritav pind",H:H,BI48,A:A,12)/SUMIFS(E:E,G:G,"Ainukasutuses pind",C:C,"üüritav pind",A:A,12)*(IF(G48="Korruse üldpind", SUMIFS(E:E,G:G,"Ühiskasutuses korruse pind",C:C,"üüritav pind",A:A,12,BH:BH,1),SUMIFS(E:E,G:G,"Korruse üldpind",C:C,"üüritav pind",A:A,12,BH:BH,1))+SUMIFS(E:E,G:G,"Ühiskasutuses korruse pind",C:C,"üüritav pind",A:A,12,BH:BH,1)),0)+IFERROR(SUMIFS(E:E,G:G,"Ainukasutuses pind",C:C,"üüritav pind",H:H,BI48,A:A,13)/SUMIFS(E:E,G:G,"Ainukasutuses pind",C:C,"üüritav pind",A:A,13)*(IF(G48="Korruse üldpind", SUMIFS(E:E,G:G,"Ühiskasutuses korruse pind",C:C,"üüritav pind",A:A,13,BH:BH,1),SUMIFS(E:E,G:G,"Korruse üldpind",C:C,"üüritav pind",A:A,13,BH:BH,1))+SUMIFS(E:E,G:G,"Ühiskasutuses korruse pind",C:C,"üüritav pind",A:A,13,BH:BH,1)),0)+IFERROR(SUMIFS(E:E,G:G,"Ainukasutuses pind",C:C,"Üüritav pind",H:H,BI48,A:A,14)/SUMIFS(E:E,G:G,"Ainukasutuses pind",C:C,"Üüritav pind",A:A,14)*(IF(G48="Korruse üldpind", SUMIFS(E:E,G:G,"Ühiskasutuses korruse pind",C:C,"üüritav pind",A:A,14,BH:BH,1),SUMIFS(E:E,G:G,"Korruse üldpind",C:C,"üüritav pind",A:A,14,BH:BH,1))+SUMIFS(E:E,G:G,"Ühiskasutuses korruse pind",C:C,"üüritav pind",A:A,14,BH:BH,1)), 0),IF(BI48="Aktiivne vakantsus", SUMIFS(E:E,C:C,"üüritav pind",G:G,"Ühiskasutuses korruse pind",BH:BH,1)+SUMIFS(E:E,C:C,"üüritav pind",G:G,"Korruse üldpind",BH:BH,1)-SUM($BL$2:BL47), IF(BI48="Üüritav büroopind kokku", SUM($BL$2:BL47), "")))</f>
        <v/>
      </c>
      <c r="BM48" s="34" t="str">
        <f ca="1">IF(BF48&lt;&gt;"",IFERROR(AY48/SUM($AY$3:OFFSET($AY$3,MATCH("Üüritav büroopind kokku",$BI$5:$BI$300,0),0))*(SUMIFS(E:E,G:G,"Ühiskasutuses hoone pind",C:C,"ÜÜRITAV PIND",BH:BH,1)+SUMIFS(E:E,G:G,"Hoone üldpind",C:C,"ÜÜRITAV PIND",BH:BH,1)),0),IF(BI48="Aktiivne vakantsus",IFERROR(AY48/SUM($AY$3:OFFSET($AY$3,MATCH("Üüritav büroopind kokku",$BI$5:$BI$300,0),0))*(SUMIFS(E:E,G:G,"Ühiskasutuses hoone pind",C:C,"ÜÜRITAV PIND",BH:BH,1)+SUMIFS(E:E,G:G,"Hoone üldpind",C:C,"ÜÜRITAV PIND",BH:BH,1)),0),IF(BI48="Üüritav büroopind kokku",SUM($BM$2:BM47),"")))</f>
        <v/>
      </c>
      <c r="BN48" s="34" t="str">
        <f>IF(OR(BF48&lt;&gt;"",BI48="Aktiivne vakantsus"),IFERROR(SUMIFS(INDEX($AC$3:$AU$1002,0,MATCH($BI48,AC$2:AU$2,0)),$BH$3:$BH$1002,1),0),IF(BI48="Üüritav büroopind kokku",SUM($BN$2:BN47), ""))</f>
        <v/>
      </c>
      <c r="BO48" s="34" t="str">
        <f t="shared" si="9"/>
        <v/>
      </c>
      <c r="BP48" s="114" t="str">
        <f t="shared" ca="1" si="1"/>
        <v/>
      </c>
    </row>
    <row r="49" spans="1:68" x14ac:dyDescent="0.3">
      <c r="A49" s="25" t="str">
        <f>IF(Eksplikatsioon!A51=0,"",Eksplikatsioon!A51)</f>
        <v/>
      </c>
      <c r="B49" s="58" t="str">
        <f>IF(Eksplikatsioon!B51=0,"",Eksplikatsioon!B51)</f>
        <v/>
      </c>
      <c r="C49" s="25" t="str">
        <f>IF(Eksplikatsioon!C51=0,"",Eksplikatsioon!C51)</f>
        <v/>
      </c>
      <c r="D49" s="25" t="str">
        <f>IF(Eksplikatsioon!D51=0,"",Eksplikatsioon!D51)</f>
        <v/>
      </c>
      <c r="E49" s="56" t="str">
        <f>IF(Eksplikatsioon!F51=0,"",Eksplikatsioon!F51)</f>
        <v/>
      </c>
      <c r="F49" s="25" t="str">
        <f>IF(Eksplikatsioon!H51=0,"",Eksplikatsioon!H51)</f>
        <v/>
      </c>
      <c r="G49" s="25" t="str">
        <f>IF(Eksplikatsioon!J51=0,"",Eksplikatsioon!J51)</f>
        <v/>
      </c>
      <c r="H49" s="25" t="str">
        <f>IF(Eksplikatsioon!K51=0,"",Eksplikatsioon!K51)</f>
        <v/>
      </c>
      <c r="I49" s="25" t="str">
        <f>IF(Eksplikatsioon!L51=0,"",Eksplikatsioon!L51)</f>
        <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c r="BH49" s="108" t="str">
        <f t="shared" si="6"/>
        <v/>
      </c>
      <c r="BI49" s="9" t="str">
        <f t="shared" si="10"/>
        <v/>
      </c>
      <c r="BJ49" s="9" t="str">
        <f t="shared" si="11"/>
        <v/>
      </c>
      <c r="BK49" s="34" t="str">
        <f>IF(BF49&lt;&gt;"",IF(SUMIFS(E:E,H:H,BI49,G:G,"Ainukasutuses pind",C:C,"ÜÜRITAV PIND",BH:BH,1)=0,0,SUMIFS(E:E,H:H,BI49,G:G,"Ainukasutuses pind",C:C,"ÜÜRITAV PIND",BH:BH,1)),IF(BI49="Aktiivne vakantsus",SUMIFS(E:E,C:C,"üüritav pind",G:G,"ainukasutuses pind",BH:BH,1)-SUM($BK$2:BK48),IF(BI49="Üüritav büroopind kokku",SUM($BK$2:BK48),"")))</f>
        <v/>
      </c>
      <c r="BL49" s="34" t="str">
        <f>IF(BF49&lt;&gt;"",IFERROR(SUMIFS(E:E,G:G,"Ainukasutuses pind",C:C,"üüritav pind",H:H,BI49,A:A,-4)/SUMIFS(E:E,G:G,"Ainukasutuses pind",C:C,"üüritav pind",A:A,-4)*(IF(G49="Korruse üldpind", SUMIFS(E:E,G:G,"Ühiskasutuses korruse pind",C:C,"üüritav pind",A:A,-4,BH:BH,1),SUMIFS(E:E,G:G,"Korruse üldpind",C:C,"üüritav pind",A:A,-4,BH:BH,1))+SUMIFS(E:E,G:G,"Ühiskasutuses korruse pind",C:C,"üüritav pind",A:A,-4,BH:BH,1)),0)+IFERROR(SUMIFS(E:E,G:G,"Ainukasutuses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pind",H:H,BI49,A:A,-1)/SUMIFS(E:E,G:G,"Ainukasutuses pind",C:C,"üüritav pind",A:A,-1)*(IF(G49="Korruse üldpind",SUMIFS(E:E,G:G,"Ühiskasutuses korruse pind",C:C,"üüritav pind",A:A,-1,BH:BH,1),SUMIFS(E:E,G:G,"Korruse üldpind",C:C,"üüritav pind",A:A,-1,BH:BH,1))+SUMIFS(E:E,G:G,"Ühiskasutuses korruse pind",C:C,"üüritav pind",A:A,-1,BH:BH,1)),0)+IFERROR(SUMIFS(E:E,G:G,"Ainukasutuses pind",C:C,"üüritav pind",H:H,BI49,A:A,0)/SUMIFS(E:E,G:G,"Ainukasutuses pind",C:C,"üüritav pind",A:A,0)*(IF(G49="Korruse üldpind", SUMIFS(E:E,G:G,"Ühiskasutuses korruse pind",C:C,"üüritav pind",A:A,0,BH:BH,1),SUMIFS(E:E,G:G,"Korruse üldpind",C:C,"üüritav pind",A:A,0,BH:BH,1))+SUMIFS(E:E,G:G,"Ühiskasutuses korruse pind",C:C,"üüritav pind",A:A,0,BH:BH,1)),0)+IFERROR(SUMIFS(E:E,G:G,"Ainukasutuses pind",C:C,"üüritav pind",H:H,BI49,A:A,1)/SUMIFS(E:E,G:G,"Ainukasutuses pind",C:C,"üüritav pind",A:A,1)*(IF(G49="Korruse üldpind", SUMIFS(E:E,G:G,"Ühiskasutuses korruse pind",C:C,"üüritav pind",A:A,1,BH:BH,1),SUMIFS(E:E,G:G,"Korruse üldpind",C:C,"üüritav pind",A:A,1,BH:BH,1))+SUMIFS(E:E,G:G,"Ühiskasutuses korruse pind",C:C,"üüritav pind",A:A,1,BH:BH,1)),0)+IFERROR(SUMIFS(E:E,G:G,"Ainukasutuses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 0)+IFERROR(SUMIFS(E:E,G:G,"Ainukasutuses pind",C:C,"üüritav pind",H:H,BI49,A:A,4)/SUMIFS(E:E,G:G,"Ainukasutuses pind",C:C,"üüritav pind",A:A,4)*(IF(G49="Korruse üldpind",SUMIFS(E:E,G:G,"Ühiskasutuses korruse pind",C:C,"üüritav pind",A:A,4,BH:BH,1),SUMIFS(E:E,G:G,"Korruse üldpind",C:C,"üüritav pind",A:A,4,BH:BH,1))+SUMIFS(E:E,G:G,"Ühiskasutuses korruse pind",C:C,"üüritav pind",A:A,4,BH:BH,1)), 0)+IFERROR(SUMIFS(E:E,G:G,"Ainukasutuses pind",C:C,"üüritav pind",H:H,BI49,A:A,5)/SUMIFS(E:E,G:G,"Ainukasutuses pind",C:C,"üüritav pind",A:A,5)*(IF(G49="Korruse üldpind", SUMIFS(E:E,G:G,"Ühiskasutuses korruse pind",C:C,"üüritav pind",A:A,5,BH:BH,1),SUMIFS(E:E,G:G,"Korruse üldpind",C:C,"üüritav pind",A:A,5,BH:BH,1))+SUMIFS(E:E,G:G,"Ühiskasutuses korruse pind",C:C,"üüritav pind",A:A,5,BH:BH,1)), 0)+IFERROR(SUMIFS(E:E,G:G,"Ainukasutuses pind",C:C,"üüritav pind",H:H,BI49,A:A,6)/SUMIFS(E:E,G:G,"Ainukasutuses pind",C:C,"üüritav pind",A:A,6)*(IF(G49="Korruse üldpind", SUMIFS(E:E,G:G,"Ühiskasutuses korruse pind",C:C,"üüritav pind",A:A,6,BH:BH,1),SUMIFS(E:E,G:G,"Korruse üldpind",C:C,"üüritav pind",A:A,6,BH:BH,1))+SUMIFS(E:E,G:G,"Ühiskasutuses korruse pind",C:C,"üüritav pind",A:A,6,BH:BH,1)),0)+IFERROR(SUMIFS(E:E,G:G,"Ainukasutuses pind",C:C,"üüritav pind",H:H,BI49,A:A,7)/SUMIFS(E:E,G:G,"Ainukasutuses pind",C:C,"üüritav pind",A:A,7)*(IF(G49="Korruse üldpind", SUMIFS(E:E,G:G,"Ühiskasutuses korruse pind",C:C,"üüritav pind",A:A,7,BH:BH,1),SUMIFS(E:E,G:G,"Korruse üldpind",C:C,"üüritav pind",A:A,7,BH:BH,1))+SUMIFS(E:E,G:G,"Ühiskasutuses korruse pind",C:C,"üüritav pind",A:A,7,BH:BH,1)),0)+IFERROR(SUMIFS(E:E,G:G,"Ainukasutuses pind",C:C,"üüritav pind",H:H,BI49,A:A,8)/SUMIFS(E:E,G:G,"Ainukasutuses pind",C:C,"üüritav pind",A:A,8)*(IF(G49="Korruse üldpind", SUMIFS(E:E,G:G,"Ühiskasutuses korruse pind",C:C,"üüritav pind",A:A,8,BH:BH,1),SUMIFS(E:E,G:G,"Korruse üldpind",C:C,"üüritav pind",A:A,8,BH:BH,1))+SUMIFS(E:E,G:G,"Ühiskasutuses korruse pind",C:C,"üüritav pind",A:A,8,BH:BH,1)),0)+IFERROR(SUMIFS(E:E,G:G,"Ainukasutuses pind",C:C,"üüritav pind",H:H,BI49,A:A,9)/SUMIFS(E:E,G:G,"Ainukasutuses pind",C:C,"üüritav pind",A:A,9)*(IF(G49="Korruse üldpind", SUMIFS(E:E,G:G,"Ühiskasutuses korruse pind",C:C,"üüritav pind",A:A,9,BH:BH,1),SUMIFS(E:E,G:G,"Korruse üldpind",C:C,"üüritav pind",A:A,9,BH:BH,1))+SUMIFS(E:E,G:G,"Ühiskasutuses korruse pind",C:C,"üüritav pind",A:A,9,BH:BH,1)),0)+IFERROR(SUMIFS(E:E,G:G,"Ainukasutuses pind",C:C,"üüritav pind",H:H,BI49,A:A,10)/SUMIFS(E:E,G:G,"Ainukasutuses pind",C:C,"üüritav pind",A:A,10)*(IF(G49="Korruse üldpind", SUMIFS(E:E,G:G,"Ühiskasutuses korruse pind",C:C,"üüritav pind",A:A,10,BH:BH,1),SUMIFS(E:E,G:G,"Korruse üldpind",C:C,"üüritav pind",A:A,10,BH:BH,1))+SUMIFS(E:E,G:G,"Ühiskasutuses korruse pind",C:C,"üüritav pind",A:A,10,BH:BH,1)), 0)+IFERROR(SUMIFS(E:E,G:G,"Ainukasutuses pind",C:C,"üüritav pind",H:H,BI49,A:A,11)/SUMIFS(E:E,G:G,"Ainukasutuses pind",C:C,"üüritav pind",A:A,11)*(IF(G49="Korruse üldpind",SUMIFS(E:E,G:G,"Ühiskasutuses korruse pind",C:C,"üüritav pind",A:A,11,BH:BH,1),SUMIFS(E:E,G:G,"Korruse üldpind",C:C,"üüritav pind",A:A,11,BH:BH,1))+SUMIFS(E:E,G:G,"Ühiskasutuses korruse pind",C:C,"üüritav pind",A:A,11,BH:BH,1)), 0)+IFERROR(SUMIFS(E:E,G:G,"Ainukasutuses pind",C:C,"üüritav pind",H:H,BI49,A:A,12)/SUMIFS(E:E,G:G,"Ainukasutuses pind",C:C,"üüritav pind",A:A,12)*(IF(G49="Korruse üldpind", SUMIFS(E:E,G:G,"Ühiskasutuses korruse pind",C:C,"üüritav pind",A:A,12,BH:BH,1),SUMIFS(E:E,G:G,"Korruse üldpind",C:C,"üüritav pind",A:A,12,BH:BH,1))+SUMIFS(E:E,G:G,"Ühiskasutuses korruse pind",C:C,"üüritav pind",A:A,12,BH:BH,1)),0)+IFERROR(SUMIFS(E:E,G:G,"Ainukasutuses pind",C:C,"üüritav pind",H:H,BI49,A:A,13)/SUMIFS(E:E,G:G,"Ainukasutuses pind",C:C,"üüritav pind",A:A,13)*(IF(G49="Korruse üldpind", SUMIFS(E:E,G:G,"Ühiskasutuses korruse pind",C:C,"üüritav pind",A:A,13,BH:BH,1),SUMIFS(E:E,G:G,"Korruse üldpind",C:C,"üüritav pind",A:A,13,BH:BH,1))+SUMIFS(E:E,G:G,"Ühiskasutuses korruse pind",C:C,"üüritav pind",A:A,13,BH:BH,1)),0)+IFERROR(SUMIFS(E:E,G:G,"Ainukasutuses pind",C:C,"Üüritav pind",H:H,BI49,A:A,14)/SUMIFS(E:E,G:G,"Ainukasutuses pind",C:C,"Üüritav pind",A:A,14)*(IF(G49="Korruse üldpind", SUMIFS(E:E,G:G,"Ühiskasutuses korruse pind",C:C,"üüritav pind",A:A,14,BH:BH,1),SUMIFS(E:E,G:G,"Korruse üldpind",C:C,"üüritav pind",A:A,14,BH:BH,1))+SUMIFS(E:E,G:G,"Ühiskasutuses korruse pind",C:C,"üüritav pind",A:A,14,BH:BH,1)), 0),IF(BI49="Aktiivne vakantsus", SUMIFS(E:E,C:C,"üüritav pind",G:G,"Ühiskasutuses korruse pind",BH:BH,1)+SUMIFS(E:E,C:C,"üüritav pind",G:G,"Korruse üldpind",BH:BH,1)-SUM($BL$2:BL48), IF(BI49="Üüritav büroopind kokku", SUM($BL$2:BL48), "")))</f>
        <v/>
      </c>
      <c r="BM49" s="34" t="str">
        <f ca="1">IF(BF49&lt;&gt;"",IFERROR(AY49/SUM($AY$3:OFFSET($AY$3,MATCH("Üüritav büroopind kokku",$BI$5:$BI$300,0),0))*(SUMIFS(E:E,G:G,"Ühiskasutuses hoone pind",C:C,"ÜÜRITAV PIND",BH:BH,1)+SUMIFS(E:E,G:G,"Hoone üldpind",C:C,"ÜÜRITAV PIND",BH:BH,1)),0),IF(BI49="Aktiivne vakantsus",IFERROR(AY49/SUM($AY$3:OFFSET($AY$3,MATCH("Üüritav büroopind kokku",$BI$5:$BI$300,0),0))*(SUMIFS(E:E,G:G,"Ühiskasutuses hoone pind",C:C,"ÜÜRITAV PIND",BH:BH,1)+SUMIFS(E:E,G:G,"Hoone üldpind",C:C,"ÜÜRITAV PIND",BH:BH,1)),0),IF(BI49="Üüritav büroopind kokku",SUM($BM$2:BM48),"")))</f>
        <v/>
      </c>
      <c r="BN49" s="34" t="str">
        <f>IF(OR(BF49&lt;&gt;"",BI49="Aktiivne vakantsus"),IFERROR(SUMIFS(INDEX($AC$3:$AU$1002,0,MATCH($BI49,AC$2:AU$2,0)),$BH$3:$BH$1002,1),0),IF(BI49="Üüritav büroopind kokku",SUM($BN$2:BN48), ""))</f>
        <v/>
      </c>
      <c r="BO49" s="34" t="str">
        <f t="shared" si="9"/>
        <v/>
      </c>
      <c r="BP49" s="114" t="str">
        <f t="shared" ca="1" si="1"/>
        <v/>
      </c>
    </row>
    <row r="50" spans="1:68" x14ac:dyDescent="0.3">
      <c r="A50" s="25" t="str">
        <f>IF(Eksplikatsioon!A52=0,"",Eksplikatsioon!A52)</f>
        <v/>
      </c>
      <c r="B50" s="58" t="str">
        <f>IF(Eksplikatsioon!B52=0,"",Eksplikatsioon!B52)</f>
        <v/>
      </c>
      <c r="C50" s="25" t="str">
        <f>IF(Eksplikatsioon!C52=0,"",Eksplikatsioon!C52)</f>
        <v/>
      </c>
      <c r="D50" s="25" t="str">
        <f>IF(Eksplikatsioon!D52=0,"",Eksplikatsioon!D52)</f>
        <v/>
      </c>
      <c r="E50" s="56" t="str">
        <f>IF(Eksplikatsioon!F52=0,"",Eksplikatsioon!F52)</f>
        <v/>
      </c>
      <c r="F50" s="25" t="str">
        <f>IF(Eksplikatsioon!H52=0,"",Eksplikatsioon!H52)</f>
        <v/>
      </c>
      <c r="G50" s="25" t="str">
        <f>IF(Eksplikatsioon!J52=0,"",Eksplikatsioon!J52)</f>
        <v/>
      </c>
      <c r="H50" s="25" t="str">
        <f>IF(Eksplikatsioon!K52=0,"",Eksplikatsioon!K52)</f>
        <v/>
      </c>
      <c r="I50" s="25" t="str">
        <f>IF(Eksplikatsioon!L52=0,"",Eksplikatsioon!L52)</f>
        <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c r="BH50" s="108" t="str">
        <f t="shared" si="6"/>
        <v/>
      </c>
      <c r="BI50" s="9" t="str">
        <f t="shared" si="10"/>
        <v/>
      </c>
      <c r="BJ50" s="9" t="str">
        <f t="shared" si="11"/>
        <v/>
      </c>
      <c r="BK50" s="34" t="str">
        <f>IF(BF50&lt;&gt;"",IF(SUMIFS(E:E,H:H,BI50,G:G,"Ainukasutuses pind",C:C,"ÜÜRITAV PIND",BH:BH,1)=0,0,SUMIFS(E:E,H:H,BI50,G:G,"Ainukasutuses pind",C:C,"ÜÜRITAV PIND",BH:BH,1)),IF(BI50="Aktiivne vakantsus",SUMIFS(E:E,C:C,"üüritav pind",G:G,"ainukasutuses pind",BH:BH,1)-SUM($BK$2:BK49),IF(BI50="Üüritav büroopind kokku",SUM($BK$2:BK49),"")))</f>
        <v/>
      </c>
      <c r="BL50" s="34" t="str">
        <f>IF(BF50&lt;&gt;"",IFERROR(SUMIFS(E:E,G:G,"Ainukasutuses pind",C:C,"üüritav pind",H:H,BI50,A:A,-4)/SUMIFS(E:E,G:G,"Ainukasutuses pind",C:C,"üüritav pind",A:A,-4)*(IF(G50="Korruse üldpind", SUMIFS(E:E,G:G,"Ühiskasutuses korruse pind",C:C,"üüritav pind",A:A,-4,BH:BH,1),SUMIFS(E:E,G:G,"Korruse üldpind",C:C,"üüritav pind",A:A,-4,BH:BH,1))+SUMIFS(E:E,G:G,"Ühiskasutuses korruse pind",C:C,"üüritav pind",A:A,-4,BH:BH,1)),0)+IFERROR(SUMIFS(E:E,G:G,"Ainukasutuses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pind",H:H,BI50,A:A,-1)/SUMIFS(E:E,G:G,"Ainukasutuses pind",C:C,"üüritav pind",A:A,-1)*(IF(G50="Korruse üldpind",SUMIFS(E:E,G:G,"Ühiskasutuses korruse pind",C:C,"üüritav pind",A:A,-1,BH:BH,1),SUMIFS(E:E,G:G,"Korruse üldpind",C:C,"üüritav pind",A:A,-1,BH:BH,1))+SUMIFS(E:E,G:G,"Ühiskasutuses korruse pind",C:C,"üüritav pind",A:A,-1,BH:BH,1)),0)+IFERROR(SUMIFS(E:E,G:G,"Ainukasutuses pind",C:C,"üüritav pind",H:H,BI50,A:A,0)/SUMIFS(E:E,G:G,"Ainukasutuses pind",C:C,"üüritav pind",A:A,0)*(IF(G50="Korruse üldpind", SUMIFS(E:E,G:G,"Ühiskasutuses korruse pind",C:C,"üüritav pind",A:A,0,BH:BH,1),SUMIFS(E:E,G:G,"Korruse üldpind",C:C,"üüritav pind",A:A,0,BH:BH,1))+SUMIFS(E:E,G:G,"Ühiskasutuses korruse pind",C:C,"üüritav pind",A:A,0,BH:BH,1)),0)+IFERROR(SUMIFS(E:E,G:G,"Ainukasutuses pind",C:C,"üüritav pind",H:H,BI50,A:A,1)/SUMIFS(E:E,G:G,"Ainukasutuses pind",C:C,"üüritav pind",A:A,1)*(IF(G50="Korruse üldpind", SUMIFS(E:E,G:G,"Ühiskasutuses korruse pind",C:C,"üüritav pind",A:A,1,BH:BH,1),SUMIFS(E:E,G:G,"Korruse üldpind",C:C,"üüritav pind",A:A,1,BH:BH,1))+SUMIFS(E:E,G:G,"Ühiskasutuses korruse pind",C:C,"üüritav pind",A:A,1,BH:BH,1)),0)+IFERROR(SUMIFS(E:E,G:G,"Ainukasutuses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 0)+IFERROR(SUMIFS(E:E,G:G,"Ainukasutuses pind",C:C,"üüritav pind",H:H,BI50,A:A,4)/SUMIFS(E:E,G:G,"Ainukasutuses pind",C:C,"üüritav pind",A:A,4)*(IF(G50="Korruse üldpind",SUMIFS(E:E,G:G,"Ühiskasutuses korruse pind",C:C,"üüritav pind",A:A,4,BH:BH,1),SUMIFS(E:E,G:G,"Korruse üldpind",C:C,"üüritav pind",A:A,4,BH:BH,1))+SUMIFS(E:E,G:G,"Ühiskasutuses korruse pind",C:C,"üüritav pind",A:A,4,BH:BH,1)), 0)+IFERROR(SUMIFS(E:E,G:G,"Ainukasutuses pind",C:C,"üüritav pind",H:H,BI50,A:A,5)/SUMIFS(E:E,G:G,"Ainukasutuses pind",C:C,"üüritav pind",A:A,5)*(IF(G50="Korruse üldpind", SUMIFS(E:E,G:G,"Ühiskasutuses korruse pind",C:C,"üüritav pind",A:A,5,BH:BH,1),SUMIFS(E:E,G:G,"Korruse üldpind",C:C,"üüritav pind",A:A,5,BH:BH,1))+SUMIFS(E:E,G:G,"Ühiskasutuses korruse pind",C:C,"üüritav pind",A:A,5,BH:BH,1)), 0)+IFERROR(SUMIFS(E:E,G:G,"Ainukasutuses pind",C:C,"üüritav pind",H:H,BI50,A:A,6)/SUMIFS(E:E,G:G,"Ainukasutuses pind",C:C,"üüritav pind",A:A,6)*(IF(G50="Korruse üldpind", SUMIFS(E:E,G:G,"Ühiskasutuses korruse pind",C:C,"üüritav pind",A:A,6,BH:BH,1),SUMIFS(E:E,G:G,"Korruse üldpind",C:C,"üüritav pind",A:A,6,BH:BH,1))+SUMIFS(E:E,G:G,"Ühiskasutuses korruse pind",C:C,"üüritav pind",A:A,6,BH:BH,1)),0)+IFERROR(SUMIFS(E:E,G:G,"Ainukasutuses pind",C:C,"üüritav pind",H:H,BI50,A:A,7)/SUMIFS(E:E,G:G,"Ainukasutuses pind",C:C,"üüritav pind",A:A,7)*(IF(G50="Korruse üldpind", SUMIFS(E:E,G:G,"Ühiskasutuses korruse pind",C:C,"üüritav pind",A:A,7,BH:BH,1),SUMIFS(E:E,G:G,"Korruse üldpind",C:C,"üüritav pind",A:A,7,BH:BH,1))+SUMIFS(E:E,G:G,"Ühiskasutuses korruse pind",C:C,"üüritav pind",A:A,7,BH:BH,1)),0)+IFERROR(SUMIFS(E:E,G:G,"Ainukasutuses pind",C:C,"üüritav pind",H:H,BI50,A:A,8)/SUMIFS(E:E,G:G,"Ainukasutuses pind",C:C,"üüritav pind",A:A,8)*(IF(G50="Korruse üldpind", SUMIFS(E:E,G:G,"Ühiskasutuses korruse pind",C:C,"üüritav pind",A:A,8,BH:BH,1),SUMIFS(E:E,G:G,"Korruse üldpind",C:C,"üüritav pind",A:A,8,BH:BH,1))+SUMIFS(E:E,G:G,"Ühiskasutuses korruse pind",C:C,"üüritav pind",A:A,8,BH:BH,1)),0)+IFERROR(SUMIFS(E:E,G:G,"Ainukasutuses pind",C:C,"üüritav pind",H:H,BI50,A:A,9)/SUMIFS(E:E,G:G,"Ainukasutuses pind",C:C,"üüritav pind",A:A,9)*(IF(G50="Korruse üldpind", SUMIFS(E:E,G:G,"Ühiskasutuses korruse pind",C:C,"üüritav pind",A:A,9,BH:BH,1),SUMIFS(E:E,G:G,"Korruse üldpind",C:C,"üüritav pind",A:A,9,BH:BH,1))+SUMIFS(E:E,G:G,"Ühiskasutuses korruse pind",C:C,"üüritav pind",A:A,9,BH:BH,1)),0)+IFERROR(SUMIFS(E:E,G:G,"Ainukasutuses pind",C:C,"üüritav pind",H:H,BI50,A:A,10)/SUMIFS(E:E,G:G,"Ainukasutuses pind",C:C,"üüritav pind",A:A,10)*(IF(G50="Korruse üldpind", SUMIFS(E:E,G:G,"Ühiskasutuses korruse pind",C:C,"üüritav pind",A:A,10,BH:BH,1),SUMIFS(E:E,G:G,"Korruse üldpind",C:C,"üüritav pind",A:A,10,BH:BH,1))+SUMIFS(E:E,G:G,"Ühiskasutuses korruse pind",C:C,"üüritav pind",A:A,10,BH:BH,1)), 0)+IFERROR(SUMIFS(E:E,G:G,"Ainukasutuses pind",C:C,"üüritav pind",H:H,BI50,A:A,11)/SUMIFS(E:E,G:G,"Ainukasutuses pind",C:C,"üüritav pind",A:A,11)*(IF(G50="Korruse üldpind",SUMIFS(E:E,G:G,"Ühiskasutuses korruse pind",C:C,"üüritav pind",A:A,11,BH:BH,1),SUMIFS(E:E,G:G,"Korruse üldpind",C:C,"üüritav pind",A:A,11,BH:BH,1))+SUMIFS(E:E,G:G,"Ühiskasutuses korruse pind",C:C,"üüritav pind",A:A,11,BH:BH,1)), 0)+IFERROR(SUMIFS(E:E,G:G,"Ainukasutuses pind",C:C,"üüritav pind",H:H,BI50,A:A,12)/SUMIFS(E:E,G:G,"Ainukasutuses pind",C:C,"üüritav pind",A:A,12)*(IF(G50="Korruse üldpind", SUMIFS(E:E,G:G,"Ühiskasutuses korruse pind",C:C,"üüritav pind",A:A,12,BH:BH,1),SUMIFS(E:E,G:G,"Korruse üldpind",C:C,"üüritav pind",A:A,12,BH:BH,1))+SUMIFS(E:E,G:G,"Ühiskasutuses korruse pind",C:C,"üüritav pind",A:A,12,BH:BH,1)),0)+IFERROR(SUMIFS(E:E,G:G,"Ainukasutuses pind",C:C,"üüritav pind",H:H,BI50,A:A,13)/SUMIFS(E:E,G:G,"Ainukasutuses pind",C:C,"üüritav pind",A:A,13)*(IF(G50="Korruse üldpind", SUMIFS(E:E,G:G,"Ühiskasutuses korruse pind",C:C,"üüritav pind",A:A,13,BH:BH,1),SUMIFS(E:E,G:G,"Korruse üldpind",C:C,"üüritav pind",A:A,13,BH:BH,1))+SUMIFS(E:E,G:G,"Ühiskasutuses korruse pind",C:C,"üüritav pind",A:A,13,BH:BH,1)),0)+IFERROR(SUMIFS(E:E,G:G,"Ainukasutuses pind",C:C,"Üüritav pind",H:H,BI50,A:A,14)/SUMIFS(E:E,G:G,"Ainukasutuses pind",C:C,"Üüritav pind",A:A,14)*(IF(G50="Korruse üldpind", SUMIFS(E:E,G:G,"Ühiskasutuses korruse pind",C:C,"üüritav pind",A:A,14,BH:BH,1),SUMIFS(E:E,G:G,"Korruse üldpind",C:C,"üüritav pind",A:A,14,BH:BH,1))+SUMIFS(E:E,G:G,"Ühiskasutuses korruse pind",C:C,"üüritav pind",A:A,14,BH:BH,1)), 0),IF(BI50="Aktiivne vakantsus", SUMIFS(E:E,C:C,"üüritav pind",G:G,"Ühiskasutuses korruse pind",BH:BH,1)+SUMIFS(E:E,C:C,"üüritav pind",G:G,"Korruse üldpind",BH:BH,1)-SUM($BL$2:BL49), IF(BI50="Üüritav büroopind kokku", SUM($BL$2:BL49), "")))</f>
        <v/>
      </c>
      <c r="BM50" s="34" t="str">
        <f ca="1">IF(BF50&lt;&gt;"",IFERROR(AY50/SUM($AY$3:OFFSET($AY$3,MATCH("Üüritav büroopind kokku",$BI$5:$BI$300,0),0))*(SUMIFS(E:E,G:G,"Ühiskasutuses hoone pind",C:C,"ÜÜRITAV PIND",BH:BH,1)+SUMIFS(E:E,G:G,"Hoone üldpind",C:C,"ÜÜRITAV PIND",BH:BH,1)),0),IF(BI50="Aktiivne vakantsus",IFERROR(AY50/SUM($AY$3:OFFSET($AY$3,MATCH("Üüritav büroopind kokku",$BI$5:$BI$300,0),0))*(SUMIFS(E:E,G:G,"Ühiskasutuses hoone pind",C:C,"ÜÜRITAV PIND",BH:BH,1)+SUMIFS(E:E,G:G,"Hoone üldpind",C:C,"ÜÜRITAV PIND",BH:BH,1)),0),IF(BI50="Üüritav büroopind kokku",SUM($BM$2:BM49),"")))</f>
        <v/>
      </c>
      <c r="BN50" s="34" t="str">
        <f>IF(OR(BF50&lt;&gt;"",BI50="Aktiivne vakantsus"),IFERROR(SUMIFS(INDEX($AC$3:$AU$1002,0,MATCH($BI50,AC$2:AU$2,0)),$BH$3:$BH$1002,1),0),IF(BI50="Üüritav büroopind kokku",SUM($BN$2:BN49), ""))</f>
        <v/>
      </c>
      <c r="BO50" s="34" t="str">
        <f t="shared" si="9"/>
        <v/>
      </c>
      <c r="BP50" s="114" t="str">
        <f t="shared" ca="1" si="1"/>
        <v/>
      </c>
    </row>
    <row r="51" spans="1:68" x14ac:dyDescent="0.3">
      <c r="A51" s="25" t="str">
        <f>IF(Eksplikatsioon!A53=0,"",Eksplikatsioon!A53)</f>
        <v/>
      </c>
      <c r="B51" s="58" t="str">
        <f>IF(Eksplikatsioon!B53=0,"",Eksplikatsioon!B53)</f>
        <v/>
      </c>
      <c r="C51" s="25" t="str">
        <f>IF(Eksplikatsioon!C53=0,"",Eksplikatsioon!C53)</f>
        <v/>
      </c>
      <c r="D51" s="25" t="str">
        <f>IF(Eksplikatsioon!D53=0,"",Eksplikatsioon!D53)</f>
        <v/>
      </c>
      <c r="E51" s="56" t="str">
        <f>IF(Eksplikatsioon!F53=0,"",Eksplikatsioon!F53)</f>
        <v/>
      </c>
      <c r="F51" s="25" t="str">
        <f>IF(Eksplikatsioon!H53=0,"",Eksplikatsioon!H53)</f>
        <v/>
      </c>
      <c r="G51" s="25" t="str">
        <f>IF(Eksplikatsioon!J53=0,"",Eksplikatsioon!J53)</f>
        <v/>
      </c>
      <c r="H51" s="25" t="str">
        <f>IF(Eksplikatsioon!K53=0,"",Eksplikatsioon!K53)</f>
        <v/>
      </c>
      <c r="I51" s="25" t="str">
        <f>IF(Eksplikatsioon!L53=0,"",Eksplikatsioon!L53)</f>
        <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c r="BH51" s="108" t="str">
        <f t="shared" si="6"/>
        <v/>
      </c>
      <c r="BI51" s="9" t="str">
        <f t="shared" si="10"/>
        <v/>
      </c>
      <c r="BJ51" s="9" t="str">
        <f t="shared" si="11"/>
        <v/>
      </c>
      <c r="BK51" s="34" t="str">
        <f>IF(BF51&lt;&gt;"",IF(SUMIFS(E:E,H:H,BI51,G:G,"Ainukasutuses pind",C:C,"ÜÜRITAV PIND",BH:BH,1)=0,0,SUMIFS(E:E,H:H,BI51,G:G,"Ainukasutuses pind",C:C,"ÜÜRITAV PIND",BH:BH,1)),IF(BI51="Aktiivne vakantsus",SUMIFS(E:E,C:C,"üüritav pind",G:G,"ainukasutuses pind",BH:BH,1)-SUM($BK$2:BK50),IF(BI51="Üüritav büroopind kokku",SUM($BK$2:BK50),"")))</f>
        <v/>
      </c>
      <c r="BL51" s="34" t="str">
        <f>IF(BF51&lt;&gt;"",IFERROR(SUMIFS(E:E,G:G,"Ainukasutuses pind",C:C,"üüritav pind",H:H,BI51,A:A,-4)/SUMIFS(E:E,G:G,"Ainukasutuses pind",C:C,"üüritav pind",A:A,-4)*(IF(G51="Korruse üldpind", SUMIFS(E:E,G:G,"Ühiskasutuses korruse pind",C:C,"üüritav pind",A:A,-4,BH:BH,1),SUMIFS(E:E,G:G,"Korruse üldpind",C:C,"üüritav pind",A:A,-4,BH:BH,1))+SUMIFS(E:E,G:G,"Ühiskasutuses korruse pind",C:C,"üüritav pind",A:A,-4,BH:BH,1)),0)+IFERROR(SUMIFS(E:E,G:G,"Ainukasutuses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pind",H:H,BI51,A:A,-1)/SUMIFS(E:E,G:G,"Ainukasutuses pind",C:C,"üüritav pind",A:A,-1)*(IF(G51="Korruse üldpind",SUMIFS(E:E,G:G,"Ühiskasutuses korruse pind",C:C,"üüritav pind",A:A,-1,BH:BH,1),SUMIFS(E:E,G:G,"Korruse üldpind",C:C,"üüritav pind",A:A,-1,BH:BH,1))+SUMIFS(E:E,G:G,"Ühiskasutuses korruse pind",C:C,"üüritav pind",A:A,-1,BH:BH,1)),0)+IFERROR(SUMIFS(E:E,G:G,"Ainukasutuses pind",C:C,"üüritav pind",H:H,BI51,A:A,0)/SUMIFS(E:E,G:G,"Ainukasutuses pind",C:C,"üüritav pind",A:A,0)*(IF(G51="Korruse üldpind", SUMIFS(E:E,G:G,"Ühiskasutuses korruse pind",C:C,"üüritav pind",A:A,0,BH:BH,1),SUMIFS(E:E,G:G,"Korruse üldpind",C:C,"üüritav pind",A:A,0,BH:BH,1))+SUMIFS(E:E,G:G,"Ühiskasutuses korruse pind",C:C,"üüritav pind",A:A,0,BH:BH,1)),0)+IFERROR(SUMIFS(E:E,G:G,"Ainukasutuses pind",C:C,"üüritav pind",H:H,BI51,A:A,1)/SUMIFS(E:E,G:G,"Ainukasutuses pind",C:C,"üüritav pind",A:A,1)*(IF(G51="Korruse üldpind", SUMIFS(E:E,G:G,"Ühiskasutuses korruse pind",C:C,"üüritav pind",A:A,1,BH:BH,1),SUMIFS(E:E,G:G,"Korruse üldpind",C:C,"üüritav pind",A:A,1,BH:BH,1))+SUMIFS(E:E,G:G,"Ühiskasutuses korruse pind",C:C,"üüritav pind",A:A,1,BH:BH,1)),0)+IFERROR(SUMIFS(E:E,G:G,"Ainukasutuses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 0)+IFERROR(SUMIFS(E:E,G:G,"Ainukasutuses pind",C:C,"üüritav pind",H:H,BI51,A:A,4)/SUMIFS(E:E,G:G,"Ainukasutuses pind",C:C,"üüritav pind",A:A,4)*(IF(G51="Korruse üldpind",SUMIFS(E:E,G:G,"Ühiskasutuses korruse pind",C:C,"üüritav pind",A:A,4,BH:BH,1),SUMIFS(E:E,G:G,"Korruse üldpind",C:C,"üüritav pind",A:A,4,BH:BH,1))+SUMIFS(E:E,G:G,"Ühiskasutuses korruse pind",C:C,"üüritav pind",A:A,4,BH:BH,1)), 0)+IFERROR(SUMIFS(E:E,G:G,"Ainukasutuses pind",C:C,"üüritav pind",H:H,BI51,A:A,5)/SUMIFS(E:E,G:G,"Ainukasutuses pind",C:C,"üüritav pind",A:A,5)*(IF(G51="Korruse üldpind", SUMIFS(E:E,G:G,"Ühiskasutuses korruse pind",C:C,"üüritav pind",A:A,5,BH:BH,1),SUMIFS(E:E,G:G,"Korruse üldpind",C:C,"üüritav pind",A:A,5,BH:BH,1))+SUMIFS(E:E,G:G,"Ühiskasutuses korruse pind",C:C,"üüritav pind",A:A,5,BH:BH,1)), 0)+IFERROR(SUMIFS(E:E,G:G,"Ainukasutuses pind",C:C,"üüritav pind",H:H,BI51,A:A,6)/SUMIFS(E:E,G:G,"Ainukasutuses pind",C:C,"üüritav pind",A:A,6)*(IF(G51="Korruse üldpind", SUMIFS(E:E,G:G,"Ühiskasutuses korruse pind",C:C,"üüritav pind",A:A,6,BH:BH,1),SUMIFS(E:E,G:G,"Korruse üldpind",C:C,"üüritav pind",A:A,6,BH:BH,1))+SUMIFS(E:E,G:G,"Ühiskasutuses korruse pind",C:C,"üüritav pind",A:A,6,BH:BH,1)),0)+IFERROR(SUMIFS(E:E,G:G,"Ainukasutuses pind",C:C,"üüritav pind",H:H,BI51,A:A,7)/SUMIFS(E:E,G:G,"Ainukasutuses pind",C:C,"üüritav pind",A:A,7)*(IF(G51="Korruse üldpind", SUMIFS(E:E,G:G,"Ühiskasutuses korruse pind",C:C,"üüritav pind",A:A,7,BH:BH,1),SUMIFS(E:E,G:G,"Korruse üldpind",C:C,"üüritav pind",A:A,7,BH:BH,1))+SUMIFS(E:E,G:G,"Ühiskasutuses korruse pind",C:C,"üüritav pind",A:A,7,BH:BH,1)),0)+IFERROR(SUMIFS(E:E,G:G,"Ainukasutuses pind",C:C,"üüritav pind",H:H,BI51,A:A,8)/SUMIFS(E:E,G:G,"Ainukasutuses pind",C:C,"üüritav pind",A:A,8)*(IF(G51="Korruse üldpind", SUMIFS(E:E,G:G,"Ühiskasutuses korruse pind",C:C,"üüritav pind",A:A,8,BH:BH,1),SUMIFS(E:E,G:G,"Korruse üldpind",C:C,"üüritav pind",A:A,8,BH:BH,1))+SUMIFS(E:E,G:G,"Ühiskasutuses korruse pind",C:C,"üüritav pind",A:A,8,BH:BH,1)),0)+IFERROR(SUMIFS(E:E,G:G,"Ainukasutuses pind",C:C,"üüritav pind",H:H,BI51,A:A,9)/SUMIFS(E:E,G:G,"Ainukasutuses pind",C:C,"üüritav pind",A:A,9)*(IF(G51="Korruse üldpind", SUMIFS(E:E,G:G,"Ühiskasutuses korruse pind",C:C,"üüritav pind",A:A,9,BH:BH,1),SUMIFS(E:E,G:G,"Korruse üldpind",C:C,"üüritav pind",A:A,9,BH:BH,1))+SUMIFS(E:E,G:G,"Ühiskasutuses korruse pind",C:C,"üüritav pind",A:A,9,BH:BH,1)),0)+IFERROR(SUMIFS(E:E,G:G,"Ainukasutuses pind",C:C,"üüritav pind",H:H,BI51,A:A,10)/SUMIFS(E:E,G:G,"Ainukasutuses pind",C:C,"üüritav pind",A:A,10)*(IF(G51="Korruse üldpind", SUMIFS(E:E,G:G,"Ühiskasutuses korruse pind",C:C,"üüritav pind",A:A,10,BH:BH,1),SUMIFS(E:E,G:G,"Korruse üldpind",C:C,"üüritav pind",A:A,10,BH:BH,1))+SUMIFS(E:E,G:G,"Ühiskasutuses korruse pind",C:C,"üüritav pind",A:A,10,BH:BH,1)), 0)+IFERROR(SUMIFS(E:E,G:G,"Ainukasutuses pind",C:C,"üüritav pind",H:H,BI51,A:A,11)/SUMIFS(E:E,G:G,"Ainukasutuses pind",C:C,"üüritav pind",A:A,11)*(IF(G51="Korruse üldpind",SUMIFS(E:E,G:G,"Ühiskasutuses korruse pind",C:C,"üüritav pind",A:A,11,BH:BH,1),SUMIFS(E:E,G:G,"Korruse üldpind",C:C,"üüritav pind",A:A,11,BH:BH,1))+SUMIFS(E:E,G:G,"Ühiskasutuses korruse pind",C:C,"üüritav pind",A:A,11,BH:BH,1)), 0)+IFERROR(SUMIFS(E:E,G:G,"Ainukasutuses pind",C:C,"üüritav pind",H:H,BI51,A:A,12)/SUMIFS(E:E,G:G,"Ainukasutuses pind",C:C,"üüritav pind",A:A,12)*(IF(G51="Korruse üldpind", SUMIFS(E:E,G:G,"Ühiskasutuses korruse pind",C:C,"üüritav pind",A:A,12,BH:BH,1),SUMIFS(E:E,G:G,"Korruse üldpind",C:C,"üüritav pind",A:A,12,BH:BH,1))+SUMIFS(E:E,G:G,"Ühiskasutuses korruse pind",C:C,"üüritav pind",A:A,12,BH:BH,1)),0)+IFERROR(SUMIFS(E:E,G:G,"Ainukasutuses pind",C:C,"üüritav pind",H:H,BI51,A:A,13)/SUMIFS(E:E,G:G,"Ainukasutuses pind",C:C,"üüritav pind",A:A,13)*(IF(G51="Korruse üldpind", SUMIFS(E:E,G:G,"Ühiskasutuses korruse pind",C:C,"üüritav pind",A:A,13,BH:BH,1),SUMIFS(E:E,G:G,"Korruse üldpind",C:C,"üüritav pind",A:A,13,BH:BH,1))+SUMIFS(E:E,G:G,"Ühiskasutuses korruse pind",C:C,"üüritav pind",A:A,13,BH:BH,1)),0)+IFERROR(SUMIFS(E:E,G:G,"Ainukasutuses pind",C:C,"Üüritav pind",H:H,BI51,A:A,14)/SUMIFS(E:E,G:G,"Ainukasutuses pind",C:C,"Üüritav pind",A:A,14)*(IF(G51="Korruse üldpind", SUMIFS(E:E,G:G,"Ühiskasutuses korruse pind",C:C,"üüritav pind",A:A,14,BH:BH,1),SUMIFS(E:E,G:G,"Korruse üldpind",C:C,"üüritav pind",A:A,14,BH:BH,1))+SUMIFS(E:E,G:G,"Ühiskasutuses korruse pind",C:C,"üüritav pind",A:A,14,BH:BH,1)), 0),IF(BI51="Aktiivne vakantsus", SUMIFS(E:E,C:C,"üüritav pind",G:G,"Ühiskasutuses korruse pind",BH:BH,1)+SUMIFS(E:E,C:C,"üüritav pind",G:G,"Korruse üldpind",BH:BH,1)-SUM($BL$2:BL50), IF(BI51="Üüritav büroopind kokku", SUM($BL$2:BL50), "")))</f>
        <v/>
      </c>
      <c r="BM51" s="34" t="str">
        <f ca="1">IF(BF51&lt;&gt;"",IFERROR(AY51/SUM($AY$3:OFFSET($AY$3,MATCH("Üüritav büroopind kokku",$BI$5:$BI$300,0),0))*(SUMIFS(E:E,G:G,"Ühiskasutuses hoone pind",C:C,"ÜÜRITAV PIND",BH:BH,1)+SUMIFS(E:E,G:G,"Hoone üldpind",C:C,"ÜÜRITAV PIND",BH:BH,1)),0),IF(BI51="Aktiivne vakantsus",IFERROR(AY51/SUM($AY$3:OFFSET($AY$3,MATCH("Üüritav büroopind kokku",$BI$5:$BI$300,0),0))*(SUMIFS(E:E,G:G,"Ühiskasutuses hoone pind",C:C,"ÜÜRITAV PIND",BH:BH,1)+SUMIFS(E:E,G:G,"Hoone üldpind",C:C,"ÜÜRITAV PIND",BH:BH,1)),0),IF(BI51="Üüritav büroopind kokku",SUM($BM$2:BM50),"")))</f>
        <v/>
      </c>
      <c r="BN51" s="34" t="str">
        <f>IF(OR(BF51&lt;&gt;"",BI51="Aktiivne vakantsus"),IFERROR(SUMIFS(INDEX($AC$3:$AU$1002,0,MATCH($BI51,AC$2:AU$2,0)),$BH$3:$BH$1002,1),0),IF(BI51="Üüritav büroopind kokku",SUM($BN$2:BN50), ""))</f>
        <v/>
      </c>
      <c r="BO51" s="34" t="str">
        <f t="shared" si="9"/>
        <v/>
      </c>
      <c r="BP51" s="114" t="str">
        <f t="shared" ca="1" si="1"/>
        <v/>
      </c>
    </row>
    <row r="52" spans="1:68" x14ac:dyDescent="0.3">
      <c r="A52" s="25" t="str">
        <f>IF(Eksplikatsioon!A54=0,"",Eksplikatsioon!A54)</f>
        <v/>
      </c>
      <c r="B52" s="58" t="str">
        <f>IF(Eksplikatsioon!B54=0,"",Eksplikatsioon!B54)</f>
        <v/>
      </c>
      <c r="C52" s="25" t="str">
        <f>IF(Eksplikatsioon!C54=0,"",Eksplikatsioon!C54)</f>
        <v/>
      </c>
      <c r="D52" s="25" t="str">
        <f>IF(Eksplikatsioon!D54=0,"",Eksplikatsioon!D54)</f>
        <v/>
      </c>
      <c r="E52" s="56" t="str">
        <f>IF(Eksplikatsioon!F54=0,"",Eksplikatsioon!F54)</f>
        <v/>
      </c>
      <c r="F52" s="25" t="str">
        <f>IF(Eksplikatsioon!H54=0,"",Eksplikatsioon!H54)</f>
        <v/>
      </c>
      <c r="G52" s="25" t="str">
        <f>IF(Eksplikatsioon!J54=0,"",Eksplikatsioon!J54)</f>
        <v/>
      </c>
      <c r="H52" s="25" t="str">
        <f>IF(Eksplikatsioon!K54=0,"",Eksplikatsioon!K54)</f>
        <v/>
      </c>
      <c r="I52" s="25" t="str">
        <f>IF(Eksplikatsioon!L54=0,"",Eksplikatsioon!L54)</f>
        <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c r="BH52" s="108" t="str">
        <f t="shared" si="6"/>
        <v/>
      </c>
      <c r="BI52" s="9" t="str">
        <f t="shared" si="10"/>
        <v/>
      </c>
      <c r="BJ52" s="9" t="str">
        <f t="shared" si="11"/>
        <v/>
      </c>
      <c r="BK52" s="34" t="str">
        <f>IF(BF52&lt;&gt;"",IF(SUMIFS(E:E,H:H,BI52,G:G,"Ainukasutuses pind",C:C,"ÜÜRITAV PIND",BH:BH,1)=0,0,SUMIFS(E:E,H:H,BI52,G:G,"Ainukasutuses pind",C:C,"ÜÜRITAV PIND",BH:BH,1)),IF(BI52="Aktiivne vakantsus",SUMIFS(E:E,C:C,"üüritav pind",G:G,"ainukasutuses pind",BH:BH,1)-SUM($BK$2:BK51),IF(BI52="Üüritav büroopind kokku",SUM($BK$2:BK51),"")))</f>
        <v/>
      </c>
      <c r="BL52" s="34" t="str">
        <f>IF(BF52&lt;&gt;"",IFERROR(SUMIFS(E:E,G:G,"Ainukasutuses pind",C:C,"üüritav pind",H:H,BI52,A:A,-4)/SUMIFS(E:E,G:G,"Ainukasutuses pind",C:C,"üüritav pind",A:A,-4)*(IF(G52="Korruse üldpind", SUMIFS(E:E,G:G,"Ühiskasutuses korruse pind",C:C,"üüritav pind",A:A,-4,BH:BH,1),SUMIFS(E:E,G:G,"Korruse üldpind",C:C,"üüritav pind",A:A,-4,BH:BH,1))+SUMIFS(E:E,G:G,"Ühiskasutuses korruse pind",C:C,"üüritav pind",A:A,-4,BH:BH,1)),0)+IFERROR(SUMIFS(E:E,G:G,"Ainukasutuses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pind",H:H,BI52,A:A,-1)/SUMIFS(E:E,G:G,"Ainukasutuses pind",C:C,"üüritav pind",A:A,-1)*(IF(G52="Korruse üldpind",SUMIFS(E:E,G:G,"Ühiskasutuses korruse pind",C:C,"üüritav pind",A:A,-1,BH:BH,1),SUMIFS(E:E,G:G,"Korruse üldpind",C:C,"üüritav pind",A:A,-1,BH:BH,1))+SUMIFS(E:E,G:G,"Ühiskasutuses korruse pind",C:C,"üüritav pind",A:A,-1,BH:BH,1)),0)+IFERROR(SUMIFS(E:E,G:G,"Ainukasutuses pind",C:C,"üüritav pind",H:H,BI52,A:A,0)/SUMIFS(E:E,G:G,"Ainukasutuses pind",C:C,"üüritav pind",A:A,0)*(IF(G52="Korruse üldpind", SUMIFS(E:E,G:G,"Ühiskasutuses korruse pind",C:C,"üüritav pind",A:A,0,BH:BH,1),SUMIFS(E:E,G:G,"Korruse üldpind",C:C,"üüritav pind",A:A,0,BH:BH,1))+SUMIFS(E:E,G:G,"Ühiskasutuses korruse pind",C:C,"üüritav pind",A:A,0,BH:BH,1)),0)+IFERROR(SUMIFS(E:E,G:G,"Ainukasutuses pind",C:C,"üüritav pind",H:H,BI52,A:A,1)/SUMIFS(E:E,G:G,"Ainukasutuses pind",C:C,"üüritav pind",A:A,1)*(IF(G52="Korruse üldpind", SUMIFS(E:E,G:G,"Ühiskasutuses korruse pind",C:C,"üüritav pind",A:A,1,BH:BH,1),SUMIFS(E:E,G:G,"Korruse üldpind",C:C,"üüritav pind",A:A,1,BH:BH,1))+SUMIFS(E:E,G:G,"Ühiskasutuses korruse pind",C:C,"üüritav pind",A:A,1,BH:BH,1)),0)+IFERROR(SUMIFS(E:E,G:G,"Ainukasutuses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 0)+IFERROR(SUMIFS(E:E,G:G,"Ainukasutuses pind",C:C,"üüritav pind",H:H,BI52,A:A,4)/SUMIFS(E:E,G:G,"Ainukasutuses pind",C:C,"üüritav pind",A:A,4)*(IF(G52="Korruse üldpind",SUMIFS(E:E,G:G,"Ühiskasutuses korruse pind",C:C,"üüritav pind",A:A,4,BH:BH,1),SUMIFS(E:E,G:G,"Korruse üldpind",C:C,"üüritav pind",A:A,4,BH:BH,1))+SUMIFS(E:E,G:G,"Ühiskasutuses korruse pind",C:C,"üüritav pind",A:A,4,BH:BH,1)), 0)+IFERROR(SUMIFS(E:E,G:G,"Ainukasutuses pind",C:C,"üüritav pind",H:H,BI52,A:A,5)/SUMIFS(E:E,G:G,"Ainukasutuses pind",C:C,"üüritav pind",A:A,5)*(IF(G52="Korruse üldpind", SUMIFS(E:E,G:G,"Ühiskasutuses korruse pind",C:C,"üüritav pind",A:A,5,BH:BH,1),SUMIFS(E:E,G:G,"Korruse üldpind",C:C,"üüritav pind",A:A,5,BH:BH,1))+SUMIFS(E:E,G:G,"Ühiskasutuses korruse pind",C:C,"üüritav pind",A:A,5,BH:BH,1)), 0)+IFERROR(SUMIFS(E:E,G:G,"Ainukasutuses pind",C:C,"üüritav pind",H:H,BI52,A:A,6)/SUMIFS(E:E,G:G,"Ainukasutuses pind",C:C,"üüritav pind",A:A,6)*(IF(G52="Korruse üldpind", SUMIFS(E:E,G:G,"Ühiskasutuses korruse pind",C:C,"üüritav pind",A:A,6,BH:BH,1),SUMIFS(E:E,G:G,"Korruse üldpind",C:C,"üüritav pind",A:A,6,BH:BH,1))+SUMIFS(E:E,G:G,"Ühiskasutuses korruse pind",C:C,"üüritav pind",A:A,6,BH:BH,1)),0)+IFERROR(SUMIFS(E:E,G:G,"Ainukasutuses pind",C:C,"üüritav pind",H:H,BI52,A:A,7)/SUMIFS(E:E,G:G,"Ainukasutuses pind",C:C,"üüritav pind",A:A,7)*(IF(G52="Korruse üldpind", SUMIFS(E:E,G:G,"Ühiskasutuses korruse pind",C:C,"üüritav pind",A:A,7,BH:BH,1),SUMIFS(E:E,G:G,"Korruse üldpind",C:C,"üüritav pind",A:A,7,BH:BH,1))+SUMIFS(E:E,G:G,"Ühiskasutuses korruse pind",C:C,"üüritav pind",A:A,7,BH:BH,1)),0)+IFERROR(SUMIFS(E:E,G:G,"Ainukasutuses pind",C:C,"üüritav pind",H:H,BI52,A:A,8)/SUMIFS(E:E,G:G,"Ainukasutuses pind",C:C,"üüritav pind",A:A,8)*(IF(G52="Korruse üldpind", SUMIFS(E:E,G:G,"Ühiskasutuses korruse pind",C:C,"üüritav pind",A:A,8,BH:BH,1),SUMIFS(E:E,G:G,"Korruse üldpind",C:C,"üüritav pind",A:A,8,BH:BH,1))+SUMIFS(E:E,G:G,"Ühiskasutuses korruse pind",C:C,"üüritav pind",A:A,8,BH:BH,1)),0)+IFERROR(SUMIFS(E:E,G:G,"Ainukasutuses pind",C:C,"üüritav pind",H:H,BI52,A:A,9)/SUMIFS(E:E,G:G,"Ainukasutuses pind",C:C,"üüritav pind",A:A,9)*(IF(G52="Korruse üldpind", SUMIFS(E:E,G:G,"Ühiskasutuses korruse pind",C:C,"üüritav pind",A:A,9,BH:BH,1),SUMIFS(E:E,G:G,"Korruse üldpind",C:C,"üüritav pind",A:A,9,BH:BH,1))+SUMIFS(E:E,G:G,"Ühiskasutuses korruse pind",C:C,"üüritav pind",A:A,9,BH:BH,1)),0)+IFERROR(SUMIFS(E:E,G:G,"Ainukasutuses pind",C:C,"üüritav pind",H:H,BI52,A:A,10)/SUMIFS(E:E,G:G,"Ainukasutuses pind",C:C,"üüritav pind",A:A,10)*(IF(G52="Korruse üldpind", SUMIFS(E:E,G:G,"Ühiskasutuses korruse pind",C:C,"üüritav pind",A:A,10,BH:BH,1),SUMIFS(E:E,G:G,"Korruse üldpind",C:C,"üüritav pind",A:A,10,BH:BH,1))+SUMIFS(E:E,G:G,"Ühiskasutuses korruse pind",C:C,"üüritav pind",A:A,10,BH:BH,1)), 0)+IFERROR(SUMIFS(E:E,G:G,"Ainukasutuses pind",C:C,"üüritav pind",H:H,BI52,A:A,11)/SUMIFS(E:E,G:G,"Ainukasutuses pind",C:C,"üüritav pind",A:A,11)*(IF(G52="Korruse üldpind",SUMIFS(E:E,G:G,"Ühiskasutuses korruse pind",C:C,"üüritav pind",A:A,11,BH:BH,1),SUMIFS(E:E,G:G,"Korruse üldpind",C:C,"üüritav pind",A:A,11,BH:BH,1))+SUMIFS(E:E,G:G,"Ühiskasutuses korruse pind",C:C,"üüritav pind",A:A,11,BH:BH,1)), 0)+IFERROR(SUMIFS(E:E,G:G,"Ainukasutuses pind",C:C,"üüritav pind",H:H,BI52,A:A,12)/SUMIFS(E:E,G:G,"Ainukasutuses pind",C:C,"üüritav pind",A:A,12)*(IF(G52="Korruse üldpind", SUMIFS(E:E,G:G,"Ühiskasutuses korruse pind",C:C,"üüritav pind",A:A,12,BH:BH,1),SUMIFS(E:E,G:G,"Korruse üldpind",C:C,"üüritav pind",A:A,12,BH:BH,1))+SUMIFS(E:E,G:G,"Ühiskasutuses korruse pind",C:C,"üüritav pind",A:A,12,BH:BH,1)),0)+IFERROR(SUMIFS(E:E,G:G,"Ainukasutuses pind",C:C,"üüritav pind",H:H,BI52,A:A,13)/SUMIFS(E:E,G:G,"Ainukasutuses pind",C:C,"üüritav pind",A:A,13)*(IF(G52="Korruse üldpind", SUMIFS(E:E,G:G,"Ühiskasutuses korruse pind",C:C,"üüritav pind",A:A,13,BH:BH,1),SUMIFS(E:E,G:G,"Korruse üldpind",C:C,"üüritav pind",A:A,13,BH:BH,1))+SUMIFS(E:E,G:G,"Ühiskasutuses korruse pind",C:C,"üüritav pind",A:A,13,BH:BH,1)),0)+IFERROR(SUMIFS(E:E,G:G,"Ainukasutuses pind",C:C,"Üüritav pind",H:H,BI52,A:A,14)/SUMIFS(E:E,G:G,"Ainukasutuses pind",C:C,"Üüritav pind",A:A,14)*(IF(G52="Korruse üldpind", SUMIFS(E:E,G:G,"Ühiskasutuses korruse pind",C:C,"üüritav pind",A:A,14,BH:BH,1),SUMIFS(E:E,G:G,"Korruse üldpind",C:C,"üüritav pind",A:A,14,BH:BH,1))+SUMIFS(E:E,G:G,"Ühiskasutuses korruse pind",C:C,"üüritav pind",A:A,14,BH:BH,1)), 0),IF(BI52="Aktiivne vakantsus", SUMIFS(E:E,C:C,"üüritav pind",G:G,"Ühiskasutuses korruse pind",BH:BH,1)+SUMIFS(E:E,C:C,"üüritav pind",G:G,"Korruse üldpind",BH:BH,1)-SUM($BL$2:BL51), IF(BI52="Üüritav büroopind kokku", SUM($BL$2:BL51), "")))</f>
        <v/>
      </c>
      <c r="BM52" s="34" t="str">
        <f ca="1">IF(BF52&lt;&gt;"",IFERROR(AY52/SUM($AY$3:OFFSET($AY$3,MATCH("Üüritav büroopind kokku",$BI$5:$BI$300,0),0))*(SUMIFS(E:E,G:G,"Ühiskasutuses hoone pind",C:C,"ÜÜRITAV PIND",BH:BH,1)+SUMIFS(E:E,G:G,"Hoone üldpind",C:C,"ÜÜRITAV PIND",BH:BH,1)),0),IF(BI52="Aktiivne vakantsus",IFERROR(AY52/SUM($AY$3:OFFSET($AY$3,MATCH("Üüritav büroopind kokku",$BI$5:$BI$300,0),0))*(SUMIFS(E:E,G:G,"Ühiskasutuses hoone pind",C:C,"ÜÜRITAV PIND",BH:BH,1)+SUMIFS(E:E,G:G,"Hoone üldpind",C:C,"ÜÜRITAV PIND",BH:BH,1)),0),IF(BI52="Üüritav büroopind kokku",SUM($BM$2:BM51),"")))</f>
        <v/>
      </c>
      <c r="BN52" s="34" t="str">
        <f>IF(OR(BF52&lt;&gt;"",BI52="Aktiivne vakantsus"),IFERROR(SUMIFS(INDEX($AC$3:$AU$1002,0,MATCH($BI52,AC$2:AU$2,0)),$BH$3:$BH$1002,1),0),IF(BI52="Üüritav büroopind kokku",SUM($BN$2:BN51), ""))</f>
        <v/>
      </c>
      <c r="BO52" s="34" t="str">
        <f t="shared" si="9"/>
        <v/>
      </c>
      <c r="BP52" s="114" t="str">
        <f t="shared" ca="1" si="1"/>
        <v/>
      </c>
    </row>
    <row r="53" spans="1:68" x14ac:dyDescent="0.3">
      <c r="A53" s="25" t="str">
        <f>IF(Eksplikatsioon!A55=0,"",Eksplikatsioon!A55)</f>
        <v/>
      </c>
      <c r="B53" s="58" t="str">
        <f>IF(Eksplikatsioon!B55=0,"",Eksplikatsioon!B55)</f>
        <v/>
      </c>
      <c r="C53" s="25" t="str">
        <f>IF(Eksplikatsioon!C55=0,"",Eksplikatsioon!C55)</f>
        <v/>
      </c>
      <c r="D53" s="25" t="str">
        <f>IF(Eksplikatsioon!D55=0,"",Eksplikatsioon!D55)</f>
        <v/>
      </c>
      <c r="E53" s="56" t="str">
        <f>IF(Eksplikatsioon!F55=0,"",Eksplikatsioon!F55)</f>
        <v/>
      </c>
      <c r="F53" s="25" t="str">
        <f>IF(Eksplikatsioon!H55=0,"",Eksplikatsioon!H55)</f>
        <v/>
      </c>
      <c r="G53" s="25" t="str">
        <f>IF(Eksplikatsioon!J55=0,"",Eksplikatsioon!J55)</f>
        <v/>
      </c>
      <c r="H53" s="25" t="str">
        <f>IF(Eksplikatsioon!K55=0,"",Eksplikatsioon!K55)</f>
        <v/>
      </c>
      <c r="I53" s="25" t="str">
        <f>IF(Eksplikatsioon!L55=0,"",Eksplikatsioon!L55)</f>
        <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c r="BH53" s="108" t="str">
        <f t="shared" si="6"/>
        <v/>
      </c>
      <c r="BI53" s="9" t="str">
        <f t="shared" si="10"/>
        <v/>
      </c>
      <c r="BJ53" s="9" t="str">
        <f t="shared" si="11"/>
        <v/>
      </c>
      <c r="BK53" s="34" t="str">
        <f>IF(BF53&lt;&gt;"",IF(SUMIFS(E:E,H:H,BI53,G:G,"Ainukasutuses pind",C:C,"ÜÜRITAV PIND",BH:BH,1)=0,0,SUMIFS(E:E,H:H,BI53,G:G,"Ainukasutuses pind",C:C,"ÜÜRITAV PIND",BH:BH,1)),IF(BI53="Aktiivne vakantsus",SUMIFS(E:E,C:C,"üüritav pind",G:G,"ainukasutuses pind",BH:BH,1)-SUM($BK$2:BK52),IF(BI53="Üüritav büroopind kokku",SUM($BK$2:BK52),"")))</f>
        <v/>
      </c>
      <c r="BL53" s="34" t="str">
        <f>IF(BF53&lt;&gt;"",IFERROR(SUMIFS(E:E,G:G,"Ainukasutuses pind",C:C,"üüritav pind",H:H,BI53,A:A,-4)/SUMIFS(E:E,G:G,"Ainukasutuses pind",C:C,"üüritav pind",A:A,-4)*(IF(G53="Korruse üldpind", SUMIFS(E:E,G:G,"Ühiskasutuses korruse pind",C:C,"üüritav pind",A:A,-4,BH:BH,1),SUMIFS(E:E,G:G,"Korruse üldpind",C:C,"üüritav pind",A:A,-4,BH:BH,1))+SUMIFS(E:E,G:G,"Ühiskasutuses korruse pind",C:C,"üüritav pind",A:A,-4,BH:BH,1)),0)+IFERROR(SUMIFS(E:E,G:G,"Ainukasutuses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pind",H:H,BI53,A:A,-1)/SUMIFS(E:E,G:G,"Ainukasutuses pind",C:C,"üüritav pind",A:A,-1)*(IF(G53="Korruse üldpind",SUMIFS(E:E,G:G,"Ühiskasutuses korruse pind",C:C,"üüritav pind",A:A,-1,BH:BH,1),SUMIFS(E:E,G:G,"Korruse üldpind",C:C,"üüritav pind",A:A,-1,BH:BH,1))+SUMIFS(E:E,G:G,"Ühiskasutuses korruse pind",C:C,"üüritav pind",A:A,-1,BH:BH,1)),0)+IFERROR(SUMIFS(E:E,G:G,"Ainukasutuses pind",C:C,"üüritav pind",H:H,BI53,A:A,0)/SUMIFS(E:E,G:G,"Ainukasutuses pind",C:C,"üüritav pind",A:A,0)*(IF(G53="Korruse üldpind", SUMIFS(E:E,G:G,"Ühiskasutuses korruse pind",C:C,"üüritav pind",A:A,0,BH:BH,1),SUMIFS(E:E,G:G,"Korruse üldpind",C:C,"üüritav pind",A:A,0,BH:BH,1))+SUMIFS(E:E,G:G,"Ühiskasutuses korruse pind",C:C,"üüritav pind",A:A,0,BH:BH,1)),0)+IFERROR(SUMIFS(E:E,G:G,"Ainukasutuses pind",C:C,"üüritav pind",H:H,BI53,A:A,1)/SUMIFS(E:E,G:G,"Ainukasutuses pind",C:C,"üüritav pind",A:A,1)*(IF(G53="Korruse üldpind", SUMIFS(E:E,G:G,"Ühiskasutuses korruse pind",C:C,"üüritav pind",A:A,1,BH:BH,1),SUMIFS(E:E,G:G,"Korruse üldpind",C:C,"üüritav pind",A:A,1,BH:BH,1))+SUMIFS(E:E,G:G,"Ühiskasutuses korruse pind",C:C,"üüritav pind",A:A,1,BH:BH,1)),0)+IFERROR(SUMIFS(E:E,G:G,"Ainukasutuses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 0)+IFERROR(SUMIFS(E:E,G:G,"Ainukasutuses pind",C:C,"üüritav pind",H:H,BI53,A:A,4)/SUMIFS(E:E,G:G,"Ainukasutuses pind",C:C,"üüritav pind",A:A,4)*(IF(G53="Korruse üldpind",SUMIFS(E:E,G:G,"Ühiskasutuses korruse pind",C:C,"üüritav pind",A:A,4,BH:BH,1),SUMIFS(E:E,G:G,"Korruse üldpind",C:C,"üüritav pind",A:A,4,BH:BH,1))+SUMIFS(E:E,G:G,"Ühiskasutuses korruse pind",C:C,"üüritav pind",A:A,4,BH:BH,1)), 0)+IFERROR(SUMIFS(E:E,G:G,"Ainukasutuses pind",C:C,"üüritav pind",H:H,BI53,A:A,5)/SUMIFS(E:E,G:G,"Ainukasutuses pind",C:C,"üüritav pind",A:A,5)*(IF(G53="Korruse üldpind", SUMIFS(E:E,G:G,"Ühiskasutuses korruse pind",C:C,"üüritav pind",A:A,5,BH:BH,1),SUMIFS(E:E,G:G,"Korruse üldpind",C:C,"üüritav pind",A:A,5,BH:BH,1))+SUMIFS(E:E,G:G,"Ühiskasutuses korruse pind",C:C,"üüritav pind",A:A,5,BH:BH,1)), 0)+IFERROR(SUMIFS(E:E,G:G,"Ainukasutuses pind",C:C,"üüritav pind",H:H,BI53,A:A,6)/SUMIFS(E:E,G:G,"Ainukasutuses pind",C:C,"üüritav pind",A:A,6)*(IF(G53="Korruse üldpind", SUMIFS(E:E,G:G,"Ühiskasutuses korruse pind",C:C,"üüritav pind",A:A,6,BH:BH,1),SUMIFS(E:E,G:G,"Korruse üldpind",C:C,"üüritav pind",A:A,6,BH:BH,1))+SUMIFS(E:E,G:G,"Ühiskasutuses korruse pind",C:C,"üüritav pind",A:A,6,BH:BH,1)),0)+IFERROR(SUMIFS(E:E,G:G,"Ainukasutuses pind",C:C,"üüritav pind",H:H,BI53,A:A,7)/SUMIFS(E:E,G:G,"Ainukasutuses pind",C:C,"üüritav pind",A:A,7)*(IF(G53="Korruse üldpind", SUMIFS(E:E,G:G,"Ühiskasutuses korruse pind",C:C,"üüritav pind",A:A,7,BH:BH,1),SUMIFS(E:E,G:G,"Korruse üldpind",C:C,"üüritav pind",A:A,7,BH:BH,1))+SUMIFS(E:E,G:G,"Ühiskasutuses korruse pind",C:C,"üüritav pind",A:A,7,BH:BH,1)),0)+IFERROR(SUMIFS(E:E,G:G,"Ainukasutuses pind",C:C,"üüritav pind",H:H,BI53,A:A,8)/SUMIFS(E:E,G:G,"Ainukasutuses pind",C:C,"üüritav pind",A:A,8)*(IF(G53="Korruse üldpind", SUMIFS(E:E,G:G,"Ühiskasutuses korruse pind",C:C,"üüritav pind",A:A,8,BH:BH,1),SUMIFS(E:E,G:G,"Korruse üldpind",C:C,"üüritav pind",A:A,8,BH:BH,1))+SUMIFS(E:E,G:G,"Ühiskasutuses korruse pind",C:C,"üüritav pind",A:A,8,BH:BH,1)),0)+IFERROR(SUMIFS(E:E,G:G,"Ainukasutuses pind",C:C,"üüritav pind",H:H,BI53,A:A,9)/SUMIFS(E:E,G:G,"Ainukasutuses pind",C:C,"üüritav pind",A:A,9)*(IF(G53="Korruse üldpind", SUMIFS(E:E,G:G,"Ühiskasutuses korruse pind",C:C,"üüritav pind",A:A,9,BH:BH,1),SUMIFS(E:E,G:G,"Korruse üldpind",C:C,"üüritav pind",A:A,9,BH:BH,1))+SUMIFS(E:E,G:G,"Ühiskasutuses korruse pind",C:C,"üüritav pind",A:A,9,BH:BH,1)),0)+IFERROR(SUMIFS(E:E,G:G,"Ainukasutuses pind",C:C,"üüritav pind",H:H,BI53,A:A,10)/SUMIFS(E:E,G:G,"Ainukasutuses pind",C:C,"üüritav pind",A:A,10)*(IF(G53="Korruse üldpind", SUMIFS(E:E,G:G,"Ühiskasutuses korruse pind",C:C,"üüritav pind",A:A,10,BH:BH,1),SUMIFS(E:E,G:G,"Korruse üldpind",C:C,"üüritav pind",A:A,10,BH:BH,1))+SUMIFS(E:E,G:G,"Ühiskasutuses korruse pind",C:C,"üüritav pind",A:A,10,BH:BH,1)), 0)+IFERROR(SUMIFS(E:E,G:G,"Ainukasutuses pind",C:C,"üüritav pind",H:H,BI53,A:A,11)/SUMIFS(E:E,G:G,"Ainukasutuses pind",C:C,"üüritav pind",A:A,11)*(IF(G53="Korruse üldpind",SUMIFS(E:E,G:G,"Ühiskasutuses korruse pind",C:C,"üüritav pind",A:A,11,BH:BH,1),SUMIFS(E:E,G:G,"Korruse üldpind",C:C,"üüritav pind",A:A,11,BH:BH,1))+SUMIFS(E:E,G:G,"Ühiskasutuses korruse pind",C:C,"üüritav pind",A:A,11,BH:BH,1)), 0)+IFERROR(SUMIFS(E:E,G:G,"Ainukasutuses pind",C:C,"üüritav pind",H:H,BI53,A:A,12)/SUMIFS(E:E,G:G,"Ainukasutuses pind",C:C,"üüritav pind",A:A,12)*(IF(G53="Korruse üldpind", SUMIFS(E:E,G:G,"Ühiskasutuses korruse pind",C:C,"üüritav pind",A:A,12,BH:BH,1),SUMIFS(E:E,G:G,"Korruse üldpind",C:C,"üüritav pind",A:A,12,BH:BH,1))+SUMIFS(E:E,G:G,"Ühiskasutuses korruse pind",C:C,"üüritav pind",A:A,12,BH:BH,1)),0)+IFERROR(SUMIFS(E:E,G:G,"Ainukasutuses pind",C:C,"üüritav pind",H:H,BI53,A:A,13)/SUMIFS(E:E,G:G,"Ainukasutuses pind",C:C,"üüritav pind",A:A,13)*(IF(G53="Korruse üldpind", SUMIFS(E:E,G:G,"Ühiskasutuses korruse pind",C:C,"üüritav pind",A:A,13,BH:BH,1),SUMIFS(E:E,G:G,"Korruse üldpind",C:C,"üüritav pind",A:A,13,BH:BH,1))+SUMIFS(E:E,G:G,"Ühiskasutuses korruse pind",C:C,"üüritav pind",A:A,13,BH:BH,1)),0)+IFERROR(SUMIFS(E:E,G:G,"Ainukasutuses pind",C:C,"Üüritav pind",H:H,BI53,A:A,14)/SUMIFS(E:E,G:G,"Ainukasutuses pind",C:C,"Üüritav pind",A:A,14)*(IF(G53="Korruse üldpind", SUMIFS(E:E,G:G,"Ühiskasutuses korruse pind",C:C,"üüritav pind",A:A,14,BH:BH,1),SUMIFS(E:E,G:G,"Korruse üldpind",C:C,"üüritav pind",A:A,14,BH:BH,1))+SUMIFS(E:E,G:G,"Ühiskasutuses korruse pind",C:C,"üüritav pind",A:A,14,BH:BH,1)), 0),IF(BI53="Aktiivne vakantsus", SUMIFS(E:E,C:C,"üüritav pind",G:G,"Ühiskasutuses korruse pind",BH:BH,1)+SUMIFS(E:E,C:C,"üüritav pind",G:G,"Korruse üldpind",BH:BH,1)-SUM($BL$2:BL52), IF(BI53="Üüritav büroopind kokku", SUM($BL$2:BL52), "")))</f>
        <v/>
      </c>
      <c r="BM53" s="34" t="str">
        <f ca="1">IF(BF53&lt;&gt;"",IFERROR(AY53/SUM($AY$3:OFFSET($AY$3,MATCH("Üüritav büroopind kokku",$BI$5:$BI$300,0),0))*(SUMIFS(E:E,G:G,"Ühiskasutuses hoone pind",C:C,"ÜÜRITAV PIND",BH:BH,1)+SUMIFS(E:E,G:G,"Hoone üldpind",C:C,"ÜÜRITAV PIND",BH:BH,1)),0),IF(BI53="Aktiivne vakantsus",IFERROR(AY53/SUM($AY$3:OFFSET($AY$3,MATCH("Üüritav büroopind kokku",$BI$5:$BI$300,0),0))*(SUMIFS(E:E,G:G,"Ühiskasutuses hoone pind",C:C,"ÜÜRITAV PIND",BH:BH,1)+SUMIFS(E:E,G:G,"Hoone üldpind",C:C,"ÜÜRITAV PIND",BH:BH,1)),0),IF(BI53="Üüritav büroopind kokku",SUM($BM$2:BM52),"")))</f>
        <v/>
      </c>
      <c r="BN53" s="34" t="str">
        <f>IF(OR(BF53&lt;&gt;"",BI53="Aktiivne vakantsus"),IFERROR(SUMIFS(INDEX($AC$3:$AU$1002,0,MATCH($BI53,AC$2:AU$2,0)),$BH$3:$BH$1002,1),0),IF(BI53="Üüritav büroopind kokku",SUM($BN$2:BN52), ""))</f>
        <v/>
      </c>
      <c r="BO53" s="34" t="str">
        <f t="shared" si="9"/>
        <v/>
      </c>
      <c r="BP53" s="114" t="str">
        <f t="shared" ca="1" si="1"/>
        <v/>
      </c>
    </row>
    <row r="54" spans="1:68" x14ac:dyDescent="0.3">
      <c r="A54" s="25" t="str">
        <f>IF(Eksplikatsioon!A56=0,"",Eksplikatsioon!A56)</f>
        <v/>
      </c>
      <c r="B54" s="58" t="str">
        <f>IF(Eksplikatsioon!B56=0,"",Eksplikatsioon!B56)</f>
        <v/>
      </c>
      <c r="C54" s="25" t="str">
        <f>IF(Eksplikatsioon!C56=0,"",Eksplikatsioon!C56)</f>
        <v/>
      </c>
      <c r="D54" s="25" t="str">
        <f>IF(Eksplikatsioon!D56=0,"",Eksplikatsioon!D56)</f>
        <v/>
      </c>
      <c r="E54" s="56" t="str">
        <f>IF(Eksplikatsioon!F56=0,"",Eksplikatsioon!F56)</f>
        <v/>
      </c>
      <c r="F54" s="25" t="str">
        <f>IF(Eksplikatsioon!H56=0,"",Eksplikatsioon!H56)</f>
        <v/>
      </c>
      <c r="G54" s="25" t="str">
        <f>IF(Eksplikatsioon!J56=0,"",Eksplikatsioon!J56)</f>
        <v/>
      </c>
      <c r="H54" s="25" t="str">
        <f>IF(Eksplikatsioon!K56=0,"",Eksplikatsioon!K56)</f>
        <v/>
      </c>
      <c r="I54" s="25" t="str">
        <f>IF(Eksplikatsioon!L56=0,"",Eksplikatsioon!L56)</f>
        <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c r="BH54" s="108" t="str">
        <f t="shared" si="6"/>
        <v/>
      </c>
      <c r="BI54" s="9" t="str">
        <f t="shared" si="10"/>
        <v/>
      </c>
      <c r="BJ54" s="9" t="str">
        <f t="shared" si="11"/>
        <v/>
      </c>
      <c r="BK54" s="34" t="str">
        <f>IF(BF54&lt;&gt;"",IF(SUMIFS(E:E,H:H,BI54,G:G,"Ainukasutuses pind",C:C,"ÜÜRITAV PIND",BH:BH,1)=0,0,SUMIFS(E:E,H:H,BI54,G:G,"Ainukasutuses pind",C:C,"ÜÜRITAV PIND",BH:BH,1)),IF(BI54="Aktiivne vakantsus",SUMIFS(E:E,C:C,"üüritav pind",G:G,"ainukasutuses pind",BH:BH,1)-SUM($BK$2:BK53),IF(BI54="Üüritav büroopind kokku",SUM($BK$2:BK53),"")))</f>
        <v/>
      </c>
      <c r="BL54" s="34" t="str">
        <f>IF(BF54&lt;&gt;"",IFERROR(SUMIFS(E:E,G:G,"Ainukasutuses pind",C:C,"üüritav pind",H:H,BI54,A:A,-4)/SUMIFS(E:E,G:G,"Ainukasutuses pind",C:C,"üüritav pind",A:A,-4)*(IF(G54="Korruse üldpind", SUMIFS(E:E,G:G,"Ühiskasutuses korruse pind",C:C,"üüritav pind",A:A,-4,BH:BH,1),SUMIFS(E:E,G:G,"Korruse üldpind",C:C,"üüritav pind",A:A,-4,BH:BH,1))+SUMIFS(E:E,G:G,"Ühiskasutuses korruse pind",C:C,"üüritav pind",A:A,-4,BH:BH,1)),0)+IFERROR(SUMIFS(E:E,G:G,"Ainukasutuses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pind",H:H,BI54,A:A,-1)/SUMIFS(E:E,G:G,"Ainukasutuses pind",C:C,"üüritav pind",A:A,-1)*(IF(G54="Korruse üldpind",SUMIFS(E:E,G:G,"Ühiskasutuses korruse pind",C:C,"üüritav pind",A:A,-1,BH:BH,1),SUMIFS(E:E,G:G,"Korruse üldpind",C:C,"üüritav pind",A:A,-1,BH:BH,1))+SUMIFS(E:E,G:G,"Ühiskasutuses korruse pind",C:C,"üüritav pind",A:A,-1,BH:BH,1)),0)+IFERROR(SUMIFS(E:E,G:G,"Ainukasutuses pind",C:C,"üüritav pind",H:H,BI54,A:A,0)/SUMIFS(E:E,G:G,"Ainukasutuses pind",C:C,"üüritav pind",A:A,0)*(IF(G54="Korruse üldpind", SUMIFS(E:E,G:G,"Ühiskasutuses korruse pind",C:C,"üüritav pind",A:A,0,BH:BH,1),SUMIFS(E:E,G:G,"Korruse üldpind",C:C,"üüritav pind",A:A,0,BH:BH,1))+SUMIFS(E:E,G:G,"Ühiskasutuses korruse pind",C:C,"üüritav pind",A:A,0,BH:BH,1)),0)+IFERROR(SUMIFS(E:E,G:G,"Ainukasutuses pind",C:C,"üüritav pind",H:H,BI54,A:A,1)/SUMIFS(E:E,G:G,"Ainukasutuses pind",C:C,"üüritav pind",A:A,1)*(IF(G54="Korruse üldpind", SUMIFS(E:E,G:G,"Ühiskasutuses korruse pind",C:C,"üüritav pind",A:A,1,BH:BH,1),SUMIFS(E:E,G:G,"Korruse üldpind",C:C,"üüritav pind",A:A,1,BH:BH,1))+SUMIFS(E:E,G:G,"Ühiskasutuses korruse pind",C:C,"üüritav pind",A:A,1,BH:BH,1)),0)+IFERROR(SUMIFS(E:E,G:G,"Ainukasutuses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 0)+IFERROR(SUMIFS(E:E,G:G,"Ainukasutuses pind",C:C,"üüritav pind",H:H,BI54,A:A,4)/SUMIFS(E:E,G:G,"Ainukasutuses pind",C:C,"üüritav pind",A:A,4)*(IF(G54="Korruse üldpind",SUMIFS(E:E,G:G,"Ühiskasutuses korruse pind",C:C,"üüritav pind",A:A,4,BH:BH,1),SUMIFS(E:E,G:G,"Korruse üldpind",C:C,"üüritav pind",A:A,4,BH:BH,1))+SUMIFS(E:E,G:G,"Ühiskasutuses korruse pind",C:C,"üüritav pind",A:A,4,BH:BH,1)), 0)+IFERROR(SUMIFS(E:E,G:G,"Ainukasutuses pind",C:C,"üüritav pind",H:H,BI54,A:A,5)/SUMIFS(E:E,G:G,"Ainukasutuses pind",C:C,"üüritav pind",A:A,5)*(IF(G54="Korruse üldpind", SUMIFS(E:E,G:G,"Ühiskasutuses korruse pind",C:C,"üüritav pind",A:A,5,BH:BH,1),SUMIFS(E:E,G:G,"Korruse üldpind",C:C,"üüritav pind",A:A,5,BH:BH,1))+SUMIFS(E:E,G:G,"Ühiskasutuses korruse pind",C:C,"üüritav pind",A:A,5,BH:BH,1)), 0)+IFERROR(SUMIFS(E:E,G:G,"Ainukasutuses pind",C:C,"üüritav pind",H:H,BI54,A:A,6)/SUMIFS(E:E,G:G,"Ainukasutuses pind",C:C,"üüritav pind",A:A,6)*(IF(G54="Korruse üldpind", SUMIFS(E:E,G:G,"Ühiskasutuses korruse pind",C:C,"üüritav pind",A:A,6,BH:BH,1),SUMIFS(E:E,G:G,"Korruse üldpind",C:C,"üüritav pind",A:A,6,BH:BH,1))+SUMIFS(E:E,G:G,"Ühiskasutuses korruse pind",C:C,"üüritav pind",A:A,6,BH:BH,1)),0)+IFERROR(SUMIFS(E:E,G:G,"Ainukasutuses pind",C:C,"üüritav pind",H:H,BI54,A:A,7)/SUMIFS(E:E,G:G,"Ainukasutuses pind",C:C,"üüritav pind",A:A,7)*(IF(G54="Korruse üldpind", SUMIFS(E:E,G:G,"Ühiskasutuses korruse pind",C:C,"üüritav pind",A:A,7,BH:BH,1),SUMIFS(E:E,G:G,"Korruse üldpind",C:C,"üüritav pind",A:A,7,BH:BH,1))+SUMIFS(E:E,G:G,"Ühiskasutuses korruse pind",C:C,"üüritav pind",A:A,7,BH:BH,1)),0)+IFERROR(SUMIFS(E:E,G:G,"Ainukasutuses pind",C:C,"üüritav pind",H:H,BI54,A:A,8)/SUMIFS(E:E,G:G,"Ainukasutuses pind",C:C,"üüritav pind",A:A,8)*(IF(G54="Korruse üldpind", SUMIFS(E:E,G:G,"Ühiskasutuses korruse pind",C:C,"üüritav pind",A:A,8,BH:BH,1),SUMIFS(E:E,G:G,"Korruse üldpind",C:C,"üüritav pind",A:A,8,BH:BH,1))+SUMIFS(E:E,G:G,"Ühiskasutuses korruse pind",C:C,"üüritav pind",A:A,8,BH:BH,1)),0)+IFERROR(SUMIFS(E:E,G:G,"Ainukasutuses pind",C:C,"üüritav pind",H:H,BI54,A:A,9)/SUMIFS(E:E,G:G,"Ainukasutuses pind",C:C,"üüritav pind",A:A,9)*(IF(G54="Korruse üldpind", SUMIFS(E:E,G:G,"Ühiskasutuses korruse pind",C:C,"üüritav pind",A:A,9,BH:BH,1),SUMIFS(E:E,G:G,"Korruse üldpind",C:C,"üüritav pind",A:A,9,BH:BH,1))+SUMIFS(E:E,G:G,"Ühiskasutuses korruse pind",C:C,"üüritav pind",A:A,9,BH:BH,1)),0)+IFERROR(SUMIFS(E:E,G:G,"Ainukasutuses pind",C:C,"üüritav pind",H:H,BI54,A:A,10)/SUMIFS(E:E,G:G,"Ainukasutuses pind",C:C,"üüritav pind",A:A,10)*(IF(G54="Korruse üldpind", SUMIFS(E:E,G:G,"Ühiskasutuses korruse pind",C:C,"üüritav pind",A:A,10,BH:BH,1),SUMIFS(E:E,G:G,"Korruse üldpind",C:C,"üüritav pind",A:A,10,BH:BH,1))+SUMIFS(E:E,G:G,"Ühiskasutuses korruse pind",C:C,"üüritav pind",A:A,10,BH:BH,1)), 0)+IFERROR(SUMIFS(E:E,G:G,"Ainukasutuses pind",C:C,"üüritav pind",H:H,BI54,A:A,11)/SUMIFS(E:E,G:G,"Ainukasutuses pind",C:C,"üüritav pind",A:A,11)*(IF(G54="Korruse üldpind",SUMIFS(E:E,G:G,"Ühiskasutuses korruse pind",C:C,"üüritav pind",A:A,11,BH:BH,1),SUMIFS(E:E,G:G,"Korruse üldpind",C:C,"üüritav pind",A:A,11,BH:BH,1))+SUMIFS(E:E,G:G,"Ühiskasutuses korruse pind",C:C,"üüritav pind",A:A,11,BH:BH,1)), 0)+IFERROR(SUMIFS(E:E,G:G,"Ainukasutuses pind",C:C,"üüritav pind",H:H,BI54,A:A,12)/SUMIFS(E:E,G:G,"Ainukasutuses pind",C:C,"üüritav pind",A:A,12)*(IF(G54="Korruse üldpind", SUMIFS(E:E,G:G,"Ühiskasutuses korruse pind",C:C,"üüritav pind",A:A,12,BH:BH,1),SUMIFS(E:E,G:G,"Korruse üldpind",C:C,"üüritav pind",A:A,12,BH:BH,1))+SUMIFS(E:E,G:G,"Ühiskasutuses korruse pind",C:C,"üüritav pind",A:A,12,BH:BH,1)),0)+IFERROR(SUMIFS(E:E,G:G,"Ainukasutuses pind",C:C,"üüritav pind",H:H,BI54,A:A,13)/SUMIFS(E:E,G:G,"Ainukasutuses pind",C:C,"üüritav pind",A:A,13)*(IF(G54="Korruse üldpind", SUMIFS(E:E,G:G,"Ühiskasutuses korruse pind",C:C,"üüritav pind",A:A,13,BH:BH,1),SUMIFS(E:E,G:G,"Korruse üldpind",C:C,"üüritav pind",A:A,13,BH:BH,1))+SUMIFS(E:E,G:G,"Ühiskasutuses korruse pind",C:C,"üüritav pind",A:A,13,BH:BH,1)),0)+IFERROR(SUMIFS(E:E,G:G,"Ainukasutuses pind",C:C,"Üüritav pind",H:H,BI54,A:A,14)/SUMIFS(E:E,G:G,"Ainukasutuses pind",C:C,"Üüritav pind",A:A,14)*(IF(G54="Korruse üldpind", SUMIFS(E:E,G:G,"Ühiskasutuses korruse pind",C:C,"üüritav pind",A:A,14,BH:BH,1),SUMIFS(E:E,G:G,"Korruse üldpind",C:C,"üüritav pind",A:A,14,BH:BH,1))+SUMIFS(E:E,G:G,"Ühiskasutuses korruse pind",C:C,"üüritav pind",A:A,14,BH:BH,1)), 0),IF(BI54="Aktiivne vakantsus", SUMIFS(E:E,C:C,"üüritav pind",G:G,"Ühiskasutuses korruse pind",BH:BH,1)+SUMIFS(E:E,C:C,"üüritav pind",G:G,"Korruse üldpind",BH:BH,1)-SUM($BL$2:BL53), IF(BI54="Üüritav büroopind kokku", SUM($BL$2:BL53), "")))</f>
        <v/>
      </c>
      <c r="BM54" s="34" t="str">
        <f ca="1">IF(BF54&lt;&gt;"",IFERROR(AY54/SUM($AY$3:OFFSET($AY$3,MATCH("Üüritav büroopind kokku",$BI$5:$BI$300,0),0))*(SUMIFS(E:E,G:G,"Ühiskasutuses hoone pind",C:C,"ÜÜRITAV PIND",BH:BH,1)+SUMIFS(E:E,G:G,"Hoone üldpind",C:C,"ÜÜRITAV PIND",BH:BH,1)),0),IF(BI54="Aktiivne vakantsus",IFERROR(AY54/SUM($AY$3:OFFSET($AY$3,MATCH("Üüritav büroopind kokku",$BI$5:$BI$300,0),0))*(SUMIFS(E:E,G:G,"Ühiskasutuses hoone pind",C:C,"ÜÜRITAV PIND",BH:BH,1)+SUMIFS(E:E,G:G,"Hoone üldpind",C:C,"ÜÜRITAV PIND",BH:BH,1)),0),IF(BI54="Üüritav büroopind kokku",SUM($BM$2:BM53),"")))</f>
        <v/>
      </c>
      <c r="BN54" s="34" t="str">
        <f>IF(OR(BF54&lt;&gt;"",BI54="Aktiivne vakantsus"),IFERROR(SUMIFS(INDEX($AC$3:$AU$1002,0,MATCH($BI54,AC$2:AU$2,0)),$BH$3:$BH$1002,1),0),IF(BI54="Üüritav büroopind kokku",SUM($BN$2:BN53), ""))</f>
        <v/>
      </c>
      <c r="BO54" s="34" t="str">
        <f t="shared" si="9"/>
        <v/>
      </c>
      <c r="BP54" s="114" t="str">
        <f t="shared" ca="1" si="1"/>
        <v/>
      </c>
    </row>
    <row r="55" spans="1:68" x14ac:dyDescent="0.3">
      <c r="A55" s="25" t="str">
        <f>IF(Eksplikatsioon!A57=0,"",Eksplikatsioon!A57)</f>
        <v/>
      </c>
      <c r="B55" s="58" t="str">
        <f>IF(Eksplikatsioon!B57=0,"",Eksplikatsioon!B57)</f>
        <v/>
      </c>
      <c r="C55" s="25" t="str">
        <f>IF(Eksplikatsioon!C57=0,"",Eksplikatsioon!C57)</f>
        <v/>
      </c>
      <c r="D55" s="25" t="str">
        <f>IF(Eksplikatsioon!D57=0,"",Eksplikatsioon!D57)</f>
        <v/>
      </c>
      <c r="E55" s="56" t="str">
        <f>IF(Eksplikatsioon!F57=0,"",Eksplikatsioon!F57)</f>
        <v/>
      </c>
      <c r="F55" s="25" t="str">
        <f>IF(Eksplikatsioon!H57=0,"",Eksplikatsioon!H57)</f>
        <v/>
      </c>
      <c r="G55" s="25" t="str">
        <f>IF(Eksplikatsioon!J57=0,"",Eksplikatsioon!J57)</f>
        <v/>
      </c>
      <c r="H55" s="25" t="str">
        <f>IF(Eksplikatsioon!K57=0,"",Eksplikatsioon!K57)</f>
        <v/>
      </c>
      <c r="I55" s="25" t="str">
        <f>IF(Eksplikatsioon!L57=0,"",Eksplikatsioon!L57)</f>
        <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c r="BH55" s="108" t="str">
        <f t="shared" si="6"/>
        <v/>
      </c>
      <c r="BI55" s="9" t="str">
        <f t="shared" si="10"/>
        <v/>
      </c>
      <c r="BJ55" s="9" t="str">
        <f t="shared" si="11"/>
        <v/>
      </c>
      <c r="BK55" s="34" t="str">
        <f>IF(BF55&lt;&gt;"",IF(SUMIFS(E:E,H:H,BI55,G:G,"Ainukasutuses pind",C:C,"ÜÜRITAV PIND",BH:BH,1)=0,0,SUMIFS(E:E,H:H,BI55,G:G,"Ainukasutuses pind",C:C,"ÜÜRITAV PIND",BH:BH,1)),IF(BI55="Aktiivne vakantsus",SUMIFS(E:E,C:C,"üüritav pind",G:G,"ainukasutuses pind",BH:BH,1)-SUM($BK$2:BK54),IF(BI55="Üüritav büroopind kokku",SUM($BK$2:BK54),"")))</f>
        <v/>
      </c>
      <c r="BL55" s="34" t="str">
        <f>IF(BF55&lt;&gt;"",IFERROR(SUMIFS(E:E,G:G,"Ainukasutuses pind",C:C,"üüritav pind",H:H,BI55,A:A,-4)/SUMIFS(E:E,G:G,"Ainukasutuses pind",C:C,"üüritav pind",A:A,-4)*(IF(G55="Korruse üldpind", SUMIFS(E:E,G:G,"Ühiskasutuses korruse pind",C:C,"üüritav pind",A:A,-4,BH:BH,1),SUMIFS(E:E,G:G,"Korruse üldpind",C:C,"üüritav pind",A:A,-4,BH:BH,1))+SUMIFS(E:E,G:G,"Ühiskasutuses korruse pind",C:C,"üüritav pind",A:A,-4,BH:BH,1)),0)+IFERROR(SUMIFS(E:E,G:G,"Ainukasutuses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pind",H:H,BI55,A:A,-1)/SUMIFS(E:E,G:G,"Ainukasutuses pind",C:C,"üüritav pind",A:A,-1)*(IF(G55="Korruse üldpind",SUMIFS(E:E,G:G,"Ühiskasutuses korruse pind",C:C,"üüritav pind",A:A,-1,BH:BH,1),SUMIFS(E:E,G:G,"Korruse üldpind",C:C,"üüritav pind",A:A,-1,BH:BH,1))+SUMIFS(E:E,G:G,"Ühiskasutuses korruse pind",C:C,"üüritav pind",A:A,-1,BH:BH,1)),0)+IFERROR(SUMIFS(E:E,G:G,"Ainukasutuses pind",C:C,"üüritav pind",H:H,BI55,A:A,0)/SUMIFS(E:E,G:G,"Ainukasutuses pind",C:C,"üüritav pind",A:A,0)*(IF(G55="Korruse üldpind", SUMIFS(E:E,G:G,"Ühiskasutuses korruse pind",C:C,"üüritav pind",A:A,0,BH:BH,1),SUMIFS(E:E,G:G,"Korruse üldpind",C:C,"üüritav pind",A:A,0,BH:BH,1))+SUMIFS(E:E,G:G,"Ühiskasutuses korruse pind",C:C,"üüritav pind",A:A,0,BH:BH,1)),0)+IFERROR(SUMIFS(E:E,G:G,"Ainukasutuses pind",C:C,"üüritav pind",H:H,BI55,A:A,1)/SUMIFS(E:E,G:G,"Ainukasutuses pind",C:C,"üüritav pind",A:A,1)*(IF(G55="Korruse üldpind", SUMIFS(E:E,G:G,"Ühiskasutuses korruse pind",C:C,"üüritav pind",A:A,1,BH:BH,1),SUMIFS(E:E,G:G,"Korruse üldpind",C:C,"üüritav pind",A:A,1,BH:BH,1))+SUMIFS(E:E,G:G,"Ühiskasutuses korruse pind",C:C,"üüritav pind",A:A,1,BH:BH,1)),0)+IFERROR(SUMIFS(E:E,G:G,"Ainukasutuses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 0)+IFERROR(SUMIFS(E:E,G:G,"Ainukasutuses pind",C:C,"üüritav pind",H:H,BI55,A:A,4)/SUMIFS(E:E,G:G,"Ainukasutuses pind",C:C,"üüritav pind",A:A,4)*(IF(G55="Korruse üldpind",SUMIFS(E:E,G:G,"Ühiskasutuses korruse pind",C:C,"üüritav pind",A:A,4,BH:BH,1),SUMIFS(E:E,G:G,"Korruse üldpind",C:C,"üüritav pind",A:A,4,BH:BH,1))+SUMIFS(E:E,G:G,"Ühiskasutuses korruse pind",C:C,"üüritav pind",A:A,4,BH:BH,1)), 0)+IFERROR(SUMIFS(E:E,G:G,"Ainukasutuses pind",C:C,"üüritav pind",H:H,BI55,A:A,5)/SUMIFS(E:E,G:G,"Ainukasutuses pind",C:C,"üüritav pind",A:A,5)*(IF(G55="Korruse üldpind", SUMIFS(E:E,G:G,"Ühiskasutuses korruse pind",C:C,"üüritav pind",A:A,5,BH:BH,1),SUMIFS(E:E,G:G,"Korruse üldpind",C:C,"üüritav pind",A:A,5,BH:BH,1))+SUMIFS(E:E,G:G,"Ühiskasutuses korruse pind",C:C,"üüritav pind",A:A,5,BH:BH,1)), 0)+IFERROR(SUMIFS(E:E,G:G,"Ainukasutuses pind",C:C,"üüritav pind",H:H,BI55,A:A,6)/SUMIFS(E:E,G:G,"Ainukasutuses pind",C:C,"üüritav pind",A:A,6)*(IF(G55="Korruse üldpind", SUMIFS(E:E,G:G,"Ühiskasutuses korruse pind",C:C,"üüritav pind",A:A,6,BH:BH,1),SUMIFS(E:E,G:G,"Korruse üldpind",C:C,"üüritav pind",A:A,6,BH:BH,1))+SUMIFS(E:E,G:G,"Ühiskasutuses korruse pind",C:C,"üüritav pind",A:A,6,BH:BH,1)),0)+IFERROR(SUMIFS(E:E,G:G,"Ainukasutuses pind",C:C,"üüritav pind",H:H,BI55,A:A,7)/SUMIFS(E:E,G:G,"Ainukasutuses pind",C:C,"üüritav pind",A:A,7)*(IF(G55="Korruse üldpind", SUMIFS(E:E,G:G,"Ühiskasutuses korruse pind",C:C,"üüritav pind",A:A,7,BH:BH,1),SUMIFS(E:E,G:G,"Korruse üldpind",C:C,"üüritav pind",A:A,7,BH:BH,1))+SUMIFS(E:E,G:G,"Ühiskasutuses korruse pind",C:C,"üüritav pind",A:A,7,BH:BH,1)),0)+IFERROR(SUMIFS(E:E,G:G,"Ainukasutuses pind",C:C,"üüritav pind",H:H,BI55,A:A,8)/SUMIFS(E:E,G:G,"Ainukasutuses pind",C:C,"üüritav pind",A:A,8)*(IF(G55="Korruse üldpind", SUMIFS(E:E,G:G,"Ühiskasutuses korruse pind",C:C,"üüritav pind",A:A,8,BH:BH,1),SUMIFS(E:E,G:G,"Korruse üldpind",C:C,"üüritav pind",A:A,8,BH:BH,1))+SUMIFS(E:E,G:G,"Ühiskasutuses korruse pind",C:C,"üüritav pind",A:A,8,BH:BH,1)),0)+IFERROR(SUMIFS(E:E,G:G,"Ainukasutuses pind",C:C,"üüritav pind",H:H,BI55,A:A,9)/SUMIFS(E:E,G:G,"Ainukasutuses pind",C:C,"üüritav pind",A:A,9)*(IF(G55="Korruse üldpind", SUMIFS(E:E,G:G,"Ühiskasutuses korruse pind",C:C,"üüritav pind",A:A,9,BH:BH,1),SUMIFS(E:E,G:G,"Korruse üldpind",C:C,"üüritav pind",A:A,9,BH:BH,1))+SUMIFS(E:E,G:G,"Ühiskasutuses korruse pind",C:C,"üüritav pind",A:A,9,BH:BH,1)),0)+IFERROR(SUMIFS(E:E,G:G,"Ainukasutuses pind",C:C,"üüritav pind",H:H,BI55,A:A,10)/SUMIFS(E:E,G:G,"Ainukasutuses pind",C:C,"üüritav pind",A:A,10)*(IF(G55="Korruse üldpind", SUMIFS(E:E,G:G,"Ühiskasutuses korruse pind",C:C,"üüritav pind",A:A,10,BH:BH,1),SUMIFS(E:E,G:G,"Korruse üldpind",C:C,"üüritav pind",A:A,10,BH:BH,1))+SUMIFS(E:E,G:G,"Ühiskasutuses korruse pind",C:C,"üüritav pind",A:A,10,BH:BH,1)), 0)+IFERROR(SUMIFS(E:E,G:G,"Ainukasutuses pind",C:C,"üüritav pind",H:H,BI55,A:A,11)/SUMIFS(E:E,G:G,"Ainukasutuses pind",C:C,"üüritav pind",A:A,11)*(IF(G55="Korruse üldpind",SUMIFS(E:E,G:G,"Ühiskasutuses korruse pind",C:C,"üüritav pind",A:A,11,BH:BH,1),SUMIFS(E:E,G:G,"Korruse üldpind",C:C,"üüritav pind",A:A,11,BH:BH,1))+SUMIFS(E:E,G:G,"Ühiskasutuses korruse pind",C:C,"üüritav pind",A:A,11,BH:BH,1)), 0)+IFERROR(SUMIFS(E:E,G:G,"Ainukasutuses pind",C:C,"üüritav pind",H:H,BI55,A:A,12)/SUMIFS(E:E,G:G,"Ainukasutuses pind",C:C,"üüritav pind",A:A,12)*(IF(G55="Korruse üldpind", SUMIFS(E:E,G:G,"Ühiskasutuses korruse pind",C:C,"üüritav pind",A:A,12,BH:BH,1),SUMIFS(E:E,G:G,"Korruse üldpind",C:C,"üüritav pind",A:A,12,BH:BH,1))+SUMIFS(E:E,G:G,"Ühiskasutuses korruse pind",C:C,"üüritav pind",A:A,12,BH:BH,1)),0)+IFERROR(SUMIFS(E:E,G:G,"Ainukasutuses pind",C:C,"üüritav pind",H:H,BI55,A:A,13)/SUMIFS(E:E,G:G,"Ainukasutuses pind",C:C,"üüritav pind",A:A,13)*(IF(G55="Korruse üldpind", SUMIFS(E:E,G:G,"Ühiskasutuses korruse pind",C:C,"üüritav pind",A:A,13,BH:BH,1),SUMIFS(E:E,G:G,"Korruse üldpind",C:C,"üüritav pind",A:A,13,BH:BH,1))+SUMIFS(E:E,G:G,"Ühiskasutuses korruse pind",C:C,"üüritav pind",A:A,13,BH:BH,1)),0)+IFERROR(SUMIFS(E:E,G:G,"Ainukasutuses pind",C:C,"Üüritav pind",H:H,BI55,A:A,14)/SUMIFS(E:E,G:G,"Ainukasutuses pind",C:C,"Üüritav pind",A:A,14)*(IF(G55="Korruse üldpind", SUMIFS(E:E,G:G,"Ühiskasutuses korruse pind",C:C,"üüritav pind",A:A,14,BH:BH,1),SUMIFS(E:E,G:G,"Korruse üldpind",C:C,"üüritav pind",A:A,14,BH:BH,1))+SUMIFS(E:E,G:G,"Ühiskasutuses korruse pind",C:C,"üüritav pind",A:A,14,BH:BH,1)), 0),IF(BI55="Aktiivne vakantsus", SUMIFS(E:E,C:C,"üüritav pind",G:G,"Ühiskasutuses korruse pind",BH:BH,1)+SUMIFS(E:E,C:C,"üüritav pind",G:G,"Korruse üldpind",BH:BH,1)-SUM($BL$2:BL54), IF(BI55="Üüritav büroopind kokku", SUM($BL$2:BL54), "")))</f>
        <v/>
      </c>
      <c r="BM55" s="34" t="str">
        <f ca="1">IF(BF55&lt;&gt;"",IFERROR(AY55/SUM($AY$3:OFFSET($AY$3,MATCH("Üüritav büroopind kokku",$BI$5:$BI$300,0),0))*(SUMIFS(E:E,G:G,"Ühiskasutuses hoone pind",C:C,"ÜÜRITAV PIND",BH:BH,1)+SUMIFS(E:E,G:G,"Hoone üldpind",C:C,"ÜÜRITAV PIND",BH:BH,1)),0),IF(BI55="Aktiivne vakantsus",IFERROR(AY55/SUM($AY$3:OFFSET($AY$3,MATCH("Üüritav büroopind kokku",$BI$5:$BI$300,0),0))*(SUMIFS(E:E,G:G,"Ühiskasutuses hoone pind",C:C,"ÜÜRITAV PIND",BH:BH,1)+SUMIFS(E:E,G:G,"Hoone üldpind",C:C,"ÜÜRITAV PIND",BH:BH,1)),0),IF(BI55="Üüritav büroopind kokku",SUM($BM$2:BM54),"")))</f>
        <v/>
      </c>
      <c r="BN55" s="34" t="str">
        <f>IF(OR(BF55&lt;&gt;"",BI55="Aktiivne vakantsus"),IFERROR(SUMIFS(INDEX($AC$3:$AU$1002,0,MATCH($BI55,AC$2:AU$2,0)),$BH$3:$BH$1002,1),0),IF(BI55="Üüritav büroopind kokku",SUM($BN$2:BN54), ""))</f>
        <v/>
      </c>
      <c r="BO55" s="34" t="str">
        <f t="shared" si="9"/>
        <v/>
      </c>
      <c r="BP55" s="114" t="str">
        <f t="shared" ca="1" si="1"/>
        <v/>
      </c>
    </row>
    <row r="56" spans="1:68" x14ac:dyDescent="0.3">
      <c r="A56" s="25" t="str">
        <f>IF(Eksplikatsioon!A58=0,"",Eksplikatsioon!A58)</f>
        <v/>
      </c>
      <c r="B56" s="58" t="str">
        <f>IF(Eksplikatsioon!B58=0,"",Eksplikatsioon!B58)</f>
        <v/>
      </c>
      <c r="C56" s="25" t="str">
        <f>IF(Eksplikatsioon!C58=0,"",Eksplikatsioon!C58)</f>
        <v/>
      </c>
      <c r="D56" s="25" t="str">
        <f>IF(Eksplikatsioon!D58=0,"",Eksplikatsioon!D58)</f>
        <v/>
      </c>
      <c r="E56" s="56" t="str">
        <f>IF(Eksplikatsioon!F58=0,"",Eksplikatsioon!F58)</f>
        <v/>
      </c>
      <c r="F56" s="25" t="str">
        <f>IF(Eksplikatsioon!H58=0,"",Eksplikatsioon!H58)</f>
        <v/>
      </c>
      <c r="G56" s="25" t="str">
        <f>IF(Eksplikatsioon!J58=0,"",Eksplikatsioon!J58)</f>
        <v/>
      </c>
      <c r="H56" s="25" t="str">
        <f>IF(Eksplikatsioon!K58=0,"",Eksplikatsioon!K58)</f>
        <v/>
      </c>
      <c r="I56" s="25" t="str">
        <f>IF(Eksplikatsioon!L58=0,"",Eksplikatsioon!L58)</f>
        <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c r="BH56" s="108" t="str">
        <f t="shared" si="6"/>
        <v/>
      </c>
      <c r="BI56" s="9" t="str">
        <f t="shared" si="10"/>
        <v/>
      </c>
      <c r="BJ56" s="9" t="str">
        <f t="shared" si="11"/>
        <v/>
      </c>
      <c r="BK56" s="34" t="str">
        <f>IF(BF56&lt;&gt;"",IF(SUMIFS(E:E,H:H,BI56,G:G,"Ainukasutuses pind",C:C,"ÜÜRITAV PIND",BH:BH,1)=0,0,SUMIFS(E:E,H:H,BI56,G:G,"Ainukasutuses pind",C:C,"ÜÜRITAV PIND",BH:BH,1)),IF(BI56="Aktiivne vakantsus",SUMIFS(E:E,C:C,"üüritav pind",G:G,"ainukasutuses pind",BH:BH,1)-SUM($BK$2:BK55),IF(BI56="Üüritav büroopind kokku",SUM($BK$2:BK55),"")))</f>
        <v/>
      </c>
      <c r="BL56" s="34" t="str">
        <f>IF(BF56&lt;&gt;"",IFERROR(SUMIFS(E:E,G:G,"Ainukasutuses pind",C:C,"üüritav pind",H:H,BI56,A:A,-4)/SUMIFS(E:E,G:G,"Ainukasutuses pind",C:C,"üüritav pind",A:A,-4)*(IF(G56="Korruse üldpind", SUMIFS(E:E,G:G,"Ühiskasutuses korruse pind",C:C,"üüritav pind",A:A,-4,BH:BH,1),SUMIFS(E:E,G:G,"Korruse üldpind",C:C,"üüritav pind",A:A,-4,BH:BH,1))+SUMIFS(E:E,G:G,"Ühiskasutuses korruse pind",C:C,"üüritav pind",A:A,-4,BH:BH,1)),0)+IFERROR(SUMIFS(E:E,G:G,"Ainukasutuses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pind",H:H,BI56,A:A,-1)/SUMIFS(E:E,G:G,"Ainukasutuses pind",C:C,"üüritav pind",A:A,-1)*(IF(G56="Korruse üldpind",SUMIFS(E:E,G:G,"Ühiskasutuses korruse pind",C:C,"üüritav pind",A:A,-1,BH:BH,1),SUMIFS(E:E,G:G,"Korruse üldpind",C:C,"üüritav pind",A:A,-1,BH:BH,1))+SUMIFS(E:E,G:G,"Ühiskasutuses korruse pind",C:C,"üüritav pind",A:A,-1,BH:BH,1)),0)+IFERROR(SUMIFS(E:E,G:G,"Ainukasutuses pind",C:C,"üüritav pind",H:H,BI56,A:A,0)/SUMIFS(E:E,G:G,"Ainukasutuses pind",C:C,"üüritav pind",A:A,0)*(IF(G56="Korruse üldpind", SUMIFS(E:E,G:G,"Ühiskasutuses korruse pind",C:C,"üüritav pind",A:A,0,BH:BH,1),SUMIFS(E:E,G:G,"Korruse üldpind",C:C,"üüritav pind",A:A,0,BH:BH,1))+SUMIFS(E:E,G:G,"Ühiskasutuses korruse pind",C:C,"üüritav pind",A:A,0,BH:BH,1)),0)+IFERROR(SUMIFS(E:E,G:G,"Ainukasutuses pind",C:C,"üüritav pind",H:H,BI56,A:A,1)/SUMIFS(E:E,G:G,"Ainukasutuses pind",C:C,"üüritav pind",A:A,1)*(IF(G56="Korruse üldpind", SUMIFS(E:E,G:G,"Ühiskasutuses korruse pind",C:C,"üüritav pind",A:A,1,BH:BH,1),SUMIFS(E:E,G:G,"Korruse üldpind",C:C,"üüritav pind",A:A,1,BH:BH,1))+SUMIFS(E:E,G:G,"Ühiskasutuses korruse pind",C:C,"üüritav pind",A:A,1,BH:BH,1)),0)+IFERROR(SUMIFS(E:E,G:G,"Ainukasutuses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 0)+IFERROR(SUMIFS(E:E,G:G,"Ainukasutuses pind",C:C,"üüritav pind",H:H,BI56,A:A,4)/SUMIFS(E:E,G:G,"Ainukasutuses pind",C:C,"üüritav pind",A:A,4)*(IF(G56="Korruse üldpind",SUMIFS(E:E,G:G,"Ühiskasutuses korruse pind",C:C,"üüritav pind",A:A,4,BH:BH,1),SUMIFS(E:E,G:G,"Korruse üldpind",C:C,"üüritav pind",A:A,4,BH:BH,1))+SUMIFS(E:E,G:G,"Ühiskasutuses korruse pind",C:C,"üüritav pind",A:A,4,BH:BH,1)), 0)+IFERROR(SUMIFS(E:E,G:G,"Ainukasutuses pind",C:C,"üüritav pind",H:H,BI56,A:A,5)/SUMIFS(E:E,G:G,"Ainukasutuses pind",C:C,"üüritav pind",A:A,5)*(IF(G56="Korruse üldpind", SUMIFS(E:E,G:G,"Ühiskasutuses korruse pind",C:C,"üüritav pind",A:A,5,BH:BH,1),SUMIFS(E:E,G:G,"Korruse üldpind",C:C,"üüritav pind",A:A,5,BH:BH,1))+SUMIFS(E:E,G:G,"Ühiskasutuses korruse pind",C:C,"üüritav pind",A:A,5,BH:BH,1)), 0)+IFERROR(SUMIFS(E:E,G:G,"Ainukasutuses pind",C:C,"üüritav pind",H:H,BI56,A:A,6)/SUMIFS(E:E,G:G,"Ainukasutuses pind",C:C,"üüritav pind",A:A,6)*(IF(G56="Korruse üldpind", SUMIFS(E:E,G:G,"Ühiskasutuses korruse pind",C:C,"üüritav pind",A:A,6,BH:BH,1),SUMIFS(E:E,G:G,"Korruse üldpind",C:C,"üüritav pind",A:A,6,BH:BH,1))+SUMIFS(E:E,G:G,"Ühiskasutuses korruse pind",C:C,"üüritav pind",A:A,6,BH:BH,1)),0)+IFERROR(SUMIFS(E:E,G:G,"Ainukasutuses pind",C:C,"üüritav pind",H:H,BI56,A:A,7)/SUMIFS(E:E,G:G,"Ainukasutuses pind",C:C,"üüritav pind",A:A,7)*(IF(G56="Korruse üldpind", SUMIFS(E:E,G:G,"Ühiskasutuses korruse pind",C:C,"üüritav pind",A:A,7,BH:BH,1),SUMIFS(E:E,G:G,"Korruse üldpind",C:C,"üüritav pind",A:A,7,BH:BH,1))+SUMIFS(E:E,G:G,"Ühiskasutuses korruse pind",C:C,"üüritav pind",A:A,7,BH:BH,1)),0)+IFERROR(SUMIFS(E:E,G:G,"Ainukasutuses pind",C:C,"üüritav pind",H:H,BI56,A:A,8)/SUMIFS(E:E,G:G,"Ainukasutuses pind",C:C,"üüritav pind",A:A,8)*(IF(G56="Korruse üldpind", SUMIFS(E:E,G:G,"Ühiskasutuses korruse pind",C:C,"üüritav pind",A:A,8,BH:BH,1),SUMIFS(E:E,G:G,"Korruse üldpind",C:C,"üüritav pind",A:A,8,BH:BH,1))+SUMIFS(E:E,G:G,"Ühiskasutuses korruse pind",C:C,"üüritav pind",A:A,8,BH:BH,1)),0)+IFERROR(SUMIFS(E:E,G:G,"Ainukasutuses pind",C:C,"üüritav pind",H:H,BI56,A:A,9)/SUMIFS(E:E,G:G,"Ainukasutuses pind",C:C,"üüritav pind",A:A,9)*(IF(G56="Korruse üldpind", SUMIFS(E:E,G:G,"Ühiskasutuses korruse pind",C:C,"üüritav pind",A:A,9,BH:BH,1),SUMIFS(E:E,G:G,"Korruse üldpind",C:C,"üüritav pind",A:A,9,BH:BH,1))+SUMIFS(E:E,G:G,"Ühiskasutuses korruse pind",C:C,"üüritav pind",A:A,9,BH:BH,1)),0)+IFERROR(SUMIFS(E:E,G:G,"Ainukasutuses pind",C:C,"üüritav pind",H:H,BI56,A:A,10)/SUMIFS(E:E,G:G,"Ainukasutuses pind",C:C,"üüritav pind",A:A,10)*(IF(G56="Korruse üldpind", SUMIFS(E:E,G:G,"Ühiskasutuses korruse pind",C:C,"üüritav pind",A:A,10,BH:BH,1),SUMIFS(E:E,G:G,"Korruse üldpind",C:C,"üüritav pind",A:A,10,BH:BH,1))+SUMIFS(E:E,G:G,"Ühiskasutuses korruse pind",C:C,"üüritav pind",A:A,10,BH:BH,1)), 0)+IFERROR(SUMIFS(E:E,G:G,"Ainukasutuses pind",C:C,"üüritav pind",H:H,BI56,A:A,11)/SUMIFS(E:E,G:G,"Ainukasutuses pind",C:C,"üüritav pind",A:A,11)*(IF(G56="Korruse üldpind",SUMIFS(E:E,G:G,"Ühiskasutuses korruse pind",C:C,"üüritav pind",A:A,11,BH:BH,1),SUMIFS(E:E,G:G,"Korruse üldpind",C:C,"üüritav pind",A:A,11,BH:BH,1))+SUMIFS(E:E,G:G,"Ühiskasutuses korruse pind",C:C,"üüritav pind",A:A,11,BH:BH,1)), 0)+IFERROR(SUMIFS(E:E,G:G,"Ainukasutuses pind",C:C,"üüritav pind",H:H,BI56,A:A,12)/SUMIFS(E:E,G:G,"Ainukasutuses pind",C:C,"üüritav pind",A:A,12)*(IF(G56="Korruse üldpind", SUMIFS(E:E,G:G,"Ühiskasutuses korruse pind",C:C,"üüritav pind",A:A,12,BH:BH,1),SUMIFS(E:E,G:G,"Korruse üldpind",C:C,"üüritav pind",A:A,12,BH:BH,1))+SUMIFS(E:E,G:G,"Ühiskasutuses korruse pind",C:C,"üüritav pind",A:A,12,BH:BH,1)),0)+IFERROR(SUMIFS(E:E,G:G,"Ainukasutuses pind",C:C,"üüritav pind",H:H,BI56,A:A,13)/SUMIFS(E:E,G:G,"Ainukasutuses pind",C:C,"üüritav pind",A:A,13)*(IF(G56="Korruse üldpind", SUMIFS(E:E,G:G,"Ühiskasutuses korruse pind",C:C,"üüritav pind",A:A,13,BH:BH,1),SUMIFS(E:E,G:G,"Korruse üldpind",C:C,"üüritav pind",A:A,13,BH:BH,1))+SUMIFS(E:E,G:G,"Ühiskasutuses korruse pind",C:C,"üüritav pind",A:A,13,BH:BH,1)),0)+IFERROR(SUMIFS(E:E,G:G,"Ainukasutuses pind",C:C,"Üüritav pind",H:H,BI56,A:A,14)/SUMIFS(E:E,G:G,"Ainukasutuses pind",C:C,"Üüritav pind",A:A,14)*(IF(G56="Korruse üldpind", SUMIFS(E:E,G:G,"Ühiskasutuses korruse pind",C:C,"üüritav pind",A:A,14,BH:BH,1),SUMIFS(E:E,G:G,"Korruse üldpind",C:C,"üüritav pind",A:A,14,BH:BH,1))+SUMIFS(E:E,G:G,"Ühiskasutuses korruse pind",C:C,"üüritav pind",A:A,14,BH:BH,1)), 0),IF(BI56="Aktiivne vakantsus", SUMIFS(E:E,C:C,"üüritav pind",G:G,"Ühiskasutuses korruse pind",BH:BH,1)+SUMIFS(E:E,C:C,"üüritav pind",G:G,"Korruse üldpind",BH:BH,1)-SUM($BL$2:BL55), IF(BI56="Üüritav büroopind kokku", SUM($BL$2:BL55), "")))</f>
        <v/>
      </c>
      <c r="BM56" s="34" t="str">
        <f ca="1">IF(BF56&lt;&gt;"",IFERROR(AY56/SUM($AY$3:OFFSET($AY$3,MATCH("Üüritav büroopind kokku",$BI$5:$BI$300,0),0))*(SUMIFS(E:E,G:G,"Ühiskasutuses hoone pind",C:C,"ÜÜRITAV PIND",BH:BH,1)+SUMIFS(E:E,G:G,"Hoone üldpind",C:C,"ÜÜRITAV PIND",BH:BH,1)),0),IF(BI56="Aktiivne vakantsus",IFERROR(AY56/SUM($AY$3:OFFSET($AY$3,MATCH("Üüritav büroopind kokku",$BI$5:$BI$300,0),0))*(SUMIFS(E:E,G:G,"Ühiskasutuses hoone pind",C:C,"ÜÜRITAV PIND",BH:BH,1)+SUMIFS(E:E,G:G,"Hoone üldpind",C:C,"ÜÜRITAV PIND",BH:BH,1)),0),IF(BI56="Üüritav büroopind kokku",SUM($BM$2:BM55),"")))</f>
        <v/>
      </c>
      <c r="BN56" s="34" t="str">
        <f>IF(OR(BF56&lt;&gt;"",BI56="Aktiivne vakantsus"),IFERROR(SUMIFS(INDEX($AC$3:$AU$1002,0,MATCH($BI56,AC$2:AU$2,0)),$BH$3:$BH$1002,1),0),IF(BI56="Üüritav büroopind kokku",SUM($BN$2:BN55), ""))</f>
        <v/>
      </c>
      <c r="BO56" s="34" t="str">
        <f t="shared" si="9"/>
        <v/>
      </c>
      <c r="BP56" s="114" t="str">
        <f t="shared" ca="1" si="1"/>
        <v/>
      </c>
    </row>
    <row r="57" spans="1:68" x14ac:dyDescent="0.3">
      <c r="A57" s="25" t="str">
        <f>IF(Eksplikatsioon!A59=0,"",Eksplikatsioon!A59)</f>
        <v/>
      </c>
      <c r="B57" s="58" t="str">
        <f>IF(Eksplikatsioon!B59=0,"",Eksplikatsioon!B59)</f>
        <v/>
      </c>
      <c r="C57" s="25" t="str">
        <f>IF(Eksplikatsioon!C59=0,"",Eksplikatsioon!C59)</f>
        <v/>
      </c>
      <c r="D57" s="25" t="str">
        <f>IF(Eksplikatsioon!D59=0,"",Eksplikatsioon!D59)</f>
        <v/>
      </c>
      <c r="E57" s="56" t="str">
        <f>IF(Eksplikatsioon!F59=0,"",Eksplikatsioon!F59)</f>
        <v/>
      </c>
      <c r="F57" s="25" t="str">
        <f>IF(Eksplikatsioon!H59=0,"",Eksplikatsioon!H59)</f>
        <v/>
      </c>
      <c r="G57" s="25" t="str">
        <f>IF(Eksplikatsioon!J59=0,"",Eksplikatsioon!J59)</f>
        <v/>
      </c>
      <c r="H57" s="25" t="str">
        <f>IF(Eksplikatsioon!K59=0,"",Eksplikatsioon!K59)</f>
        <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c r="BH57" s="108" t="str">
        <f t="shared" si="6"/>
        <v/>
      </c>
      <c r="BI57" s="9" t="str">
        <f t="shared" si="10"/>
        <v/>
      </c>
      <c r="BJ57" s="9" t="str">
        <f t="shared" si="11"/>
        <v/>
      </c>
      <c r="BK57" s="34" t="str">
        <f>IF(BF57&lt;&gt;"",IF(SUMIFS(E:E,H:H,BI57,G:G,"Ainukasutuses pind",C:C,"ÜÜRITAV PIND",BH:BH,1)=0,0,SUMIFS(E:E,H:H,BI57,G:G,"Ainukasutuses pind",C:C,"ÜÜRITAV PIND",BH:BH,1)),IF(BI57="Aktiivne vakantsus",SUMIFS(E:E,C:C,"üüritav pind",G:G,"ainukasutuses pind",BH:BH,1)-SUM($BK$2:BK56),IF(BI57="Üüritav büroopind kokku",SUM($BK$2:BK56),"")))</f>
        <v/>
      </c>
      <c r="BL57" s="34" t="str">
        <f>IF(BF57&lt;&gt;"",IFERROR(SUMIFS(E:E,G:G,"Ainukasutuses pind",C:C,"üüritav pind",H:H,BI57,A:A,-4)/SUMIFS(E:E,G:G,"Ainukasutuses pind",C:C,"üüritav pind",A:A,-4)*(IF(G57="Korruse üldpind", SUMIFS(E:E,G:G,"Ühiskasutuses korruse pind",C:C,"üüritav pind",A:A,-4,BH:BH,1),SUMIFS(E:E,G:G,"Korruse üldpind",C:C,"üüritav pind",A:A,-4,BH:BH,1))+SUMIFS(E:E,G:G,"Ühiskasutuses korruse pind",C:C,"üüritav pind",A:A,-4,BH:BH,1)),0)+IFERROR(SUMIFS(E:E,G:G,"Ainukasutuses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pind",H:H,BI57,A:A,-1)/SUMIFS(E:E,G:G,"Ainukasutuses pind",C:C,"üüritav pind",A:A,-1)*(IF(G57="Korruse üldpind",SUMIFS(E:E,G:G,"Ühiskasutuses korruse pind",C:C,"üüritav pind",A:A,-1,BH:BH,1),SUMIFS(E:E,G:G,"Korruse üldpind",C:C,"üüritav pind",A:A,-1,BH:BH,1))+SUMIFS(E:E,G:G,"Ühiskasutuses korruse pind",C:C,"üüritav pind",A:A,-1,BH:BH,1)),0)+IFERROR(SUMIFS(E:E,G:G,"Ainukasutuses pind",C:C,"üüritav pind",H:H,BI57,A:A,0)/SUMIFS(E:E,G:G,"Ainukasutuses pind",C:C,"üüritav pind",A:A,0)*(IF(G57="Korruse üldpind", SUMIFS(E:E,G:G,"Ühiskasutuses korruse pind",C:C,"üüritav pind",A:A,0,BH:BH,1),SUMIFS(E:E,G:G,"Korruse üldpind",C:C,"üüritav pind",A:A,0,BH:BH,1))+SUMIFS(E:E,G:G,"Ühiskasutuses korruse pind",C:C,"üüritav pind",A:A,0,BH:BH,1)),0)+IFERROR(SUMIFS(E:E,G:G,"Ainukasutuses pind",C:C,"üüritav pind",H:H,BI57,A:A,1)/SUMIFS(E:E,G:G,"Ainukasutuses pind",C:C,"üüritav pind",A:A,1)*(IF(G57="Korruse üldpind", SUMIFS(E:E,G:G,"Ühiskasutuses korruse pind",C:C,"üüritav pind",A:A,1,BH:BH,1),SUMIFS(E:E,G:G,"Korruse üldpind",C:C,"üüritav pind",A:A,1,BH:BH,1))+SUMIFS(E:E,G:G,"Ühiskasutuses korruse pind",C:C,"üüritav pind",A:A,1,BH:BH,1)),0)+IFERROR(SUMIFS(E:E,G:G,"Ainukasutuses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 0)+IFERROR(SUMIFS(E:E,G:G,"Ainukasutuses pind",C:C,"üüritav pind",H:H,BI57,A:A,4)/SUMIFS(E:E,G:G,"Ainukasutuses pind",C:C,"üüritav pind",A:A,4)*(IF(G57="Korruse üldpind",SUMIFS(E:E,G:G,"Ühiskasutuses korruse pind",C:C,"üüritav pind",A:A,4,BH:BH,1),SUMIFS(E:E,G:G,"Korruse üldpind",C:C,"üüritav pind",A:A,4,BH:BH,1))+SUMIFS(E:E,G:G,"Ühiskasutuses korruse pind",C:C,"üüritav pind",A:A,4,BH:BH,1)), 0)+IFERROR(SUMIFS(E:E,G:G,"Ainukasutuses pind",C:C,"üüritav pind",H:H,BI57,A:A,5)/SUMIFS(E:E,G:G,"Ainukasutuses pind",C:C,"üüritav pind",A:A,5)*(IF(G57="Korruse üldpind", SUMIFS(E:E,G:G,"Ühiskasutuses korruse pind",C:C,"üüritav pind",A:A,5,BH:BH,1),SUMIFS(E:E,G:G,"Korruse üldpind",C:C,"üüritav pind",A:A,5,BH:BH,1))+SUMIFS(E:E,G:G,"Ühiskasutuses korruse pind",C:C,"üüritav pind",A:A,5,BH:BH,1)), 0)+IFERROR(SUMIFS(E:E,G:G,"Ainukasutuses pind",C:C,"üüritav pind",H:H,BI57,A:A,6)/SUMIFS(E:E,G:G,"Ainukasutuses pind",C:C,"üüritav pind",A:A,6)*(IF(G57="Korruse üldpind", SUMIFS(E:E,G:G,"Ühiskasutuses korruse pind",C:C,"üüritav pind",A:A,6,BH:BH,1),SUMIFS(E:E,G:G,"Korruse üldpind",C:C,"üüritav pind",A:A,6,BH:BH,1))+SUMIFS(E:E,G:G,"Ühiskasutuses korruse pind",C:C,"üüritav pind",A:A,6,BH:BH,1)),0)+IFERROR(SUMIFS(E:E,G:G,"Ainukasutuses pind",C:C,"üüritav pind",H:H,BI57,A:A,7)/SUMIFS(E:E,G:G,"Ainukasutuses pind",C:C,"üüritav pind",A:A,7)*(IF(G57="Korruse üldpind", SUMIFS(E:E,G:G,"Ühiskasutuses korruse pind",C:C,"üüritav pind",A:A,7,BH:BH,1),SUMIFS(E:E,G:G,"Korruse üldpind",C:C,"üüritav pind",A:A,7,BH:BH,1))+SUMIFS(E:E,G:G,"Ühiskasutuses korruse pind",C:C,"üüritav pind",A:A,7,BH:BH,1)),0)+IFERROR(SUMIFS(E:E,G:G,"Ainukasutuses pind",C:C,"üüritav pind",H:H,BI57,A:A,8)/SUMIFS(E:E,G:G,"Ainukasutuses pind",C:C,"üüritav pind",A:A,8)*(IF(G57="Korruse üldpind", SUMIFS(E:E,G:G,"Ühiskasutuses korruse pind",C:C,"üüritav pind",A:A,8,BH:BH,1),SUMIFS(E:E,G:G,"Korruse üldpind",C:C,"üüritav pind",A:A,8,BH:BH,1))+SUMIFS(E:E,G:G,"Ühiskasutuses korruse pind",C:C,"üüritav pind",A:A,8,BH:BH,1)),0)+IFERROR(SUMIFS(E:E,G:G,"Ainukasutuses pind",C:C,"üüritav pind",H:H,BI57,A:A,9)/SUMIFS(E:E,G:G,"Ainukasutuses pind",C:C,"üüritav pind",A:A,9)*(IF(G57="Korruse üldpind", SUMIFS(E:E,G:G,"Ühiskasutuses korruse pind",C:C,"üüritav pind",A:A,9,BH:BH,1),SUMIFS(E:E,G:G,"Korruse üldpind",C:C,"üüritav pind",A:A,9,BH:BH,1))+SUMIFS(E:E,G:G,"Ühiskasutuses korruse pind",C:C,"üüritav pind",A:A,9,BH:BH,1)),0)+IFERROR(SUMIFS(E:E,G:G,"Ainukasutuses pind",C:C,"üüritav pind",H:H,BI57,A:A,10)/SUMIFS(E:E,G:G,"Ainukasutuses pind",C:C,"üüritav pind",A:A,10)*(IF(G57="Korruse üldpind", SUMIFS(E:E,G:G,"Ühiskasutuses korruse pind",C:C,"üüritav pind",A:A,10,BH:BH,1),SUMIFS(E:E,G:G,"Korruse üldpind",C:C,"üüritav pind",A:A,10,BH:BH,1))+SUMIFS(E:E,G:G,"Ühiskasutuses korruse pind",C:C,"üüritav pind",A:A,10,BH:BH,1)), 0)+IFERROR(SUMIFS(E:E,G:G,"Ainukasutuses pind",C:C,"üüritav pind",H:H,BI57,A:A,11)/SUMIFS(E:E,G:G,"Ainukasutuses pind",C:C,"üüritav pind",A:A,11)*(IF(G57="Korruse üldpind",SUMIFS(E:E,G:G,"Ühiskasutuses korruse pind",C:C,"üüritav pind",A:A,11,BH:BH,1),SUMIFS(E:E,G:G,"Korruse üldpind",C:C,"üüritav pind",A:A,11,BH:BH,1))+SUMIFS(E:E,G:G,"Ühiskasutuses korruse pind",C:C,"üüritav pind",A:A,11,BH:BH,1)), 0)+IFERROR(SUMIFS(E:E,G:G,"Ainukasutuses pind",C:C,"üüritav pind",H:H,BI57,A:A,12)/SUMIFS(E:E,G:G,"Ainukasutuses pind",C:C,"üüritav pind",A:A,12)*(IF(G57="Korruse üldpind", SUMIFS(E:E,G:G,"Ühiskasutuses korruse pind",C:C,"üüritav pind",A:A,12,BH:BH,1),SUMIFS(E:E,G:G,"Korruse üldpind",C:C,"üüritav pind",A:A,12,BH:BH,1))+SUMIFS(E:E,G:G,"Ühiskasutuses korruse pind",C:C,"üüritav pind",A:A,12,BH:BH,1)),0)+IFERROR(SUMIFS(E:E,G:G,"Ainukasutuses pind",C:C,"üüritav pind",H:H,BI57,A:A,13)/SUMIFS(E:E,G:G,"Ainukasutuses pind",C:C,"üüritav pind",A:A,13)*(IF(G57="Korruse üldpind", SUMIFS(E:E,G:G,"Ühiskasutuses korruse pind",C:C,"üüritav pind",A:A,13,BH:BH,1),SUMIFS(E:E,G:G,"Korruse üldpind",C:C,"üüritav pind",A:A,13,BH:BH,1))+SUMIFS(E:E,G:G,"Ühiskasutuses korruse pind",C:C,"üüritav pind",A:A,13,BH:BH,1)),0)+IFERROR(SUMIFS(E:E,G:G,"Ainukasutuses pind",C:C,"Üüritav pind",H:H,BI57,A:A,14)/SUMIFS(E:E,G:G,"Ainukasutuses pind",C:C,"Üüritav pind",A:A,14)*(IF(G57="Korruse üldpind", SUMIFS(E:E,G:G,"Ühiskasutuses korruse pind",C:C,"üüritav pind",A:A,14,BH:BH,1),SUMIFS(E:E,G:G,"Korruse üldpind",C:C,"üüritav pind",A:A,14,BH:BH,1))+SUMIFS(E:E,G:G,"Ühiskasutuses korruse pind",C:C,"üüritav pind",A:A,14,BH:BH,1)), 0),IF(BI57="Aktiivne vakantsus", SUMIFS(E:E,C:C,"üüritav pind",G:G,"Ühiskasutuses korruse pind",BH:BH,1)+SUMIFS(E:E,C:C,"üüritav pind",G:G,"Korruse üldpind",BH:BH,1)-SUM($BL$2:BL56), IF(BI57="Üüritav büroopind kokku", SUM($BL$2:BL56), "")))</f>
        <v/>
      </c>
      <c r="BM57" s="34" t="str">
        <f ca="1">IF(BF57&lt;&gt;"",IFERROR(AY57/SUM($AY$3:OFFSET($AY$3,MATCH("Üüritav büroopind kokku",$BI$5:$BI$300,0),0))*(SUMIFS(E:E,G:G,"Ühiskasutuses hoone pind",C:C,"ÜÜRITAV PIND",BH:BH,1)+SUMIFS(E:E,G:G,"Hoone üldpind",C:C,"ÜÜRITAV PIND",BH:BH,1)),0),IF(BI57="Aktiivne vakantsus",IFERROR(AY57/SUM($AY$3:OFFSET($AY$3,MATCH("Üüritav büroopind kokku",$BI$5:$BI$300,0),0))*(SUMIFS(E:E,G:G,"Ühiskasutuses hoone pind",C:C,"ÜÜRITAV PIND",BH:BH,1)+SUMIFS(E:E,G:G,"Hoone üldpind",C:C,"ÜÜRITAV PIND",BH:BH,1)),0),IF(BI57="Üüritav büroopind kokku",SUM($BM$2:BM56),"")))</f>
        <v/>
      </c>
      <c r="BN57" s="34" t="str">
        <f>IF(OR(BF57&lt;&gt;"",BI57="Aktiivne vakantsus"),IFERROR(SUMIFS(INDEX($AC$3:$AU$1002,0,MATCH($BI57,AC$2:AU$2,0)),$BH$3:$BH$1002,1),0),IF(BI57="Üüritav büroopind kokku",SUM($BN$2:BN56), ""))</f>
        <v/>
      </c>
      <c r="BO57" s="34" t="str">
        <f t="shared" si="9"/>
        <v/>
      </c>
      <c r="BP57" s="114" t="str">
        <f t="shared" ca="1" si="1"/>
        <v/>
      </c>
    </row>
    <row r="58" spans="1:68" x14ac:dyDescent="0.3">
      <c r="A58" s="25" t="str">
        <f>IF(Eksplikatsioon!A60=0,"",Eksplikatsioon!A60)</f>
        <v/>
      </c>
      <c r="B58" s="58" t="str">
        <f>IF(Eksplikatsioon!B60=0,"",Eksplikatsioon!B60)</f>
        <v/>
      </c>
      <c r="C58" s="25" t="str">
        <f>IF(Eksplikatsioon!C60=0,"",Eksplikatsioon!C60)</f>
        <v/>
      </c>
      <c r="D58" s="25" t="str">
        <f>IF(Eksplikatsioon!D60=0,"",Eksplikatsioon!D60)</f>
        <v/>
      </c>
      <c r="E58" s="56" t="str">
        <f>IF(Eksplikatsioon!F60=0,"",Eksplikatsioon!F60)</f>
        <v/>
      </c>
      <c r="F58" s="25" t="str">
        <f>IF(Eksplikatsioon!H60=0,"",Eksplikatsioon!H60)</f>
        <v/>
      </c>
      <c r="G58" s="25" t="str">
        <f>IF(Eksplikatsioon!J60=0,"",Eksplikatsioon!J60)</f>
        <v/>
      </c>
      <c r="H58" s="25" t="str">
        <f>IF(Eksplikatsioon!K60=0,"",Eksplikatsioon!K60)</f>
        <v/>
      </c>
      <c r="I58" s="25" t="str">
        <f>IF(Eksplikatsioon!L60=0,"",Eksplikatsioon!L60)</f>
        <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c r="BH58" s="108" t="str">
        <f t="shared" si="6"/>
        <v/>
      </c>
      <c r="BI58" s="9" t="str">
        <f t="shared" si="10"/>
        <v/>
      </c>
      <c r="BJ58" s="9" t="str">
        <f t="shared" si="11"/>
        <v/>
      </c>
      <c r="BK58" s="34" t="str">
        <f>IF(BF58&lt;&gt;"",IF(SUMIFS(E:E,H:H,BI58,G:G,"Ainukasutuses pind",C:C,"ÜÜRITAV PIND",BH:BH,1)=0,0,SUMIFS(E:E,H:H,BI58,G:G,"Ainukasutuses pind",C:C,"ÜÜRITAV PIND",BH:BH,1)),IF(BI58="Aktiivne vakantsus",SUMIFS(E:E,C:C,"üüritav pind",G:G,"ainukasutuses pind",BH:BH,1)-SUM($BK$2:BK57),IF(BI58="Üüritav büroopind kokku",SUM($BK$2:BK57),"")))</f>
        <v/>
      </c>
      <c r="BL58" s="34" t="str">
        <f>IF(BF58&lt;&gt;"",IFERROR(SUMIFS(E:E,G:G,"Ainukasutuses pind",C:C,"üüritav pind",H:H,BI58,A:A,-4)/SUMIFS(E:E,G:G,"Ainukasutuses pind",C:C,"üüritav pind",A:A,-4)*(IF(G58="Korruse üldpind", SUMIFS(E:E,G:G,"Ühiskasutuses korruse pind",C:C,"üüritav pind",A:A,-4,BH:BH,1),SUMIFS(E:E,G:G,"Korruse üldpind",C:C,"üüritav pind",A:A,-4,BH:BH,1))+SUMIFS(E:E,G:G,"Ühiskasutuses korruse pind",C:C,"üüritav pind",A:A,-4,BH:BH,1)),0)+IFERROR(SUMIFS(E:E,G:G,"Ainukasutuses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pind",H:H,BI58,A:A,-1)/SUMIFS(E:E,G:G,"Ainukasutuses pind",C:C,"üüritav pind",A:A,-1)*(IF(G58="Korruse üldpind",SUMIFS(E:E,G:G,"Ühiskasutuses korruse pind",C:C,"üüritav pind",A:A,-1,BH:BH,1),SUMIFS(E:E,G:G,"Korruse üldpind",C:C,"üüritav pind",A:A,-1,BH:BH,1))+SUMIFS(E:E,G:G,"Ühiskasutuses korruse pind",C:C,"üüritav pind",A:A,-1,BH:BH,1)),0)+IFERROR(SUMIFS(E:E,G:G,"Ainukasutuses pind",C:C,"üüritav pind",H:H,BI58,A:A,0)/SUMIFS(E:E,G:G,"Ainukasutuses pind",C:C,"üüritav pind",A:A,0)*(IF(G58="Korruse üldpind", SUMIFS(E:E,G:G,"Ühiskasutuses korruse pind",C:C,"üüritav pind",A:A,0,BH:BH,1),SUMIFS(E:E,G:G,"Korruse üldpind",C:C,"üüritav pind",A:A,0,BH:BH,1))+SUMIFS(E:E,G:G,"Ühiskasutuses korruse pind",C:C,"üüritav pind",A:A,0,BH:BH,1)),0)+IFERROR(SUMIFS(E:E,G:G,"Ainukasutuses pind",C:C,"üüritav pind",H:H,BI58,A:A,1)/SUMIFS(E:E,G:G,"Ainukasutuses pind",C:C,"üüritav pind",A:A,1)*(IF(G58="Korruse üldpind", SUMIFS(E:E,G:G,"Ühiskasutuses korruse pind",C:C,"üüritav pind",A:A,1,BH:BH,1),SUMIFS(E:E,G:G,"Korruse üldpind",C:C,"üüritav pind",A:A,1,BH:BH,1))+SUMIFS(E:E,G:G,"Ühiskasutuses korruse pind",C:C,"üüritav pind",A:A,1,BH:BH,1)),0)+IFERROR(SUMIFS(E:E,G:G,"Ainukasutuses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 0)+IFERROR(SUMIFS(E:E,G:G,"Ainukasutuses pind",C:C,"üüritav pind",H:H,BI58,A:A,4)/SUMIFS(E:E,G:G,"Ainukasutuses pind",C:C,"üüritav pind",A:A,4)*(IF(G58="Korruse üldpind",SUMIFS(E:E,G:G,"Ühiskasutuses korruse pind",C:C,"üüritav pind",A:A,4,BH:BH,1),SUMIFS(E:E,G:G,"Korruse üldpind",C:C,"üüritav pind",A:A,4,BH:BH,1))+SUMIFS(E:E,G:G,"Ühiskasutuses korruse pind",C:C,"üüritav pind",A:A,4,BH:BH,1)), 0)+IFERROR(SUMIFS(E:E,G:G,"Ainukasutuses pind",C:C,"üüritav pind",H:H,BI58,A:A,5)/SUMIFS(E:E,G:G,"Ainukasutuses pind",C:C,"üüritav pind",A:A,5)*(IF(G58="Korruse üldpind", SUMIFS(E:E,G:G,"Ühiskasutuses korruse pind",C:C,"üüritav pind",A:A,5,BH:BH,1),SUMIFS(E:E,G:G,"Korruse üldpind",C:C,"üüritav pind",A:A,5,BH:BH,1))+SUMIFS(E:E,G:G,"Ühiskasutuses korruse pind",C:C,"üüritav pind",A:A,5,BH:BH,1)), 0)+IFERROR(SUMIFS(E:E,G:G,"Ainukasutuses pind",C:C,"üüritav pind",H:H,BI58,A:A,6)/SUMIFS(E:E,G:G,"Ainukasutuses pind",C:C,"üüritav pind",A:A,6)*(IF(G58="Korruse üldpind", SUMIFS(E:E,G:G,"Ühiskasutuses korruse pind",C:C,"üüritav pind",A:A,6,BH:BH,1),SUMIFS(E:E,G:G,"Korruse üldpind",C:C,"üüritav pind",A:A,6,BH:BH,1))+SUMIFS(E:E,G:G,"Ühiskasutuses korruse pind",C:C,"üüritav pind",A:A,6,BH:BH,1)),0)+IFERROR(SUMIFS(E:E,G:G,"Ainukasutuses pind",C:C,"üüritav pind",H:H,BI58,A:A,7)/SUMIFS(E:E,G:G,"Ainukasutuses pind",C:C,"üüritav pind",A:A,7)*(IF(G58="Korruse üldpind", SUMIFS(E:E,G:G,"Ühiskasutuses korruse pind",C:C,"üüritav pind",A:A,7,BH:BH,1),SUMIFS(E:E,G:G,"Korruse üldpind",C:C,"üüritav pind",A:A,7,BH:BH,1))+SUMIFS(E:E,G:G,"Ühiskasutuses korruse pind",C:C,"üüritav pind",A:A,7,BH:BH,1)),0)+IFERROR(SUMIFS(E:E,G:G,"Ainukasutuses pind",C:C,"üüritav pind",H:H,BI58,A:A,8)/SUMIFS(E:E,G:G,"Ainukasutuses pind",C:C,"üüritav pind",A:A,8)*(IF(G58="Korruse üldpind", SUMIFS(E:E,G:G,"Ühiskasutuses korruse pind",C:C,"üüritav pind",A:A,8,BH:BH,1),SUMIFS(E:E,G:G,"Korruse üldpind",C:C,"üüritav pind",A:A,8,BH:BH,1))+SUMIFS(E:E,G:G,"Ühiskasutuses korruse pind",C:C,"üüritav pind",A:A,8,BH:BH,1)),0)+IFERROR(SUMIFS(E:E,G:G,"Ainukasutuses pind",C:C,"üüritav pind",H:H,BI58,A:A,9)/SUMIFS(E:E,G:G,"Ainukasutuses pind",C:C,"üüritav pind",A:A,9)*(IF(G58="Korruse üldpind", SUMIFS(E:E,G:G,"Ühiskasutuses korruse pind",C:C,"üüritav pind",A:A,9,BH:BH,1),SUMIFS(E:E,G:G,"Korruse üldpind",C:C,"üüritav pind",A:A,9,BH:BH,1))+SUMIFS(E:E,G:G,"Ühiskasutuses korruse pind",C:C,"üüritav pind",A:A,9,BH:BH,1)),0)+IFERROR(SUMIFS(E:E,G:G,"Ainukasutuses pind",C:C,"üüritav pind",H:H,BI58,A:A,10)/SUMIFS(E:E,G:G,"Ainukasutuses pind",C:C,"üüritav pind",A:A,10)*(IF(G58="Korruse üldpind", SUMIFS(E:E,G:G,"Ühiskasutuses korruse pind",C:C,"üüritav pind",A:A,10,BH:BH,1),SUMIFS(E:E,G:G,"Korruse üldpind",C:C,"üüritav pind",A:A,10,BH:BH,1))+SUMIFS(E:E,G:G,"Ühiskasutuses korruse pind",C:C,"üüritav pind",A:A,10,BH:BH,1)), 0)+IFERROR(SUMIFS(E:E,G:G,"Ainukasutuses pind",C:C,"üüritav pind",H:H,BI58,A:A,11)/SUMIFS(E:E,G:G,"Ainukasutuses pind",C:C,"üüritav pind",A:A,11)*(IF(G58="Korruse üldpind",SUMIFS(E:E,G:G,"Ühiskasutuses korruse pind",C:C,"üüritav pind",A:A,11,BH:BH,1),SUMIFS(E:E,G:G,"Korruse üldpind",C:C,"üüritav pind",A:A,11,BH:BH,1))+SUMIFS(E:E,G:G,"Ühiskasutuses korruse pind",C:C,"üüritav pind",A:A,11,BH:BH,1)), 0)+IFERROR(SUMIFS(E:E,G:G,"Ainukasutuses pind",C:C,"üüritav pind",H:H,BI58,A:A,12)/SUMIFS(E:E,G:G,"Ainukasutuses pind",C:C,"üüritav pind",A:A,12)*(IF(G58="Korruse üldpind", SUMIFS(E:E,G:G,"Ühiskasutuses korruse pind",C:C,"üüritav pind",A:A,12,BH:BH,1),SUMIFS(E:E,G:G,"Korruse üldpind",C:C,"üüritav pind",A:A,12,BH:BH,1))+SUMIFS(E:E,G:G,"Ühiskasutuses korruse pind",C:C,"üüritav pind",A:A,12,BH:BH,1)),0)+IFERROR(SUMIFS(E:E,G:G,"Ainukasutuses pind",C:C,"üüritav pind",H:H,BI58,A:A,13)/SUMIFS(E:E,G:G,"Ainukasutuses pind",C:C,"üüritav pind",A:A,13)*(IF(G58="Korruse üldpind", SUMIFS(E:E,G:G,"Ühiskasutuses korruse pind",C:C,"üüritav pind",A:A,13,BH:BH,1),SUMIFS(E:E,G:G,"Korruse üldpind",C:C,"üüritav pind",A:A,13,BH:BH,1))+SUMIFS(E:E,G:G,"Ühiskasutuses korruse pind",C:C,"üüritav pind",A:A,13,BH:BH,1)),0)+IFERROR(SUMIFS(E:E,G:G,"Ainukasutuses pind",C:C,"Üüritav pind",H:H,BI58,A:A,14)/SUMIFS(E:E,G:G,"Ainukasutuses pind",C:C,"Üüritav pind",A:A,14)*(IF(G58="Korruse üldpind", SUMIFS(E:E,G:G,"Ühiskasutuses korruse pind",C:C,"üüritav pind",A:A,14,BH:BH,1),SUMIFS(E:E,G:G,"Korruse üldpind",C:C,"üüritav pind",A:A,14,BH:BH,1))+SUMIFS(E:E,G:G,"Ühiskasutuses korruse pind",C:C,"üüritav pind",A:A,14,BH:BH,1)), 0),IF(BI58="Aktiivne vakantsus", SUMIFS(E:E,C:C,"üüritav pind",G:G,"Ühiskasutuses korruse pind",BH:BH,1)+SUMIFS(E:E,C:C,"üüritav pind",G:G,"Korruse üldpind",BH:BH,1)-SUM($BL$2:BL57), IF(BI58="Üüritav büroopind kokku", SUM($BL$2:BL57), "")))</f>
        <v/>
      </c>
      <c r="BM58" s="34" t="str">
        <f ca="1">IF(BF58&lt;&gt;"",IFERROR(AY58/SUM($AY$3:OFFSET($AY$3,MATCH("Üüritav büroopind kokku",$BI$5:$BI$300,0),0))*(SUMIFS(E:E,G:G,"Ühiskasutuses hoone pind",C:C,"ÜÜRITAV PIND",BH:BH,1)+SUMIFS(E:E,G:G,"Hoone üldpind",C:C,"ÜÜRITAV PIND",BH:BH,1)),0),IF(BI58="Aktiivne vakantsus",IFERROR(AY58/SUM($AY$3:OFFSET($AY$3,MATCH("Üüritav büroopind kokku",$BI$5:$BI$300,0),0))*(SUMIFS(E:E,G:G,"Ühiskasutuses hoone pind",C:C,"ÜÜRITAV PIND",BH:BH,1)+SUMIFS(E:E,G:G,"Hoone üldpind",C:C,"ÜÜRITAV PIND",BH:BH,1)),0),IF(BI58="Üüritav büroopind kokku",SUM($BM$2:BM57),"")))</f>
        <v/>
      </c>
      <c r="BN58" s="34" t="str">
        <f>IF(OR(BF58&lt;&gt;"",BI58="Aktiivne vakantsus"),IFERROR(SUMIFS(INDEX($AC$3:$AU$1002,0,MATCH($BI58,AC$2:AU$2,0)),$BH$3:$BH$1002,1),0),IF(BI58="Üüritav büroopind kokku",SUM($BN$2:BN57), ""))</f>
        <v/>
      </c>
      <c r="BO58" s="34" t="str">
        <f t="shared" si="9"/>
        <v/>
      </c>
      <c r="BP58" s="114" t="str">
        <f t="shared" ca="1" si="1"/>
        <v/>
      </c>
    </row>
    <row r="59" spans="1:68" x14ac:dyDescent="0.3">
      <c r="A59" s="25" t="str">
        <f>IF(Eksplikatsioon!A61=0,"",Eksplikatsioon!A61)</f>
        <v/>
      </c>
      <c r="B59" s="58" t="str">
        <f>IF(Eksplikatsioon!B61=0,"",Eksplikatsioon!B61)</f>
        <v/>
      </c>
      <c r="C59" s="25" t="str">
        <f>IF(Eksplikatsioon!C61=0,"",Eksplikatsioon!C61)</f>
        <v/>
      </c>
      <c r="D59" s="25" t="str">
        <f>IF(Eksplikatsioon!D61=0,"",Eksplikatsioon!D61)</f>
        <v/>
      </c>
      <c r="E59" s="56" t="str">
        <f>IF(Eksplikatsioon!F61=0,"",Eksplikatsioon!F61)</f>
        <v/>
      </c>
      <c r="F59" s="25" t="str">
        <f>IF(Eksplikatsioon!H61=0,"",Eksplikatsioon!H61)</f>
        <v/>
      </c>
      <c r="G59" s="25" t="str">
        <f>IF(Eksplikatsioon!J61=0,"",Eksplikatsioon!J61)</f>
        <v/>
      </c>
      <c r="H59" s="25" t="str">
        <f>IF(Eksplikatsioon!K61=0,"",Eksplikatsioon!K61)</f>
        <v/>
      </c>
      <c r="I59" s="25" t="str">
        <f>IF(Eksplikatsioon!L61=0,"",Eksplikatsioon!L61)</f>
        <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c r="BH59" s="108" t="str">
        <f t="shared" si="6"/>
        <v/>
      </c>
      <c r="BI59" s="9" t="str">
        <f t="shared" si="10"/>
        <v/>
      </c>
      <c r="BJ59" s="9" t="str">
        <f t="shared" si="11"/>
        <v/>
      </c>
      <c r="BK59" s="34" t="str">
        <f>IF(BF59&lt;&gt;"",IF(SUMIFS(E:E,H:H,BI59,G:G,"Ainukasutuses pind",C:C,"ÜÜRITAV PIND",BH:BH,1)=0,0,SUMIFS(E:E,H:H,BI59,G:G,"Ainukasutuses pind",C:C,"ÜÜRITAV PIND",BH:BH,1)),IF(BI59="Aktiivne vakantsus",SUMIFS(E:E,C:C,"üüritav pind",G:G,"ainukasutuses pind",BH:BH,1)-SUM($BK$2:BK58),IF(BI59="Üüritav büroopind kokku",SUM($BK$2:BK58),"")))</f>
        <v/>
      </c>
      <c r="BL59" s="34" t="str">
        <f>IF(BF59&lt;&gt;"",IFERROR(SUMIFS(E:E,G:G,"Ainukasutuses pind",C:C,"üüritav pind",H:H,BI59,A:A,-4)/SUMIFS(E:E,G:G,"Ainukasutuses pind",C:C,"üüritav pind",A:A,-4)*(IF(G59="Korruse üldpind", SUMIFS(E:E,G:G,"Ühiskasutuses korruse pind",C:C,"üüritav pind",A:A,-4,BH:BH,1),SUMIFS(E:E,G:G,"Korruse üldpind",C:C,"üüritav pind",A:A,-4,BH:BH,1))+SUMIFS(E:E,G:G,"Ühiskasutuses korruse pind",C:C,"üüritav pind",A:A,-4,BH:BH,1)),0)+IFERROR(SUMIFS(E:E,G:G,"Ainukasutuses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pind",H:H,BI59,A:A,-1)/SUMIFS(E:E,G:G,"Ainukasutuses pind",C:C,"üüritav pind",A:A,-1)*(IF(G59="Korruse üldpind",SUMIFS(E:E,G:G,"Ühiskasutuses korruse pind",C:C,"üüritav pind",A:A,-1,BH:BH,1),SUMIFS(E:E,G:G,"Korruse üldpind",C:C,"üüritav pind",A:A,-1,BH:BH,1))+SUMIFS(E:E,G:G,"Ühiskasutuses korruse pind",C:C,"üüritav pind",A:A,-1,BH:BH,1)),0)+IFERROR(SUMIFS(E:E,G:G,"Ainukasutuses pind",C:C,"üüritav pind",H:H,BI59,A:A,0)/SUMIFS(E:E,G:G,"Ainukasutuses pind",C:C,"üüritav pind",A:A,0)*(IF(G59="Korruse üldpind", SUMIFS(E:E,G:G,"Ühiskasutuses korruse pind",C:C,"üüritav pind",A:A,0,BH:BH,1),SUMIFS(E:E,G:G,"Korruse üldpind",C:C,"üüritav pind",A:A,0,BH:BH,1))+SUMIFS(E:E,G:G,"Ühiskasutuses korruse pind",C:C,"üüritav pind",A:A,0,BH:BH,1)),0)+IFERROR(SUMIFS(E:E,G:G,"Ainukasutuses pind",C:C,"üüritav pind",H:H,BI59,A:A,1)/SUMIFS(E:E,G:G,"Ainukasutuses pind",C:C,"üüritav pind",A:A,1)*(IF(G59="Korruse üldpind", SUMIFS(E:E,G:G,"Ühiskasutuses korruse pind",C:C,"üüritav pind",A:A,1,BH:BH,1),SUMIFS(E:E,G:G,"Korruse üldpind",C:C,"üüritav pind",A:A,1,BH:BH,1))+SUMIFS(E:E,G:G,"Ühiskasutuses korruse pind",C:C,"üüritav pind",A:A,1,BH:BH,1)),0)+IFERROR(SUMIFS(E:E,G:G,"Ainukasutuses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 0)+IFERROR(SUMIFS(E:E,G:G,"Ainukasutuses pind",C:C,"üüritav pind",H:H,BI59,A:A,4)/SUMIFS(E:E,G:G,"Ainukasutuses pind",C:C,"üüritav pind",A:A,4)*(IF(G59="Korruse üldpind",SUMIFS(E:E,G:G,"Ühiskasutuses korruse pind",C:C,"üüritav pind",A:A,4,BH:BH,1),SUMIFS(E:E,G:G,"Korruse üldpind",C:C,"üüritav pind",A:A,4,BH:BH,1))+SUMIFS(E:E,G:G,"Ühiskasutuses korruse pind",C:C,"üüritav pind",A:A,4,BH:BH,1)), 0)+IFERROR(SUMIFS(E:E,G:G,"Ainukasutuses pind",C:C,"üüritav pind",H:H,BI59,A:A,5)/SUMIFS(E:E,G:G,"Ainukasutuses pind",C:C,"üüritav pind",A:A,5)*(IF(G59="Korruse üldpind", SUMIFS(E:E,G:G,"Ühiskasutuses korruse pind",C:C,"üüritav pind",A:A,5,BH:BH,1),SUMIFS(E:E,G:G,"Korruse üldpind",C:C,"üüritav pind",A:A,5,BH:BH,1))+SUMIFS(E:E,G:G,"Ühiskasutuses korruse pind",C:C,"üüritav pind",A:A,5,BH:BH,1)), 0)+IFERROR(SUMIFS(E:E,G:G,"Ainukasutuses pind",C:C,"üüritav pind",H:H,BI59,A:A,6)/SUMIFS(E:E,G:G,"Ainukasutuses pind",C:C,"üüritav pind",A:A,6)*(IF(G59="Korruse üldpind", SUMIFS(E:E,G:G,"Ühiskasutuses korruse pind",C:C,"üüritav pind",A:A,6,BH:BH,1),SUMIFS(E:E,G:G,"Korruse üldpind",C:C,"üüritav pind",A:A,6,BH:BH,1))+SUMIFS(E:E,G:G,"Ühiskasutuses korruse pind",C:C,"üüritav pind",A:A,6,BH:BH,1)),0)+IFERROR(SUMIFS(E:E,G:G,"Ainukasutuses pind",C:C,"üüritav pind",H:H,BI59,A:A,7)/SUMIFS(E:E,G:G,"Ainukasutuses pind",C:C,"üüritav pind",A:A,7)*(IF(G59="Korruse üldpind", SUMIFS(E:E,G:G,"Ühiskasutuses korruse pind",C:C,"üüritav pind",A:A,7,BH:BH,1),SUMIFS(E:E,G:G,"Korruse üldpind",C:C,"üüritav pind",A:A,7,BH:BH,1))+SUMIFS(E:E,G:G,"Ühiskasutuses korruse pind",C:C,"üüritav pind",A:A,7,BH:BH,1)),0)+IFERROR(SUMIFS(E:E,G:G,"Ainukasutuses pind",C:C,"üüritav pind",H:H,BI59,A:A,8)/SUMIFS(E:E,G:G,"Ainukasutuses pind",C:C,"üüritav pind",A:A,8)*(IF(G59="Korruse üldpind", SUMIFS(E:E,G:G,"Ühiskasutuses korruse pind",C:C,"üüritav pind",A:A,8,BH:BH,1),SUMIFS(E:E,G:G,"Korruse üldpind",C:C,"üüritav pind",A:A,8,BH:BH,1))+SUMIFS(E:E,G:G,"Ühiskasutuses korruse pind",C:C,"üüritav pind",A:A,8,BH:BH,1)),0)+IFERROR(SUMIFS(E:E,G:G,"Ainukasutuses pind",C:C,"üüritav pind",H:H,BI59,A:A,9)/SUMIFS(E:E,G:G,"Ainukasutuses pind",C:C,"üüritav pind",A:A,9)*(IF(G59="Korruse üldpind", SUMIFS(E:E,G:G,"Ühiskasutuses korruse pind",C:C,"üüritav pind",A:A,9,BH:BH,1),SUMIFS(E:E,G:G,"Korruse üldpind",C:C,"üüritav pind",A:A,9,BH:BH,1))+SUMIFS(E:E,G:G,"Ühiskasutuses korruse pind",C:C,"üüritav pind",A:A,9,BH:BH,1)),0)+IFERROR(SUMIFS(E:E,G:G,"Ainukasutuses pind",C:C,"üüritav pind",H:H,BI59,A:A,10)/SUMIFS(E:E,G:G,"Ainukasutuses pind",C:C,"üüritav pind",A:A,10)*(IF(G59="Korruse üldpind", SUMIFS(E:E,G:G,"Ühiskasutuses korruse pind",C:C,"üüritav pind",A:A,10,BH:BH,1),SUMIFS(E:E,G:G,"Korruse üldpind",C:C,"üüritav pind",A:A,10,BH:BH,1))+SUMIFS(E:E,G:G,"Ühiskasutuses korruse pind",C:C,"üüritav pind",A:A,10,BH:BH,1)), 0)+IFERROR(SUMIFS(E:E,G:G,"Ainukasutuses pind",C:C,"üüritav pind",H:H,BI59,A:A,11)/SUMIFS(E:E,G:G,"Ainukasutuses pind",C:C,"üüritav pind",A:A,11)*(IF(G59="Korruse üldpind",SUMIFS(E:E,G:G,"Ühiskasutuses korruse pind",C:C,"üüritav pind",A:A,11,BH:BH,1),SUMIFS(E:E,G:G,"Korruse üldpind",C:C,"üüritav pind",A:A,11,BH:BH,1))+SUMIFS(E:E,G:G,"Ühiskasutuses korruse pind",C:C,"üüritav pind",A:A,11,BH:BH,1)), 0)+IFERROR(SUMIFS(E:E,G:G,"Ainukasutuses pind",C:C,"üüritav pind",H:H,BI59,A:A,12)/SUMIFS(E:E,G:G,"Ainukasutuses pind",C:C,"üüritav pind",A:A,12)*(IF(G59="Korruse üldpind", SUMIFS(E:E,G:G,"Ühiskasutuses korruse pind",C:C,"üüritav pind",A:A,12,BH:BH,1),SUMIFS(E:E,G:G,"Korruse üldpind",C:C,"üüritav pind",A:A,12,BH:BH,1))+SUMIFS(E:E,G:G,"Ühiskasutuses korruse pind",C:C,"üüritav pind",A:A,12,BH:BH,1)),0)+IFERROR(SUMIFS(E:E,G:G,"Ainukasutuses pind",C:C,"üüritav pind",H:H,BI59,A:A,13)/SUMIFS(E:E,G:G,"Ainukasutuses pind",C:C,"üüritav pind",A:A,13)*(IF(G59="Korruse üldpind", SUMIFS(E:E,G:G,"Ühiskasutuses korruse pind",C:C,"üüritav pind",A:A,13,BH:BH,1),SUMIFS(E:E,G:G,"Korruse üldpind",C:C,"üüritav pind",A:A,13,BH:BH,1))+SUMIFS(E:E,G:G,"Ühiskasutuses korruse pind",C:C,"üüritav pind",A:A,13,BH:BH,1)),0)+IFERROR(SUMIFS(E:E,G:G,"Ainukasutuses pind",C:C,"Üüritav pind",H:H,BI59,A:A,14)/SUMIFS(E:E,G:G,"Ainukasutuses pind",C:C,"Üüritav pind",A:A,14)*(IF(G59="Korruse üldpind", SUMIFS(E:E,G:G,"Ühiskasutuses korruse pind",C:C,"üüritav pind",A:A,14,BH:BH,1),SUMIFS(E:E,G:G,"Korruse üldpind",C:C,"üüritav pind",A:A,14,BH:BH,1))+SUMIFS(E:E,G:G,"Ühiskasutuses korruse pind",C:C,"üüritav pind",A:A,14,BH:BH,1)), 0),IF(BI59="Aktiivne vakantsus", SUMIFS(E:E,C:C,"üüritav pind",G:G,"Ühiskasutuses korruse pind",BH:BH,1)+SUMIFS(E:E,C:C,"üüritav pind",G:G,"Korruse üldpind",BH:BH,1)-SUM($BL$2:BL58), IF(BI59="Üüritav büroopind kokku", SUM($BL$2:BL58), "")))</f>
        <v/>
      </c>
      <c r="BM59" s="34" t="str">
        <f ca="1">IF(BF59&lt;&gt;"",IFERROR(AY59/SUM($AY$3:OFFSET($AY$3,MATCH("Üüritav büroopind kokku",$BI$5:$BI$300,0),0))*(SUMIFS(E:E,G:G,"Ühiskasutuses hoone pind",C:C,"ÜÜRITAV PIND",BH:BH,1)+SUMIFS(E:E,G:G,"Hoone üldpind",C:C,"ÜÜRITAV PIND",BH:BH,1)),0),IF(BI59="Aktiivne vakantsus",IFERROR(AY59/SUM($AY$3:OFFSET($AY$3,MATCH("Üüritav büroopind kokku",$BI$5:$BI$300,0),0))*(SUMIFS(E:E,G:G,"Ühiskasutuses hoone pind",C:C,"ÜÜRITAV PIND",BH:BH,1)+SUMIFS(E:E,G:G,"Hoone üldpind",C:C,"ÜÜRITAV PIND",BH:BH,1)),0),IF(BI59="Üüritav büroopind kokku",SUM($BM$2:BM58),"")))</f>
        <v/>
      </c>
      <c r="BN59" s="34" t="str">
        <f>IF(OR(BF59&lt;&gt;"",BI59="Aktiivne vakantsus"),IFERROR(SUMIFS(INDEX($AC$3:$AU$1002,0,MATCH($BI59,AC$2:AU$2,0)),$BH$3:$BH$1002,1),0),IF(BI59="Üüritav büroopind kokku",SUM($BN$2:BN58), ""))</f>
        <v/>
      </c>
      <c r="BO59" s="34" t="str">
        <f t="shared" si="9"/>
        <v/>
      </c>
      <c r="BP59" s="114" t="str">
        <f t="shared" ca="1" si="1"/>
        <v/>
      </c>
    </row>
    <row r="60" spans="1:68" x14ac:dyDescent="0.3">
      <c r="A60" s="25" t="str">
        <f>IF(Eksplikatsioon!A62=0,"",Eksplikatsioon!A62)</f>
        <v/>
      </c>
      <c r="B60" s="58" t="str">
        <f>IF(Eksplikatsioon!B62=0,"",Eksplikatsioon!B62)</f>
        <v/>
      </c>
      <c r="C60" s="25" t="str">
        <f>IF(Eksplikatsioon!C62=0,"",Eksplikatsioon!C62)</f>
        <v/>
      </c>
      <c r="D60" s="25" t="str">
        <f>IF(Eksplikatsioon!D62=0,"",Eksplikatsioon!D62)</f>
        <v/>
      </c>
      <c r="E60" s="56" t="str">
        <f>IF(Eksplikatsioon!F62=0,"",Eksplikatsioon!F62)</f>
        <v/>
      </c>
      <c r="F60" s="25" t="str">
        <f>IF(Eksplikatsioon!H62=0,"",Eksplikatsioon!H62)</f>
        <v/>
      </c>
      <c r="G60" s="25" t="str">
        <f>IF(Eksplikatsioon!J62=0,"",Eksplikatsioon!J62)</f>
        <v/>
      </c>
      <c r="H60" s="25" t="str">
        <f>IF(Eksplikatsioon!K62=0,"",Eksplikatsioon!K62)</f>
        <v/>
      </c>
      <c r="I60" s="25" t="str">
        <f>IF(Eksplikatsioon!L62=0,"",Eksplikatsioon!L62)</f>
        <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c r="BH60" s="108" t="str">
        <f t="shared" si="6"/>
        <v/>
      </c>
      <c r="BI60" s="9" t="str">
        <f t="shared" si="10"/>
        <v/>
      </c>
      <c r="BJ60" s="9" t="str">
        <f t="shared" si="11"/>
        <v/>
      </c>
      <c r="BK60" s="34" t="str">
        <f>IF(BF60&lt;&gt;"",IF(SUMIFS(E:E,H:H,BI60,G:G,"Ainukasutuses pind",C:C,"ÜÜRITAV PIND",BH:BH,1)=0,0,SUMIFS(E:E,H:H,BI60,G:G,"Ainukasutuses pind",C:C,"ÜÜRITAV PIND",BH:BH,1)),IF(BI60="Aktiivne vakantsus",SUMIFS(E:E,C:C,"üüritav pind",G:G,"ainukasutuses pind",BH:BH,1)-SUM($BK$2:BK59),IF(BI60="Üüritav büroopind kokku",SUM($BK$2:BK59),"")))</f>
        <v/>
      </c>
      <c r="BL60" s="34" t="str">
        <f>IF(BF60&lt;&gt;"",IFERROR(SUMIFS(E:E,G:G,"Ainukasutuses pind",C:C,"üüritav pind",H:H,BI60,A:A,-4)/SUMIFS(E:E,G:G,"Ainukasutuses pind",C:C,"üüritav pind",A:A,-4)*(IF(G60="Korruse üldpind", SUMIFS(E:E,G:G,"Ühiskasutuses korruse pind",C:C,"üüritav pind",A:A,-4,BH:BH,1),SUMIFS(E:E,G:G,"Korruse üldpind",C:C,"üüritav pind",A:A,-4,BH:BH,1))+SUMIFS(E:E,G:G,"Ühiskasutuses korruse pind",C:C,"üüritav pind",A:A,-4,BH:BH,1)),0)+IFERROR(SUMIFS(E:E,G:G,"Ainukasutuses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pind",H:H,BI60,A:A,-1)/SUMIFS(E:E,G:G,"Ainukasutuses pind",C:C,"üüritav pind",A:A,-1)*(IF(G60="Korruse üldpind",SUMIFS(E:E,G:G,"Ühiskasutuses korruse pind",C:C,"üüritav pind",A:A,-1,BH:BH,1),SUMIFS(E:E,G:G,"Korruse üldpind",C:C,"üüritav pind",A:A,-1,BH:BH,1))+SUMIFS(E:E,G:G,"Ühiskasutuses korruse pind",C:C,"üüritav pind",A:A,-1,BH:BH,1)),0)+IFERROR(SUMIFS(E:E,G:G,"Ainukasutuses pind",C:C,"üüritav pind",H:H,BI60,A:A,0)/SUMIFS(E:E,G:G,"Ainukasutuses pind",C:C,"üüritav pind",A:A,0)*(IF(G60="Korruse üldpind", SUMIFS(E:E,G:G,"Ühiskasutuses korruse pind",C:C,"üüritav pind",A:A,0,BH:BH,1),SUMIFS(E:E,G:G,"Korruse üldpind",C:C,"üüritav pind",A:A,0,BH:BH,1))+SUMIFS(E:E,G:G,"Ühiskasutuses korruse pind",C:C,"üüritav pind",A:A,0,BH:BH,1)),0)+IFERROR(SUMIFS(E:E,G:G,"Ainukasutuses pind",C:C,"üüritav pind",H:H,BI60,A:A,1)/SUMIFS(E:E,G:G,"Ainukasutuses pind",C:C,"üüritav pind",A:A,1)*(IF(G60="Korruse üldpind", SUMIFS(E:E,G:G,"Ühiskasutuses korruse pind",C:C,"üüritav pind",A:A,1,BH:BH,1),SUMIFS(E:E,G:G,"Korruse üldpind",C:C,"üüritav pind",A:A,1,BH:BH,1))+SUMIFS(E:E,G:G,"Ühiskasutuses korruse pind",C:C,"üüritav pind",A:A,1,BH:BH,1)),0)+IFERROR(SUMIFS(E:E,G:G,"Ainukasutuses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 0)+IFERROR(SUMIFS(E:E,G:G,"Ainukasutuses pind",C:C,"üüritav pind",H:H,BI60,A:A,4)/SUMIFS(E:E,G:G,"Ainukasutuses pind",C:C,"üüritav pind",A:A,4)*(IF(G60="Korruse üldpind",SUMIFS(E:E,G:G,"Ühiskasutuses korruse pind",C:C,"üüritav pind",A:A,4,BH:BH,1),SUMIFS(E:E,G:G,"Korruse üldpind",C:C,"üüritav pind",A:A,4,BH:BH,1))+SUMIFS(E:E,G:G,"Ühiskasutuses korruse pind",C:C,"üüritav pind",A:A,4,BH:BH,1)), 0)+IFERROR(SUMIFS(E:E,G:G,"Ainukasutuses pind",C:C,"üüritav pind",H:H,BI60,A:A,5)/SUMIFS(E:E,G:G,"Ainukasutuses pind",C:C,"üüritav pind",A:A,5)*(IF(G60="Korruse üldpind", SUMIFS(E:E,G:G,"Ühiskasutuses korruse pind",C:C,"üüritav pind",A:A,5,BH:BH,1),SUMIFS(E:E,G:G,"Korruse üldpind",C:C,"üüritav pind",A:A,5,BH:BH,1))+SUMIFS(E:E,G:G,"Ühiskasutuses korruse pind",C:C,"üüritav pind",A:A,5,BH:BH,1)), 0)+IFERROR(SUMIFS(E:E,G:G,"Ainukasutuses pind",C:C,"üüritav pind",H:H,BI60,A:A,6)/SUMIFS(E:E,G:G,"Ainukasutuses pind",C:C,"üüritav pind",A:A,6)*(IF(G60="Korruse üldpind", SUMIFS(E:E,G:G,"Ühiskasutuses korruse pind",C:C,"üüritav pind",A:A,6,BH:BH,1),SUMIFS(E:E,G:G,"Korruse üldpind",C:C,"üüritav pind",A:A,6,BH:BH,1))+SUMIFS(E:E,G:G,"Ühiskasutuses korruse pind",C:C,"üüritav pind",A:A,6,BH:BH,1)),0)+IFERROR(SUMIFS(E:E,G:G,"Ainukasutuses pind",C:C,"üüritav pind",H:H,BI60,A:A,7)/SUMIFS(E:E,G:G,"Ainukasutuses pind",C:C,"üüritav pind",A:A,7)*(IF(G60="Korruse üldpind", SUMIFS(E:E,G:G,"Ühiskasutuses korruse pind",C:C,"üüritav pind",A:A,7,BH:BH,1),SUMIFS(E:E,G:G,"Korruse üldpind",C:C,"üüritav pind",A:A,7,BH:BH,1))+SUMIFS(E:E,G:G,"Ühiskasutuses korruse pind",C:C,"üüritav pind",A:A,7,BH:BH,1)),0)+IFERROR(SUMIFS(E:E,G:G,"Ainukasutuses pind",C:C,"üüritav pind",H:H,BI60,A:A,8)/SUMIFS(E:E,G:G,"Ainukasutuses pind",C:C,"üüritav pind",A:A,8)*(IF(G60="Korruse üldpind", SUMIFS(E:E,G:G,"Ühiskasutuses korruse pind",C:C,"üüritav pind",A:A,8,BH:BH,1),SUMIFS(E:E,G:G,"Korruse üldpind",C:C,"üüritav pind",A:A,8,BH:BH,1))+SUMIFS(E:E,G:G,"Ühiskasutuses korruse pind",C:C,"üüritav pind",A:A,8,BH:BH,1)),0)+IFERROR(SUMIFS(E:E,G:G,"Ainukasutuses pind",C:C,"üüritav pind",H:H,BI60,A:A,9)/SUMIFS(E:E,G:G,"Ainukasutuses pind",C:C,"üüritav pind",A:A,9)*(IF(G60="Korruse üldpind", SUMIFS(E:E,G:G,"Ühiskasutuses korruse pind",C:C,"üüritav pind",A:A,9,BH:BH,1),SUMIFS(E:E,G:G,"Korruse üldpind",C:C,"üüritav pind",A:A,9,BH:BH,1))+SUMIFS(E:E,G:G,"Ühiskasutuses korruse pind",C:C,"üüritav pind",A:A,9,BH:BH,1)),0)+IFERROR(SUMIFS(E:E,G:G,"Ainukasutuses pind",C:C,"üüritav pind",H:H,BI60,A:A,10)/SUMIFS(E:E,G:G,"Ainukasutuses pind",C:C,"üüritav pind",A:A,10)*(IF(G60="Korruse üldpind", SUMIFS(E:E,G:G,"Ühiskasutuses korruse pind",C:C,"üüritav pind",A:A,10,BH:BH,1),SUMIFS(E:E,G:G,"Korruse üldpind",C:C,"üüritav pind",A:A,10,BH:BH,1))+SUMIFS(E:E,G:G,"Ühiskasutuses korruse pind",C:C,"üüritav pind",A:A,10,BH:BH,1)), 0)+IFERROR(SUMIFS(E:E,G:G,"Ainukasutuses pind",C:C,"üüritav pind",H:H,BI60,A:A,11)/SUMIFS(E:E,G:G,"Ainukasutuses pind",C:C,"üüritav pind",A:A,11)*(IF(G60="Korruse üldpind",SUMIFS(E:E,G:G,"Ühiskasutuses korruse pind",C:C,"üüritav pind",A:A,11,BH:BH,1),SUMIFS(E:E,G:G,"Korruse üldpind",C:C,"üüritav pind",A:A,11,BH:BH,1))+SUMIFS(E:E,G:G,"Ühiskasutuses korruse pind",C:C,"üüritav pind",A:A,11,BH:BH,1)), 0)+IFERROR(SUMIFS(E:E,G:G,"Ainukasutuses pind",C:C,"üüritav pind",H:H,BI60,A:A,12)/SUMIFS(E:E,G:G,"Ainukasutuses pind",C:C,"üüritav pind",A:A,12)*(IF(G60="Korruse üldpind", SUMIFS(E:E,G:G,"Ühiskasutuses korruse pind",C:C,"üüritav pind",A:A,12,BH:BH,1),SUMIFS(E:E,G:G,"Korruse üldpind",C:C,"üüritav pind",A:A,12,BH:BH,1))+SUMIFS(E:E,G:G,"Ühiskasutuses korruse pind",C:C,"üüritav pind",A:A,12,BH:BH,1)),0)+IFERROR(SUMIFS(E:E,G:G,"Ainukasutuses pind",C:C,"üüritav pind",H:H,BI60,A:A,13)/SUMIFS(E:E,G:G,"Ainukasutuses pind",C:C,"üüritav pind",A:A,13)*(IF(G60="Korruse üldpind", SUMIFS(E:E,G:G,"Ühiskasutuses korruse pind",C:C,"üüritav pind",A:A,13,BH:BH,1),SUMIFS(E:E,G:G,"Korruse üldpind",C:C,"üüritav pind",A:A,13,BH:BH,1))+SUMIFS(E:E,G:G,"Ühiskasutuses korruse pind",C:C,"üüritav pind",A:A,13,BH:BH,1)),0)+IFERROR(SUMIFS(E:E,G:G,"Ainukasutuses pind",C:C,"Üüritav pind",H:H,BI60,A:A,14)/SUMIFS(E:E,G:G,"Ainukasutuses pind",C:C,"Üüritav pind",A:A,14)*(IF(G60="Korruse üldpind", SUMIFS(E:E,G:G,"Ühiskasutuses korruse pind",C:C,"üüritav pind",A:A,14,BH:BH,1),SUMIFS(E:E,G:G,"Korruse üldpind",C:C,"üüritav pind",A:A,14,BH:BH,1))+SUMIFS(E:E,G:G,"Ühiskasutuses korruse pind",C:C,"üüritav pind",A:A,14,BH:BH,1)), 0),IF(BI60="Aktiivne vakantsus", SUMIFS(E:E,C:C,"üüritav pind",G:G,"Ühiskasutuses korruse pind",BH:BH,1)+SUMIFS(E:E,C:C,"üüritav pind",G:G,"Korruse üldpind",BH:BH,1)-SUM($BL$2:BL59), IF(BI60="Üüritav büroopind kokku", SUM($BL$2:BL59), "")))</f>
        <v/>
      </c>
      <c r="BM60" s="34" t="str">
        <f ca="1">IF(BF60&lt;&gt;"",IFERROR(AY60/SUM($AY$3:OFFSET($AY$3,MATCH("Üüritav büroopind kokku",$BI$5:$BI$300,0),0))*(SUMIFS(E:E,G:G,"Ühiskasutuses hoone pind",C:C,"ÜÜRITAV PIND",BH:BH,1)+SUMIFS(E:E,G:G,"Hoone üldpind",C:C,"ÜÜRITAV PIND",BH:BH,1)),0),IF(BI60="Aktiivne vakantsus",IFERROR(AY60/SUM($AY$3:OFFSET($AY$3,MATCH("Üüritav büroopind kokku",$BI$5:$BI$300,0),0))*(SUMIFS(E:E,G:G,"Ühiskasutuses hoone pind",C:C,"ÜÜRITAV PIND",BH:BH,1)+SUMIFS(E:E,G:G,"Hoone üldpind",C:C,"ÜÜRITAV PIND",BH:BH,1)),0),IF(BI60="Üüritav büroopind kokku",SUM($BM$2:BM59),"")))</f>
        <v/>
      </c>
      <c r="BN60" s="34" t="str">
        <f>IF(OR(BF60&lt;&gt;"",BI60="Aktiivne vakantsus"),IFERROR(SUMIFS(INDEX($AC$3:$AU$1002,0,MATCH($BI60,AC$2:AU$2,0)),$BH$3:$BH$1002,1),0),IF(BI60="Üüritav büroopind kokku",SUM($BN$2:BN59), ""))</f>
        <v/>
      </c>
      <c r="BO60" s="34" t="str">
        <f t="shared" si="9"/>
        <v/>
      </c>
      <c r="BP60" s="114" t="str">
        <f t="shared" ca="1" si="1"/>
        <v/>
      </c>
    </row>
    <row r="61" spans="1:68" x14ac:dyDescent="0.3">
      <c r="A61" s="25" t="str">
        <f>IF(Eksplikatsioon!A63=0,"",Eksplikatsioon!A63)</f>
        <v/>
      </c>
      <c r="B61" s="58" t="str">
        <f>IF(Eksplikatsioon!B63=0,"",Eksplikatsioon!B63)</f>
        <v/>
      </c>
      <c r="C61" s="25" t="str">
        <f>IF(Eksplikatsioon!C63=0,"",Eksplikatsioon!C63)</f>
        <v/>
      </c>
      <c r="D61" s="25" t="str">
        <f>IF(Eksplikatsioon!D63=0,"",Eksplikatsioon!D63)</f>
        <v/>
      </c>
      <c r="E61" s="56" t="str">
        <f>IF(Eksplikatsioon!F63=0,"",Eksplikatsioon!F63)</f>
        <v/>
      </c>
      <c r="F61" s="25" t="str">
        <f>IF(Eksplikatsioon!H63=0,"",Eksplikatsioon!H63)</f>
        <v/>
      </c>
      <c r="G61" s="25" t="str">
        <f>IF(Eksplikatsioon!J63=0,"",Eksplikatsioon!J63)</f>
        <v/>
      </c>
      <c r="H61" s="25" t="str">
        <f>IF(Eksplikatsioon!K63=0,"",Eksplikatsioon!K63)</f>
        <v/>
      </c>
      <c r="I61" s="25" t="str">
        <f>IF(Eksplikatsioon!L63=0,"",Eksplikatsioon!L63)</f>
        <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c r="BH61" s="108" t="str">
        <f t="shared" si="6"/>
        <v/>
      </c>
      <c r="BI61" s="9" t="str">
        <f t="shared" si="10"/>
        <v/>
      </c>
      <c r="BJ61" s="9" t="str">
        <f t="shared" si="11"/>
        <v/>
      </c>
      <c r="BK61" s="34" t="str">
        <f>IF(BF61&lt;&gt;"",IF(SUMIFS(E:E,H:H,BI61,G:G,"Ainukasutuses pind",C:C,"ÜÜRITAV PIND",BH:BH,1)=0,0,SUMIFS(E:E,H:H,BI61,G:G,"Ainukasutuses pind",C:C,"ÜÜRITAV PIND",BH:BH,1)),IF(BI61="Aktiivne vakantsus",SUMIFS(E:E,C:C,"üüritav pind",G:G,"ainukasutuses pind",BH:BH,1)-SUM($BK$2:BK60),IF(BI61="Üüritav büroopind kokku",SUM($BK$2:BK60),"")))</f>
        <v/>
      </c>
      <c r="BL61" s="34" t="str">
        <f>IF(BF61&lt;&gt;"",IFERROR(SUMIFS(E:E,G:G,"Ainukasutuses pind",C:C,"üüritav pind",H:H,BI61,A:A,-4)/SUMIFS(E:E,G:G,"Ainukasutuses pind",C:C,"üüritav pind",A:A,-4)*(IF(G61="Korruse üldpind", SUMIFS(E:E,G:G,"Ühiskasutuses korruse pind",C:C,"üüritav pind",A:A,-4,BH:BH,1),SUMIFS(E:E,G:G,"Korruse üldpind",C:C,"üüritav pind",A:A,-4,BH:BH,1))+SUMIFS(E:E,G:G,"Ühiskasutuses korruse pind",C:C,"üüritav pind",A:A,-4,BH:BH,1)),0)+IFERROR(SUMIFS(E:E,G:G,"Ainukasutuses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pind",H:H,BI61,A:A,-1)/SUMIFS(E:E,G:G,"Ainukasutuses pind",C:C,"üüritav pind",A:A,-1)*(IF(G61="Korruse üldpind",SUMIFS(E:E,G:G,"Ühiskasutuses korruse pind",C:C,"üüritav pind",A:A,-1,BH:BH,1),SUMIFS(E:E,G:G,"Korruse üldpind",C:C,"üüritav pind",A:A,-1,BH:BH,1))+SUMIFS(E:E,G:G,"Ühiskasutuses korruse pind",C:C,"üüritav pind",A:A,-1,BH:BH,1)),0)+IFERROR(SUMIFS(E:E,G:G,"Ainukasutuses pind",C:C,"üüritav pind",H:H,BI61,A:A,0)/SUMIFS(E:E,G:G,"Ainukasutuses pind",C:C,"üüritav pind",A:A,0)*(IF(G61="Korruse üldpind", SUMIFS(E:E,G:G,"Ühiskasutuses korruse pind",C:C,"üüritav pind",A:A,0,BH:BH,1),SUMIFS(E:E,G:G,"Korruse üldpind",C:C,"üüritav pind",A:A,0,BH:BH,1))+SUMIFS(E:E,G:G,"Ühiskasutuses korruse pind",C:C,"üüritav pind",A:A,0,BH:BH,1)),0)+IFERROR(SUMIFS(E:E,G:G,"Ainukasutuses pind",C:C,"üüritav pind",H:H,BI61,A:A,1)/SUMIFS(E:E,G:G,"Ainukasutuses pind",C:C,"üüritav pind",A:A,1)*(IF(G61="Korruse üldpind", SUMIFS(E:E,G:G,"Ühiskasutuses korruse pind",C:C,"üüritav pind",A:A,1,BH:BH,1),SUMIFS(E:E,G:G,"Korruse üldpind",C:C,"üüritav pind",A:A,1,BH:BH,1))+SUMIFS(E:E,G:G,"Ühiskasutuses korruse pind",C:C,"üüritav pind",A:A,1,BH:BH,1)),0)+IFERROR(SUMIFS(E:E,G:G,"Ainukasutuses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 0)+IFERROR(SUMIFS(E:E,G:G,"Ainukasutuses pind",C:C,"üüritav pind",H:H,BI61,A:A,4)/SUMIFS(E:E,G:G,"Ainukasutuses pind",C:C,"üüritav pind",A:A,4)*(IF(G61="Korruse üldpind",SUMIFS(E:E,G:G,"Ühiskasutuses korruse pind",C:C,"üüritav pind",A:A,4,BH:BH,1),SUMIFS(E:E,G:G,"Korruse üldpind",C:C,"üüritav pind",A:A,4,BH:BH,1))+SUMIFS(E:E,G:G,"Ühiskasutuses korruse pind",C:C,"üüritav pind",A:A,4,BH:BH,1)), 0)+IFERROR(SUMIFS(E:E,G:G,"Ainukasutuses pind",C:C,"üüritav pind",H:H,BI61,A:A,5)/SUMIFS(E:E,G:G,"Ainukasutuses pind",C:C,"üüritav pind",A:A,5)*(IF(G61="Korruse üldpind", SUMIFS(E:E,G:G,"Ühiskasutuses korruse pind",C:C,"üüritav pind",A:A,5,BH:BH,1),SUMIFS(E:E,G:G,"Korruse üldpind",C:C,"üüritav pind",A:A,5,BH:BH,1))+SUMIFS(E:E,G:G,"Ühiskasutuses korruse pind",C:C,"üüritav pind",A:A,5,BH:BH,1)), 0)+IFERROR(SUMIFS(E:E,G:G,"Ainukasutuses pind",C:C,"üüritav pind",H:H,BI61,A:A,6)/SUMIFS(E:E,G:G,"Ainukasutuses pind",C:C,"üüritav pind",A:A,6)*(IF(G61="Korruse üldpind", SUMIFS(E:E,G:G,"Ühiskasutuses korruse pind",C:C,"üüritav pind",A:A,6,BH:BH,1),SUMIFS(E:E,G:G,"Korruse üldpind",C:C,"üüritav pind",A:A,6,BH:BH,1))+SUMIFS(E:E,G:G,"Ühiskasutuses korruse pind",C:C,"üüritav pind",A:A,6,BH:BH,1)),0)+IFERROR(SUMIFS(E:E,G:G,"Ainukasutuses pind",C:C,"üüritav pind",H:H,BI61,A:A,7)/SUMIFS(E:E,G:G,"Ainukasutuses pind",C:C,"üüritav pind",A:A,7)*(IF(G61="Korruse üldpind", SUMIFS(E:E,G:G,"Ühiskasutuses korruse pind",C:C,"üüritav pind",A:A,7,BH:BH,1),SUMIFS(E:E,G:G,"Korruse üldpind",C:C,"üüritav pind",A:A,7,BH:BH,1))+SUMIFS(E:E,G:G,"Ühiskasutuses korruse pind",C:C,"üüritav pind",A:A,7,BH:BH,1)),0)+IFERROR(SUMIFS(E:E,G:G,"Ainukasutuses pind",C:C,"üüritav pind",H:H,BI61,A:A,8)/SUMIFS(E:E,G:G,"Ainukasutuses pind",C:C,"üüritav pind",A:A,8)*(IF(G61="Korruse üldpind", SUMIFS(E:E,G:G,"Ühiskasutuses korruse pind",C:C,"üüritav pind",A:A,8,BH:BH,1),SUMIFS(E:E,G:G,"Korruse üldpind",C:C,"üüritav pind",A:A,8,BH:BH,1))+SUMIFS(E:E,G:G,"Ühiskasutuses korruse pind",C:C,"üüritav pind",A:A,8,BH:BH,1)),0)+IFERROR(SUMIFS(E:E,G:G,"Ainukasutuses pind",C:C,"üüritav pind",H:H,BI61,A:A,9)/SUMIFS(E:E,G:G,"Ainukasutuses pind",C:C,"üüritav pind",A:A,9)*(IF(G61="Korruse üldpind", SUMIFS(E:E,G:G,"Ühiskasutuses korruse pind",C:C,"üüritav pind",A:A,9,BH:BH,1),SUMIFS(E:E,G:G,"Korruse üldpind",C:C,"üüritav pind",A:A,9,BH:BH,1))+SUMIFS(E:E,G:G,"Ühiskasutuses korruse pind",C:C,"üüritav pind",A:A,9,BH:BH,1)),0)+IFERROR(SUMIFS(E:E,G:G,"Ainukasutuses pind",C:C,"üüritav pind",H:H,BI61,A:A,10)/SUMIFS(E:E,G:G,"Ainukasutuses pind",C:C,"üüritav pind",A:A,10)*(IF(G61="Korruse üldpind", SUMIFS(E:E,G:G,"Ühiskasutuses korruse pind",C:C,"üüritav pind",A:A,10,BH:BH,1),SUMIFS(E:E,G:G,"Korruse üldpind",C:C,"üüritav pind",A:A,10,BH:BH,1))+SUMIFS(E:E,G:G,"Ühiskasutuses korruse pind",C:C,"üüritav pind",A:A,10,BH:BH,1)), 0)+IFERROR(SUMIFS(E:E,G:G,"Ainukasutuses pind",C:C,"üüritav pind",H:H,BI61,A:A,11)/SUMIFS(E:E,G:G,"Ainukasutuses pind",C:C,"üüritav pind",A:A,11)*(IF(G61="Korruse üldpind",SUMIFS(E:E,G:G,"Ühiskasutuses korruse pind",C:C,"üüritav pind",A:A,11,BH:BH,1),SUMIFS(E:E,G:G,"Korruse üldpind",C:C,"üüritav pind",A:A,11,BH:BH,1))+SUMIFS(E:E,G:G,"Ühiskasutuses korruse pind",C:C,"üüritav pind",A:A,11,BH:BH,1)), 0)+IFERROR(SUMIFS(E:E,G:G,"Ainukasutuses pind",C:C,"üüritav pind",H:H,BI61,A:A,12)/SUMIFS(E:E,G:G,"Ainukasutuses pind",C:C,"üüritav pind",A:A,12)*(IF(G61="Korruse üldpind", SUMIFS(E:E,G:G,"Ühiskasutuses korruse pind",C:C,"üüritav pind",A:A,12,BH:BH,1),SUMIFS(E:E,G:G,"Korruse üldpind",C:C,"üüritav pind",A:A,12,BH:BH,1))+SUMIFS(E:E,G:G,"Ühiskasutuses korruse pind",C:C,"üüritav pind",A:A,12,BH:BH,1)),0)+IFERROR(SUMIFS(E:E,G:G,"Ainukasutuses pind",C:C,"üüritav pind",H:H,BI61,A:A,13)/SUMIFS(E:E,G:G,"Ainukasutuses pind",C:C,"üüritav pind",A:A,13)*(IF(G61="Korruse üldpind", SUMIFS(E:E,G:G,"Ühiskasutuses korruse pind",C:C,"üüritav pind",A:A,13,BH:BH,1),SUMIFS(E:E,G:G,"Korruse üldpind",C:C,"üüritav pind",A:A,13,BH:BH,1))+SUMIFS(E:E,G:G,"Ühiskasutuses korruse pind",C:C,"üüritav pind",A:A,13,BH:BH,1)),0)+IFERROR(SUMIFS(E:E,G:G,"Ainukasutuses pind",C:C,"Üüritav pind",H:H,BI61,A:A,14)/SUMIFS(E:E,G:G,"Ainukasutuses pind",C:C,"Üüritav pind",A:A,14)*(IF(G61="Korruse üldpind", SUMIFS(E:E,G:G,"Ühiskasutuses korruse pind",C:C,"üüritav pind",A:A,14,BH:BH,1),SUMIFS(E:E,G:G,"Korruse üldpind",C:C,"üüritav pind",A:A,14,BH:BH,1))+SUMIFS(E:E,G:G,"Ühiskasutuses korruse pind",C:C,"üüritav pind",A:A,14,BH:BH,1)), 0),IF(BI61="Aktiivne vakantsus", SUMIFS(E:E,C:C,"üüritav pind",G:G,"Ühiskasutuses korruse pind",BH:BH,1)+SUMIFS(E:E,C:C,"üüritav pind",G:G,"Korruse üldpind",BH:BH,1)-SUM($BL$2:BL60), IF(BI61="Üüritav büroopind kokku", SUM($BL$2:BL60), "")))</f>
        <v/>
      </c>
      <c r="BM61" s="34" t="str">
        <f ca="1">IF(BF61&lt;&gt;"",IFERROR(AY61/SUM($AY$3:OFFSET($AY$3,MATCH("Üüritav büroopind kokku",$BI$5:$BI$300,0),0))*(SUMIFS(E:E,G:G,"Ühiskasutuses hoone pind",C:C,"ÜÜRITAV PIND",BH:BH,1)+SUMIFS(E:E,G:G,"Hoone üldpind",C:C,"ÜÜRITAV PIND",BH:BH,1)),0),IF(BI61="Aktiivne vakantsus",IFERROR(AY61/SUM($AY$3:OFFSET($AY$3,MATCH("Üüritav büroopind kokku",$BI$5:$BI$300,0),0))*(SUMIFS(E:E,G:G,"Ühiskasutuses hoone pind",C:C,"ÜÜRITAV PIND",BH:BH,1)+SUMIFS(E:E,G:G,"Hoone üldpind",C:C,"ÜÜRITAV PIND",BH:BH,1)),0),IF(BI61="Üüritav büroopind kokku",SUM($BM$2:BM60),"")))</f>
        <v/>
      </c>
      <c r="BN61" s="34" t="str">
        <f>IF(OR(BF61&lt;&gt;"",BI61="Aktiivne vakantsus"),IFERROR(SUMIFS(INDEX($AC$3:$AU$1002,0,MATCH($BI61,AC$2:AU$2,0)),$BH$3:$BH$1002,1),0),IF(BI61="Üüritav büroopind kokku",SUM($BN$2:BN60), ""))</f>
        <v/>
      </c>
      <c r="BO61" s="34" t="str">
        <f t="shared" si="9"/>
        <v/>
      </c>
      <c r="BP61" s="114" t="str">
        <f t="shared" ca="1" si="1"/>
        <v/>
      </c>
    </row>
    <row r="62" spans="1:68" x14ac:dyDescent="0.3">
      <c r="A62" s="25" t="str">
        <f>IF(Eksplikatsioon!A64=0,"",Eksplikatsioon!A64)</f>
        <v/>
      </c>
      <c r="B62" s="58" t="str">
        <f>IF(Eksplikatsioon!B64=0,"",Eksplikatsioon!B64)</f>
        <v/>
      </c>
      <c r="C62" s="25" t="str">
        <f>IF(Eksplikatsioon!C64=0,"",Eksplikatsioon!C64)</f>
        <v/>
      </c>
      <c r="D62" s="25" t="str">
        <f>IF(Eksplikatsioon!D64=0,"",Eksplikatsioon!D64)</f>
        <v/>
      </c>
      <c r="E62" s="56" t="str">
        <f>IF(Eksplikatsioon!F64=0,"",Eksplikatsioon!F64)</f>
        <v/>
      </c>
      <c r="F62" s="25" t="str">
        <f>IF(Eksplikatsioon!H64=0,"",Eksplikatsioon!H64)</f>
        <v/>
      </c>
      <c r="G62" s="25" t="str">
        <f>IF(Eksplikatsioon!J64=0,"",Eksplikatsioon!J64)</f>
        <v/>
      </c>
      <c r="H62" s="25" t="str">
        <f>IF(Eksplikatsioon!K64=0,"",Eksplikatsioon!K64)</f>
        <v/>
      </c>
      <c r="I62" s="25" t="str">
        <f>IF(Eksplikatsioon!L64=0,"",Eksplikatsioon!L64)</f>
        <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c r="BH62" s="108" t="str">
        <f t="shared" si="6"/>
        <v/>
      </c>
      <c r="BI62" s="9" t="str">
        <f t="shared" si="10"/>
        <v/>
      </c>
      <c r="BJ62" s="9" t="str">
        <f t="shared" si="11"/>
        <v/>
      </c>
      <c r="BK62" s="34" t="str">
        <f>IF(BF62&lt;&gt;"",IF(SUMIFS(E:E,H:H,BI62,G:G,"Ainukasutuses pind",C:C,"ÜÜRITAV PIND",BH:BH,1)=0,0,SUMIFS(E:E,H:H,BI62,G:G,"Ainukasutuses pind",C:C,"ÜÜRITAV PIND",BH:BH,1)),IF(BI62="Aktiivne vakantsus",SUMIFS(E:E,C:C,"üüritav pind",G:G,"ainukasutuses pind",BH:BH,1)-SUM($BK$2:BK61),IF(BI62="Üüritav büroopind kokku",SUM($BK$2:BK61),"")))</f>
        <v/>
      </c>
      <c r="BL62" s="34" t="str">
        <f>IF(BF62&lt;&gt;"",IFERROR(SUMIFS(E:E,G:G,"Ainukasutuses pind",C:C,"üüritav pind",H:H,BI62,A:A,-4)/SUMIFS(E:E,G:G,"Ainukasutuses pind",C:C,"üüritav pind",A:A,-4)*(IF(G62="Korruse üldpind", SUMIFS(E:E,G:G,"Ühiskasutuses korruse pind",C:C,"üüritav pind",A:A,-4,BH:BH,1),SUMIFS(E:E,G:G,"Korruse üldpind",C:C,"üüritav pind",A:A,-4,BH:BH,1))+SUMIFS(E:E,G:G,"Ühiskasutuses korruse pind",C:C,"üüritav pind",A:A,-4,BH:BH,1)),0)+IFERROR(SUMIFS(E:E,G:G,"Ainukasutuses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pind",H:H,BI62,A:A,-1)/SUMIFS(E:E,G:G,"Ainukasutuses pind",C:C,"üüritav pind",A:A,-1)*(IF(G62="Korruse üldpind",SUMIFS(E:E,G:G,"Ühiskasutuses korruse pind",C:C,"üüritav pind",A:A,-1,BH:BH,1),SUMIFS(E:E,G:G,"Korruse üldpind",C:C,"üüritav pind",A:A,-1,BH:BH,1))+SUMIFS(E:E,G:G,"Ühiskasutuses korruse pind",C:C,"üüritav pind",A:A,-1,BH:BH,1)),0)+IFERROR(SUMIFS(E:E,G:G,"Ainukasutuses pind",C:C,"üüritav pind",H:H,BI62,A:A,0)/SUMIFS(E:E,G:G,"Ainukasutuses pind",C:C,"üüritav pind",A:A,0)*(IF(G62="Korruse üldpind", SUMIFS(E:E,G:G,"Ühiskasutuses korruse pind",C:C,"üüritav pind",A:A,0,BH:BH,1),SUMIFS(E:E,G:G,"Korruse üldpind",C:C,"üüritav pind",A:A,0,BH:BH,1))+SUMIFS(E:E,G:G,"Ühiskasutuses korruse pind",C:C,"üüritav pind",A:A,0,BH:BH,1)),0)+IFERROR(SUMIFS(E:E,G:G,"Ainukasutuses pind",C:C,"üüritav pind",H:H,BI62,A:A,1)/SUMIFS(E:E,G:G,"Ainukasutuses pind",C:C,"üüritav pind",A:A,1)*(IF(G62="Korruse üldpind", SUMIFS(E:E,G:G,"Ühiskasutuses korruse pind",C:C,"üüritav pind",A:A,1,BH:BH,1),SUMIFS(E:E,G:G,"Korruse üldpind",C:C,"üüritav pind",A:A,1,BH:BH,1))+SUMIFS(E:E,G:G,"Ühiskasutuses korruse pind",C:C,"üüritav pind",A:A,1,BH:BH,1)),0)+IFERROR(SUMIFS(E:E,G:G,"Ainukasutuses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 0)+IFERROR(SUMIFS(E:E,G:G,"Ainukasutuses pind",C:C,"üüritav pind",H:H,BI62,A:A,4)/SUMIFS(E:E,G:G,"Ainukasutuses pind",C:C,"üüritav pind",A:A,4)*(IF(G62="Korruse üldpind",SUMIFS(E:E,G:G,"Ühiskasutuses korruse pind",C:C,"üüritav pind",A:A,4,BH:BH,1),SUMIFS(E:E,G:G,"Korruse üldpind",C:C,"üüritav pind",A:A,4,BH:BH,1))+SUMIFS(E:E,G:G,"Ühiskasutuses korruse pind",C:C,"üüritav pind",A:A,4,BH:BH,1)), 0)+IFERROR(SUMIFS(E:E,G:G,"Ainukasutuses pind",C:C,"üüritav pind",H:H,BI62,A:A,5)/SUMIFS(E:E,G:G,"Ainukasutuses pind",C:C,"üüritav pind",A:A,5)*(IF(G62="Korruse üldpind", SUMIFS(E:E,G:G,"Ühiskasutuses korruse pind",C:C,"üüritav pind",A:A,5,BH:BH,1),SUMIFS(E:E,G:G,"Korruse üldpind",C:C,"üüritav pind",A:A,5,BH:BH,1))+SUMIFS(E:E,G:G,"Ühiskasutuses korruse pind",C:C,"üüritav pind",A:A,5,BH:BH,1)), 0)+IFERROR(SUMIFS(E:E,G:G,"Ainukasutuses pind",C:C,"üüritav pind",H:H,BI62,A:A,6)/SUMIFS(E:E,G:G,"Ainukasutuses pind",C:C,"üüritav pind",A:A,6)*(IF(G62="Korruse üldpind", SUMIFS(E:E,G:G,"Ühiskasutuses korruse pind",C:C,"üüritav pind",A:A,6,BH:BH,1),SUMIFS(E:E,G:G,"Korruse üldpind",C:C,"üüritav pind",A:A,6,BH:BH,1))+SUMIFS(E:E,G:G,"Ühiskasutuses korruse pind",C:C,"üüritav pind",A:A,6,BH:BH,1)),0)+IFERROR(SUMIFS(E:E,G:G,"Ainukasutuses pind",C:C,"üüritav pind",H:H,BI62,A:A,7)/SUMIFS(E:E,G:G,"Ainukasutuses pind",C:C,"üüritav pind",A:A,7)*(IF(G62="Korruse üldpind", SUMIFS(E:E,G:G,"Ühiskasutuses korruse pind",C:C,"üüritav pind",A:A,7,BH:BH,1),SUMIFS(E:E,G:G,"Korruse üldpind",C:C,"üüritav pind",A:A,7,BH:BH,1))+SUMIFS(E:E,G:G,"Ühiskasutuses korruse pind",C:C,"üüritav pind",A:A,7,BH:BH,1)),0)+IFERROR(SUMIFS(E:E,G:G,"Ainukasutuses pind",C:C,"üüritav pind",H:H,BI62,A:A,8)/SUMIFS(E:E,G:G,"Ainukasutuses pind",C:C,"üüritav pind",A:A,8)*(IF(G62="Korruse üldpind", SUMIFS(E:E,G:G,"Ühiskasutuses korruse pind",C:C,"üüritav pind",A:A,8,BH:BH,1),SUMIFS(E:E,G:G,"Korruse üldpind",C:C,"üüritav pind",A:A,8,BH:BH,1))+SUMIFS(E:E,G:G,"Ühiskasutuses korruse pind",C:C,"üüritav pind",A:A,8,BH:BH,1)),0)+IFERROR(SUMIFS(E:E,G:G,"Ainukasutuses pind",C:C,"üüritav pind",H:H,BI62,A:A,9)/SUMIFS(E:E,G:G,"Ainukasutuses pind",C:C,"üüritav pind",A:A,9)*(IF(G62="Korruse üldpind", SUMIFS(E:E,G:G,"Ühiskasutuses korruse pind",C:C,"üüritav pind",A:A,9,BH:BH,1),SUMIFS(E:E,G:G,"Korruse üldpind",C:C,"üüritav pind",A:A,9,BH:BH,1))+SUMIFS(E:E,G:G,"Ühiskasutuses korruse pind",C:C,"üüritav pind",A:A,9,BH:BH,1)),0)+IFERROR(SUMIFS(E:E,G:G,"Ainukasutuses pind",C:C,"üüritav pind",H:H,BI62,A:A,10)/SUMIFS(E:E,G:G,"Ainukasutuses pind",C:C,"üüritav pind",A:A,10)*(IF(G62="Korruse üldpind", SUMIFS(E:E,G:G,"Ühiskasutuses korruse pind",C:C,"üüritav pind",A:A,10,BH:BH,1),SUMIFS(E:E,G:G,"Korruse üldpind",C:C,"üüritav pind",A:A,10,BH:BH,1))+SUMIFS(E:E,G:G,"Ühiskasutuses korruse pind",C:C,"üüritav pind",A:A,10,BH:BH,1)), 0)+IFERROR(SUMIFS(E:E,G:G,"Ainukasutuses pind",C:C,"üüritav pind",H:H,BI62,A:A,11)/SUMIFS(E:E,G:G,"Ainukasutuses pind",C:C,"üüritav pind",A:A,11)*(IF(G62="Korruse üldpind",SUMIFS(E:E,G:G,"Ühiskasutuses korruse pind",C:C,"üüritav pind",A:A,11,BH:BH,1),SUMIFS(E:E,G:G,"Korruse üldpind",C:C,"üüritav pind",A:A,11,BH:BH,1))+SUMIFS(E:E,G:G,"Ühiskasutuses korruse pind",C:C,"üüritav pind",A:A,11,BH:BH,1)), 0)+IFERROR(SUMIFS(E:E,G:G,"Ainukasutuses pind",C:C,"üüritav pind",H:H,BI62,A:A,12)/SUMIFS(E:E,G:G,"Ainukasutuses pind",C:C,"üüritav pind",A:A,12)*(IF(G62="Korruse üldpind", SUMIFS(E:E,G:G,"Ühiskasutuses korruse pind",C:C,"üüritav pind",A:A,12,BH:BH,1),SUMIFS(E:E,G:G,"Korruse üldpind",C:C,"üüritav pind",A:A,12,BH:BH,1))+SUMIFS(E:E,G:G,"Ühiskasutuses korruse pind",C:C,"üüritav pind",A:A,12,BH:BH,1)),0)+IFERROR(SUMIFS(E:E,G:G,"Ainukasutuses pind",C:C,"üüritav pind",H:H,BI62,A:A,13)/SUMIFS(E:E,G:G,"Ainukasutuses pind",C:C,"üüritav pind",A:A,13)*(IF(G62="Korruse üldpind", SUMIFS(E:E,G:G,"Ühiskasutuses korruse pind",C:C,"üüritav pind",A:A,13,BH:BH,1),SUMIFS(E:E,G:G,"Korruse üldpind",C:C,"üüritav pind",A:A,13,BH:BH,1))+SUMIFS(E:E,G:G,"Ühiskasutuses korruse pind",C:C,"üüritav pind",A:A,13,BH:BH,1)),0)+IFERROR(SUMIFS(E:E,G:G,"Ainukasutuses pind",C:C,"Üüritav pind",H:H,BI62,A:A,14)/SUMIFS(E:E,G:G,"Ainukasutuses pind",C:C,"Üüritav pind",A:A,14)*(IF(G62="Korruse üldpind", SUMIFS(E:E,G:G,"Ühiskasutuses korruse pind",C:C,"üüritav pind",A:A,14,BH:BH,1),SUMIFS(E:E,G:G,"Korruse üldpind",C:C,"üüritav pind",A:A,14,BH:BH,1))+SUMIFS(E:E,G:G,"Ühiskasutuses korruse pind",C:C,"üüritav pind",A:A,14,BH:BH,1)), 0),IF(BI62="Aktiivne vakantsus", SUMIFS(E:E,C:C,"üüritav pind",G:G,"Ühiskasutuses korruse pind",BH:BH,1)+SUMIFS(E:E,C:C,"üüritav pind",G:G,"Korruse üldpind",BH:BH,1)-SUM($BL$2:BL61), IF(BI62="Üüritav büroopind kokku", SUM($BL$2:BL61), "")))</f>
        <v/>
      </c>
      <c r="BM62" s="34" t="str">
        <f ca="1">IF(BF62&lt;&gt;"",IFERROR(AY62/SUM($AY$3:OFFSET($AY$3,MATCH("Üüritav büroopind kokku",$BI$5:$BI$300,0),0))*(SUMIFS(E:E,G:G,"Ühiskasutuses hoone pind",C:C,"ÜÜRITAV PIND",BH:BH,1)+SUMIFS(E:E,G:G,"Hoone üldpind",C:C,"ÜÜRITAV PIND",BH:BH,1)),0),IF(BI62="Aktiivne vakantsus",IFERROR(AY62/SUM($AY$3:OFFSET($AY$3,MATCH("Üüritav büroopind kokku",$BI$5:$BI$300,0),0))*(SUMIFS(E:E,G:G,"Ühiskasutuses hoone pind",C:C,"ÜÜRITAV PIND",BH:BH,1)+SUMIFS(E:E,G:G,"Hoone üldpind",C:C,"ÜÜRITAV PIND",BH:BH,1)),0),IF(BI62="Üüritav büroopind kokku",SUM($BM$2:BM61),"")))</f>
        <v/>
      </c>
      <c r="BN62" s="34" t="str">
        <f>IF(OR(BF62&lt;&gt;"",BI62="Aktiivne vakantsus"),IFERROR(SUMIFS(INDEX($AC$3:$AU$1002,0,MATCH($BI62,AC$2:AU$2,0)),$BH$3:$BH$1002,1),0),IF(BI62="Üüritav büroopind kokku",SUM($BN$2:BN61), ""))</f>
        <v/>
      </c>
      <c r="BO62" s="34" t="str">
        <f t="shared" si="9"/>
        <v/>
      </c>
      <c r="BP62" s="114" t="str">
        <f t="shared" ca="1" si="1"/>
        <v/>
      </c>
    </row>
    <row r="63" spans="1:68" x14ac:dyDescent="0.3">
      <c r="A63" s="25" t="str">
        <f>IF(Eksplikatsioon!A65=0,"",Eksplikatsioon!A65)</f>
        <v/>
      </c>
      <c r="B63" s="58" t="str">
        <f>IF(Eksplikatsioon!B65=0,"",Eksplikatsioon!B65)</f>
        <v/>
      </c>
      <c r="C63" s="25" t="str">
        <f>IF(Eksplikatsioon!C65=0,"",Eksplikatsioon!C65)</f>
        <v/>
      </c>
      <c r="D63" s="25" t="str">
        <f>IF(Eksplikatsioon!D65=0,"",Eksplikatsioon!D65)</f>
        <v/>
      </c>
      <c r="E63" s="56" t="str">
        <f>IF(Eksplikatsioon!F65=0,"",Eksplikatsioon!F65)</f>
        <v/>
      </c>
      <c r="F63" s="25" t="str">
        <f>IF(Eksplikatsioon!H65=0,"",Eksplikatsioon!H65)</f>
        <v/>
      </c>
      <c r="G63" s="25" t="str">
        <f>IF(Eksplikatsioon!J65=0,"",Eksplikatsioon!J65)</f>
        <v/>
      </c>
      <c r="H63" s="25" t="str">
        <f>IF(Eksplikatsioon!K65=0,"",Eksplikatsioon!K65)</f>
        <v/>
      </c>
      <c r="I63" s="25" t="str">
        <f>IF(Eksplikatsioon!L65=0,"",Eksplikatsioon!L65)</f>
        <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c r="BH63" s="108" t="str">
        <f t="shared" si="6"/>
        <v/>
      </c>
      <c r="BI63" s="9" t="str">
        <f t="shared" si="10"/>
        <v/>
      </c>
      <c r="BJ63" s="9" t="str">
        <f t="shared" si="11"/>
        <v/>
      </c>
      <c r="BK63" s="34" t="str">
        <f>IF(BF63&lt;&gt;"",IF(SUMIFS(E:E,H:H,BI63,G:G,"Ainukasutuses pind",C:C,"ÜÜRITAV PIND",BH:BH,1)=0,0,SUMIFS(E:E,H:H,BI63,G:G,"Ainukasutuses pind",C:C,"ÜÜRITAV PIND",BH:BH,1)),IF(BI63="Aktiivne vakantsus",SUMIFS(E:E,C:C,"üüritav pind",G:G,"ainukasutuses pind",BH:BH,1)-SUM($BK$2:BK62),IF(BI63="Üüritav büroopind kokku",SUM($BK$2:BK62),"")))</f>
        <v/>
      </c>
      <c r="BL63" s="34" t="str">
        <f>IF(BF63&lt;&gt;"",IFERROR(SUMIFS(E:E,G:G,"Ainukasutuses pind",C:C,"üüritav pind",H:H,BI63,A:A,-4)/SUMIFS(E:E,G:G,"Ainukasutuses pind",C:C,"üüritav pind",A:A,-4)*(IF(G63="Korruse üldpind", SUMIFS(E:E,G:G,"Ühiskasutuses korruse pind",C:C,"üüritav pind",A:A,-4,BH:BH,1),SUMIFS(E:E,G:G,"Korruse üldpind",C:C,"üüritav pind",A:A,-4,BH:BH,1))+SUMIFS(E:E,G:G,"Ühiskasutuses korruse pind",C:C,"üüritav pind",A:A,-4,BH:BH,1)),0)+IFERROR(SUMIFS(E:E,G:G,"Ainukasutuses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pind",H:H,BI63,A:A,-1)/SUMIFS(E:E,G:G,"Ainukasutuses pind",C:C,"üüritav pind",A:A,-1)*(IF(G63="Korruse üldpind",SUMIFS(E:E,G:G,"Ühiskasutuses korruse pind",C:C,"üüritav pind",A:A,-1,BH:BH,1),SUMIFS(E:E,G:G,"Korruse üldpind",C:C,"üüritav pind",A:A,-1,BH:BH,1))+SUMIFS(E:E,G:G,"Ühiskasutuses korruse pind",C:C,"üüritav pind",A:A,-1,BH:BH,1)),0)+IFERROR(SUMIFS(E:E,G:G,"Ainukasutuses pind",C:C,"üüritav pind",H:H,BI63,A:A,0)/SUMIFS(E:E,G:G,"Ainukasutuses pind",C:C,"üüritav pind",A:A,0)*(IF(G63="Korruse üldpind", SUMIFS(E:E,G:G,"Ühiskasutuses korruse pind",C:C,"üüritav pind",A:A,0,BH:BH,1),SUMIFS(E:E,G:G,"Korruse üldpind",C:C,"üüritav pind",A:A,0,BH:BH,1))+SUMIFS(E:E,G:G,"Ühiskasutuses korruse pind",C:C,"üüritav pind",A:A,0,BH:BH,1)),0)+IFERROR(SUMIFS(E:E,G:G,"Ainukasutuses pind",C:C,"üüritav pind",H:H,BI63,A:A,1)/SUMIFS(E:E,G:G,"Ainukasutuses pind",C:C,"üüritav pind",A:A,1)*(IF(G63="Korruse üldpind", SUMIFS(E:E,G:G,"Ühiskasutuses korruse pind",C:C,"üüritav pind",A:A,1,BH:BH,1),SUMIFS(E:E,G:G,"Korruse üldpind",C:C,"üüritav pind",A:A,1,BH:BH,1))+SUMIFS(E:E,G:G,"Ühiskasutuses korruse pind",C:C,"üüritav pind",A:A,1,BH:BH,1)),0)+IFERROR(SUMIFS(E:E,G:G,"Ainukasutuses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 0)+IFERROR(SUMIFS(E:E,G:G,"Ainukasutuses pind",C:C,"üüritav pind",H:H,BI63,A:A,4)/SUMIFS(E:E,G:G,"Ainukasutuses pind",C:C,"üüritav pind",A:A,4)*(IF(G63="Korruse üldpind",SUMIFS(E:E,G:G,"Ühiskasutuses korruse pind",C:C,"üüritav pind",A:A,4,BH:BH,1),SUMIFS(E:E,G:G,"Korruse üldpind",C:C,"üüritav pind",A:A,4,BH:BH,1))+SUMIFS(E:E,G:G,"Ühiskasutuses korruse pind",C:C,"üüritav pind",A:A,4,BH:BH,1)), 0)+IFERROR(SUMIFS(E:E,G:G,"Ainukasutuses pind",C:C,"üüritav pind",H:H,BI63,A:A,5)/SUMIFS(E:E,G:G,"Ainukasutuses pind",C:C,"üüritav pind",A:A,5)*(IF(G63="Korruse üldpind", SUMIFS(E:E,G:G,"Ühiskasutuses korruse pind",C:C,"üüritav pind",A:A,5,BH:BH,1),SUMIFS(E:E,G:G,"Korruse üldpind",C:C,"üüritav pind",A:A,5,BH:BH,1))+SUMIFS(E:E,G:G,"Ühiskasutuses korruse pind",C:C,"üüritav pind",A:A,5,BH:BH,1)), 0)+IFERROR(SUMIFS(E:E,G:G,"Ainukasutuses pind",C:C,"üüritav pind",H:H,BI63,A:A,6)/SUMIFS(E:E,G:G,"Ainukasutuses pind",C:C,"üüritav pind",A:A,6)*(IF(G63="Korruse üldpind", SUMIFS(E:E,G:G,"Ühiskasutuses korruse pind",C:C,"üüritav pind",A:A,6,BH:BH,1),SUMIFS(E:E,G:G,"Korruse üldpind",C:C,"üüritav pind",A:A,6,BH:BH,1))+SUMIFS(E:E,G:G,"Ühiskasutuses korruse pind",C:C,"üüritav pind",A:A,6,BH:BH,1)),0)+IFERROR(SUMIFS(E:E,G:G,"Ainukasutuses pind",C:C,"üüritav pind",H:H,BI63,A:A,7)/SUMIFS(E:E,G:G,"Ainukasutuses pind",C:C,"üüritav pind",A:A,7)*(IF(G63="Korruse üldpind", SUMIFS(E:E,G:G,"Ühiskasutuses korruse pind",C:C,"üüritav pind",A:A,7,BH:BH,1),SUMIFS(E:E,G:G,"Korruse üldpind",C:C,"üüritav pind",A:A,7,BH:BH,1))+SUMIFS(E:E,G:G,"Ühiskasutuses korruse pind",C:C,"üüritav pind",A:A,7,BH:BH,1)),0)+IFERROR(SUMIFS(E:E,G:G,"Ainukasutuses pind",C:C,"üüritav pind",H:H,BI63,A:A,8)/SUMIFS(E:E,G:G,"Ainukasutuses pind",C:C,"üüritav pind",A:A,8)*(IF(G63="Korruse üldpind", SUMIFS(E:E,G:G,"Ühiskasutuses korruse pind",C:C,"üüritav pind",A:A,8,BH:BH,1),SUMIFS(E:E,G:G,"Korruse üldpind",C:C,"üüritav pind",A:A,8,BH:BH,1))+SUMIFS(E:E,G:G,"Ühiskasutuses korruse pind",C:C,"üüritav pind",A:A,8,BH:BH,1)),0)+IFERROR(SUMIFS(E:E,G:G,"Ainukasutuses pind",C:C,"üüritav pind",H:H,BI63,A:A,9)/SUMIFS(E:E,G:G,"Ainukasutuses pind",C:C,"üüritav pind",A:A,9)*(IF(G63="Korruse üldpind", SUMIFS(E:E,G:G,"Ühiskasutuses korruse pind",C:C,"üüritav pind",A:A,9,BH:BH,1),SUMIFS(E:E,G:G,"Korruse üldpind",C:C,"üüritav pind",A:A,9,BH:BH,1))+SUMIFS(E:E,G:G,"Ühiskasutuses korruse pind",C:C,"üüritav pind",A:A,9,BH:BH,1)),0)+IFERROR(SUMIFS(E:E,G:G,"Ainukasutuses pind",C:C,"üüritav pind",H:H,BI63,A:A,10)/SUMIFS(E:E,G:G,"Ainukasutuses pind",C:C,"üüritav pind",A:A,10)*(IF(G63="Korruse üldpind", SUMIFS(E:E,G:G,"Ühiskasutuses korruse pind",C:C,"üüritav pind",A:A,10,BH:BH,1),SUMIFS(E:E,G:G,"Korruse üldpind",C:C,"üüritav pind",A:A,10,BH:BH,1))+SUMIFS(E:E,G:G,"Ühiskasutuses korruse pind",C:C,"üüritav pind",A:A,10,BH:BH,1)), 0)+IFERROR(SUMIFS(E:E,G:G,"Ainukasutuses pind",C:C,"üüritav pind",H:H,BI63,A:A,11)/SUMIFS(E:E,G:G,"Ainukasutuses pind",C:C,"üüritav pind",A:A,11)*(IF(G63="Korruse üldpind",SUMIFS(E:E,G:G,"Ühiskasutuses korruse pind",C:C,"üüritav pind",A:A,11,BH:BH,1),SUMIFS(E:E,G:G,"Korruse üldpind",C:C,"üüritav pind",A:A,11,BH:BH,1))+SUMIFS(E:E,G:G,"Ühiskasutuses korruse pind",C:C,"üüritav pind",A:A,11,BH:BH,1)), 0)+IFERROR(SUMIFS(E:E,G:G,"Ainukasutuses pind",C:C,"üüritav pind",H:H,BI63,A:A,12)/SUMIFS(E:E,G:G,"Ainukasutuses pind",C:C,"üüritav pind",A:A,12)*(IF(G63="Korruse üldpind", SUMIFS(E:E,G:G,"Ühiskasutuses korruse pind",C:C,"üüritav pind",A:A,12,BH:BH,1),SUMIFS(E:E,G:G,"Korruse üldpind",C:C,"üüritav pind",A:A,12,BH:BH,1))+SUMIFS(E:E,G:G,"Ühiskasutuses korruse pind",C:C,"üüritav pind",A:A,12,BH:BH,1)),0)+IFERROR(SUMIFS(E:E,G:G,"Ainukasutuses pind",C:C,"üüritav pind",H:H,BI63,A:A,13)/SUMIFS(E:E,G:G,"Ainukasutuses pind",C:C,"üüritav pind",A:A,13)*(IF(G63="Korruse üldpind", SUMIFS(E:E,G:G,"Ühiskasutuses korruse pind",C:C,"üüritav pind",A:A,13,BH:BH,1),SUMIFS(E:E,G:G,"Korruse üldpind",C:C,"üüritav pind",A:A,13,BH:BH,1))+SUMIFS(E:E,G:G,"Ühiskasutuses korruse pind",C:C,"üüritav pind",A:A,13,BH:BH,1)),0)+IFERROR(SUMIFS(E:E,G:G,"Ainukasutuses pind",C:C,"Üüritav pind",H:H,BI63,A:A,14)/SUMIFS(E:E,G:G,"Ainukasutuses pind",C:C,"Üüritav pind",A:A,14)*(IF(G63="Korruse üldpind", SUMIFS(E:E,G:G,"Ühiskasutuses korruse pind",C:C,"üüritav pind",A:A,14,BH:BH,1),SUMIFS(E:E,G:G,"Korruse üldpind",C:C,"üüritav pind",A:A,14,BH:BH,1))+SUMIFS(E:E,G:G,"Ühiskasutuses korruse pind",C:C,"üüritav pind",A:A,14,BH:BH,1)), 0),IF(BI63="Aktiivne vakantsus", SUMIFS(E:E,C:C,"üüritav pind",G:G,"Ühiskasutuses korruse pind",BH:BH,1)+SUMIFS(E:E,C:C,"üüritav pind",G:G,"Korruse üldpind",BH:BH,1)-SUM($BL$2:BL62), IF(BI63="Üüritav büroopind kokku", SUM($BL$2:BL62), "")))</f>
        <v/>
      </c>
      <c r="BM63" s="34" t="str">
        <f ca="1">IF(BF63&lt;&gt;"",IFERROR(AY63/SUM($AY$3:OFFSET($AY$3,MATCH("Üüritav büroopind kokku",$BI$5:$BI$300,0),0))*(SUMIFS(E:E,G:G,"Ühiskasutuses hoone pind",C:C,"ÜÜRITAV PIND",BH:BH,1)+SUMIFS(E:E,G:G,"Hoone üldpind",C:C,"ÜÜRITAV PIND",BH:BH,1)),0),IF(BI63="Aktiivne vakantsus",IFERROR(AY63/SUM($AY$3:OFFSET($AY$3,MATCH("Üüritav büroopind kokku",$BI$5:$BI$300,0),0))*(SUMIFS(E:E,G:G,"Ühiskasutuses hoone pind",C:C,"ÜÜRITAV PIND",BH:BH,1)+SUMIFS(E:E,G:G,"Hoone üldpind",C:C,"ÜÜRITAV PIND",BH:BH,1)),0),IF(BI63="Üüritav büroopind kokku",SUM($BM$2:BM62),"")))</f>
        <v/>
      </c>
      <c r="BN63" s="34" t="str">
        <f>IF(OR(BF63&lt;&gt;"",BI63="Aktiivne vakantsus"),IFERROR(SUMIFS(INDEX($AC$3:$AU$1002,0,MATCH($BI63,AC$2:AU$2,0)),$BH$3:$BH$1002,1),0),IF(BI63="Üüritav büroopind kokku",SUM($BN$2:BN62), ""))</f>
        <v/>
      </c>
      <c r="BO63" s="34" t="str">
        <f t="shared" si="9"/>
        <v/>
      </c>
      <c r="BP63" s="114" t="str">
        <f t="shared" ca="1" si="1"/>
        <v/>
      </c>
    </row>
    <row r="64" spans="1:68" x14ac:dyDescent="0.3">
      <c r="A64" s="25" t="str">
        <f>IF(Eksplikatsioon!A66=0,"",Eksplikatsioon!A66)</f>
        <v/>
      </c>
      <c r="B64" s="58" t="str">
        <f>IF(Eksplikatsioon!B66=0,"",Eksplikatsioon!B66)</f>
        <v/>
      </c>
      <c r="C64" s="25" t="str">
        <f>IF(Eksplikatsioon!C66=0,"",Eksplikatsioon!C66)</f>
        <v/>
      </c>
      <c r="D64" s="25" t="str">
        <f>IF(Eksplikatsioon!D66=0,"",Eksplikatsioon!D66)</f>
        <v/>
      </c>
      <c r="E64" s="56" t="str">
        <f>IF(Eksplikatsioon!F66=0,"",Eksplikatsioon!F66)</f>
        <v/>
      </c>
      <c r="F64" s="25" t="str">
        <f>IF(Eksplikatsioon!H66=0,"",Eksplikatsioon!H66)</f>
        <v/>
      </c>
      <c r="G64" s="25" t="str">
        <f>IF(Eksplikatsioon!J66=0,"",Eksplikatsioon!J66)</f>
        <v/>
      </c>
      <c r="H64" s="25" t="str">
        <f>IF(Eksplikatsioon!K66=0,"",Eksplikatsioon!K66)</f>
        <v/>
      </c>
      <c r="I64" s="25" t="str">
        <f>IF(Eksplikatsioon!L66=0,"",Eksplikatsioon!L66)</f>
        <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c r="BH64" s="108" t="str">
        <f t="shared" si="6"/>
        <v/>
      </c>
      <c r="BI64" s="9" t="str">
        <f t="shared" si="10"/>
        <v/>
      </c>
      <c r="BJ64" s="9" t="str">
        <f t="shared" si="11"/>
        <v/>
      </c>
      <c r="BK64" s="34" t="str">
        <f>IF(BF64&lt;&gt;"",IF(SUMIFS(E:E,H:H,BI64,G:G,"Ainukasutuses pind",C:C,"ÜÜRITAV PIND",BH:BH,1)=0,0,SUMIFS(E:E,H:H,BI64,G:G,"Ainukasutuses pind",C:C,"ÜÜRITAV PIND",BH:BH,1)),IF(BI64="Aktiivne vakantsus",SUMIFS(E:E,C:C,"üüritav pind",G:G,"ainukasutuses pind",BH:BH,1)-SUM($BK$2:BK63),IF(BI64="Üüritav büroopind kokku",SUM($BK$2:BK63),"")))</f>
        <v/>
      </c>
      <c r="BL64" s="34" t="str">
        <f>IF(BF64&lt;&gt;"",IFERROR(SUMIFS(E:E,G:G,"Ainukasutuses pind",C:C,"üüritav pind",H:H,BI64,A:A,-4)/SUMIFS(E:E,G:G,"Ainukasutuses pind",C:C,"üüritav pind",A:A,-4)*(IF(G64="Korruse üldpind", SUMIFS(E:E,G:G,"Ühiskasutuses korruse pind",C:C,"üüritav pind",A:A,-4,BH:BH,1),SUMIFS(E:E,G:G,"Korruse üldpind",C:C,"üüritav pind",A:A,-4,BH:BH,1))+SUMIFS(E:E,G:G,"Ühiskasutuses korruse pind",C:C,"üüritav pind",A:A,-4,BH:BH,1)),0)+IFERROR(SUMIFS(E:E,G:G,"Ainukasutuses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pind",H:H,BI64,A:A,-1)/SUMIFS(E:E,G:G,"Ainukasutuses pind",C:C,"üüritav pind",A:A,-1)*(IF(G64="Korruse üldpind",SUMIFS(E:E,G:G,"Ühiskasutuses korruse pind",C:C,"üüritav pind",A:A,-1,BH:BH,1),SUMIFS(E:E,G:G,"Korruse üldpind",C:C,"üüritav pind",A:A,-1,BH:BH,1))+SUMIFS(E:E,G:G,"Ühiskasutuses korruse pind",C:C,"üüritav pind",A:A,-1,BH:BH,1)),0)+IFERROR(SUMIFS(E:E,G:G,"Ainukasutuses pind",C:C,"üüritav pind",H:H,BI64,A:A,0)/SUMIFS(E:E,G:G,"Ainukasutuses pind",C:C,"üüritav pind",A:A,0)*(IF(G64="Korruse üldpind", SUMIFS(E:E,G:G,"Ühiskasutuses korruse pind",C:C,"üüritav pind",A:A,0,BH:BH,1),SUMIFS(E:E,G:G,"Korruse üldpind",C:C,"üüritav pind",A:A,0,BH:BH,1))+SUMIFS(E:E,G:G,"Ühiskasutuses korruse pind",C:C,"üüritav pind",A:A,0,BH:BH,1)),0)+IFERROR(SUMIFS(E:E,G:G,"Ainukasutuses pind",C:C,"üüritav pind",H:H,BI64,A:A,1)/SUMIFS(E:E,G:G,"Ainukasutuses pind",C:C,"üüritav pind",A:A,1)*(IF(G64="Korruse üldpind", SUMIFS(E:E,G:G,"Ühiskasutuses korruse pind",C:C,"üüritav pind",A:A,1,BH:BH,1),SUMIFS(E:E,G:G,"Korruse üldpind",C:C,"üüritav pind",A:A,1,BH:BH,1))+SUMIFS(E:E,G:G,"Ühiskasutuses korruse pind",C:C,"üüritav pind",A:A,1,BH:BH,1)),0)+IFERROR(SUMIFS(E:E,G:G,"Ainukasutuses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 0)+IFERROR(SUMIFS(E:E,G:G,"Ainukasutuses pind",C:C,"üüritav pind",H:H,BI64,A:A,4)/SUMIFS(E:E,G:G,"Ainukasutuses pind",C:C,"üüritav pind",A:A,4)*(IF(G64="Korruse üldpind",SUMIFS(E:E,G:G,"Ühiskasutuses korruse pind",C:C,"üüritav pind",A:A,4,BH:BH,1),SUMIFS(E:E,G:G,"Korruse üldpind",C:C,"üüritav pind",A:A,4,BH:BH,1))+SUMIFS(E:E,G:G,"Ühiskasutuses korruse pind",C:C,"üüritav pind",A:A,4,BH:BH,1)), 0)+IFERROR(SUMIFS(E:E,G:G,"Ainukasutuses pind",C:C,"üüritav pind",H:H,BI64,A:A,5)/SUMIFS(E:E,G:G,"Ainukasutuses pind",C:C,"üüritav pind",A:A,5)*(IF(G64="Korruse üldpind", SUMIFS(E:E,G:G,"Ühiskasutuses korruse pind",C:C,"üüritav pind",A:A,5,BH:BH,1),SUMIFS(E:E,G:G,"Korruse üldpind",C:C,"üüritav pind",A:A,5,BH:BH,1))+SUMIFS(E:E,G:G,"Ühiskasutuses korruse pind",C:C,"üüritav pind",A:A,5,BH:BH,1)), 0)+IFERROR(SUMIFS(E:E,G:G,"Ainukasutuses pind",C:C,"üüritav pind",H:H,BI64,A:A,6)/SUMIFS(E:E,G:G,"Ainukasutuses pind",C:C,"üüritav pind",A:A,6)*(IF(G64="Korruse üldpind", SUMIFS(E:E,G:G,"Ühiskasutuses korruse pind",C:C,"üüritav pind",A:A,6,BH:BH,1),SUMIFS(E:E,G:G,"Korruse üldpind",C:C,"üüritav pind",A:A,6,BH:BH,1))+SUMIFS(E:E,G:G,"Ühiskasutuses korruse pind",C:C,"üüritav pind",A:A,6,BH:BH,1)),0)+IFERROR(SUMIFS(E:E,G:G,"Ainukasutuses pind",C:C,"üüritav pind",H:H,BI64,A:A,7)/SUMIFS(E:E,G:G,"Ainukasutuses pind",C:C,"üüritav pind",A:A,7)*(IF(G64="Korruse üldpind", SUMIFS(E:E,G:G,"Ühiskasutuses korruse pind",C:C,"üüritav pind",A:A,7,BH:BH,1),SUMIFS(E:E,G:G,"Korruse üldpind",C:C,"üüritav pind",A:A,7,BH:BH,1))+SUMIFS(E:E,G:G,"Ühiskasutuses korruse pind",C:C,"üüritav pind",A:A,7,BH:BH,1)),0)+IFERROR(SUMIFS(E:E,G:G,"Ainukasutuses pind",C:C,"üüritav pind",H:H,BI64,A:A,8)/SUMIFS(E:E,G:G,"Ainukasutuses pind",C:C,"üüritav pind",A:A,8)*(IF(G64="Korruse üldpind", SUMIFS(E:E,G:G,"Ühiskasutuses korruse pind",C:C,"üüritav pind",A:A,8,BH:BH,1),SUMIFS(E:E,G:G,"Korruse üldpind",C:C,"üüritav pind",A:A,8,BH:BH,1))+SUMIFS(E:E,G:G,"Ühiskasutuses korruse pind",C:C,"üüritav pind",A:A,8,BH:BH,1)),0)+IFERROR(SUMIFS(E:E,G:G,"Ainukasutuses pind",C:C,"üüritav pind",H:H,BI64,A:A,9)/SUMIFS(E:E,G:G,"Ainukasutuses pind",C:C,"üüritav pind",A:A,9)*(IF(G64="Korruse üldpind", SUMIFS(E:E,G:G,"Ühiskasutuses korruse pind",C:C,"üüritav pind",A:A,9,BH:BH,1),SUMIFS(E:E,G:G,"Korruse üldpind",C:C,"üüritav pind",A:A,9,BH:BH,1))+SUMIFS(E:E,G:G,"Ühiskasutuses korruse pind",C:C,"üüritav pind",A:A,9,BH:BH,1)),0)+IFERROR(SUMIFS(E:E,G:G,"Ainukasutuses pind",C:C,"üüritav pind",H:H,BI64,A:A,10)/SUMIFS(E:E,G:G,"Ainukasutuses pind",C:C,"üüritav pind",A:A,10)*(IF(G64="Korruse üldpind", SUMIFS(E:E,G:G,"Ühiskasutuses korruse pind",C:C,"üüritav pind",A:A,10,BH:BH,1),SUMIFS(E:E,G:G,"Korruse üldpind",C:C,"üüritav pind",A:A,10,BH:BH,1))+SUMIFS(E:E,G:G,"Ühiskasutuses korruse pind",C:C,"üüritav pind",A:A,10,BH:BH,1)), 0)+IFERROR(SUMIFS(E:E,G:G,"Ainukasutuses pind",C:C,"üüritav pind",H:H,BI64,A:A,11)/SUMIFS(E:E,G:G,"Ainukasutuses pind",C:C,"üüritav pind",A:A,11)*(IF(G64="Korruse üldpind",SUMIFS(E:E,G:G,"Ühiskasutuses korruse pind",C:C,"üüritav pind",A:A,11,BH:BH,1),SUMIFS(E:E,G:G,"Korruse üldpind",C:C,"üüritav pind",A:A,11,BH:BH,1))+SUMIFS(E:E,G:G,"Ühiskasutuses korruse pind",C:C,"üüritav pind",A:A,11,BH:BH,1)), 0)+IFERROR(SUMIFS(E:E,G:G,"Ainukasutuses pind",C:C,"üüritav pind",H:H,BI64,A:A,12)/SUMIFS(E:E,G:G,"Ainukasutuses pind",C:C,"üüritav pind",A:A,12)*(IF(G64="Korruse üldpind", SUMIFS(E:E,G:G,"Ühiskasutuses korruse pind",C:C,"üüritav pind",A:A,12,BH:BH,1),SUMIFS(E:E,G:G,"Korruse üldpind",C:C,"üüritav pind",A:A,12,BH:BH,1))+SUMIFS(E:E,G:G,"Ühiskasutuses korruse pind",C:C,"üüritav pind",A:A,12,BH:BH,1)),0)+IFERROR(SUMIFS(E:E,G:G,"Ainukasutuses pind",C:C,"üüritav pind",H:H,BI64,A:A,13)/SUMIFS(E:E,G:G,"Ainukasutuses pind",C:C,"üüritav pind",A:A,13)*(IF(G64="Korruse üldpind", SUMIFS(E:E,G:G,"Ühiskasutuses korruse pind",C:C,"üüritav pind",A:A,13,BH:BH,1),SUMIFS(E:E,G:G,"Korruse üldpind",C:C,"üüritav pind",A:A,13,BH:BH,1))+SUMIFS(E:E,G:G,"Ühiskasutuses korruse pind",C:C,"üüritav pind",A:A,13,BH:BH,1)),0)+IFERROR(SUMIFS(E:E,G:G,"Ainukasutuses pind",C:C,"Üüritav pind",H:H,BI64,A:A,14)/SUMIFS(E:E,G:G,"Ainukasutuses pind",C:C,"Üüritav pind",A:A,14)*(IF(G64="Korruse üldpind", SUMIFS(E:E,G:G,"Ühiskasutuses korruse pind",C:C,"üüritav pind",A:A,14,BH:BH,1),SUMIFS(E:E,G:G,"Korruse üldpind",C:C,"üüritav pind",A:A,14,BH:BH,1))+SUMIFS(E:E,G:G,"Ühiskasutuses korruse pind",C:C,"üüritav pind",A:A,14,BH:BH,1)), 0),IF(BI64="Aktiivne vakantsus", SUMIFS(E:E,C:C,"üüritav pind",G:G,"Ühiskasutuses korruse pind",BH:BH,1)+SUMIFS(E:E,C:C,"üüritav pind",G:G,"Korruse üldpind",BH:BH,1)-SUM($BL$2:BL63), IF(BI64="Üüritav büroopind kokku", SUM($BL$2:BL63), "")))</f>
        <v/>
      </c>
      <c r="BM64" s="34" t="str">
        <f ca="1">IF(BF64&lt;&gt;"",IFERROR(AY64/SUM($AY$3:OFFSET($AY$3,MATCH("Üüritav büroopind kokku",$BI$5:$BI$300,0),0))*(SUMIFS(E:E,G:G,"Ühiskasutuses hoone pind",C:C,"ÜÜRITAV PIND",BH:BH,1)+SUMIFS(E:E,G:G,"Hoone üldpind",C:C,"ÜÜRITAV PIND",BH:BH,1)),0),IF(BI64="Aktiivne vakantsus",IFERROR(AY64/SUM($AY$3:OFFSET($AY$3,MATCH("Üüritav büroopind kokku",$BI$5:$BI$300,0),0))*(SUMIFS(E:E,G:G,"Ühiskasutuses hoone pind",C:C,"ÜÜRITAV PIND",BH:BH,1)+SUMIFS(E:E,G:G,"Hoone üldpind",C:C,"ÜÜRITAV PIND",BH:BH,1)),0),IF(BI64="Üüritav büroopind kokku",SUM($BM$2:BM63),"")))</f>
        <v/>
      </c>
      <c r="BN64" s="34" t="str">
        <f>IF(OR(BF64&lt;&gt;"",BI64="Aktiivne vakantsus"),IFERROR(SUMIFS(INDEX($AC$3:$AU$1002,0,MATCH($BI64,AC$2:AU$2,0)),$BH$3:$BH$1002,1),0),IF(BI64="Üüritav büroopind kokku",SUM($BN$2:BN63), ""))</f>
        <v/>
      </c>
      <c r="BO64" s="34" t="str">
        <f t="shared" si="9"/>
        <v/>
      </c>
      <c r="BP64" s="114" t="str">
        <f t="shared" ca="1" si="1"/>
        <v/>
      </c>
    </row>
    <row r="65" spans="1:68" x14ac:dyDescent="0.3">
      <c r="A65" s="25" t="str">
        <f>IF(Eksplikatsioon!A67=0,"",Eksplikatsioon!A67)</f>
        <v/>
      </c>
      <c r="B65" s="58" t="str">
        <f>IF(Eksplikatsioon!B67=0,"",Eksplikatsioon!B67)</f>
        <v/>
      </c>
      <c r="C65" s="25" t="str">
        <f>IF(Eksplikatsioon!C67=0,"",Eksplikatsioon!C67)</f>
        <v/>
      </c>
      <c r="D65" s="25" t="str">
        <f>IF(Eksplikatsioon!D67=0,"",Eksplikatsioon!D67)</f>
        <v/>
      </c>
      <c r="E65" s="56" t="str">
        <f>IF(Eksplikatsioon!F67=0,"",Eksplikatsioon!F67)</f>
        <v/>
      </c>
      <c r="F65" s="25" t="str">
        <f>IF(Eksplikatsioon!H67=0,"",Eksplikatsioon!H67)</f>
        <v/>
      </c>
      <c r="G65" s="25" t="str">
        <f>IF(Eksplikatsioon!J67=0,"",Eksplikatsioon!J67)</f>
        <v/>
      </c>
      <c r="H65" s="25" t="str">
        <f>IF(Eksplikatsioon!K67=0,"",Eksplikatsioon!K67)</f>
        <v/>
      </c>
      <c r="I65" s="25" t="str">
        <f>IF(Eksplikatsioon!L67=0,"",Eksplikatsioon!L67)</f>
        <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c r="BH65" s="108" t="str">
        <f t="shared" si="6"/>
        <v/>
      </c>
      <c r="BI65" s="9" t="str">
        <f t="shared" si="10"/>
        <v/>
      </c>
      <c r="BJ65" s="9" t="str">
        <f t="shared" si="11"/>
        <v/>
      </c>
      <c r="BK65" s="34" t="str">
        <f>IF(BF65&lt;&gt;"",IF(SUMIFS(E:E,H:H,BI65,G:G,"Ainukasutuses pind",C:C,"ÜÜRITAV PIND",BH:BH,1)=0,0,SUMIFS(E:E,H:H,BI65,G:G,"Ainukasutuses pind",C:C,"ÜÜRITAV PIND",BH:BH,1)),IF(BI65="Aktiivne vakantsus",SUMIFS(E:E,C:C,"üüritav pind",G:G,"ainukasutuses pind",BH:BH,1)-SUM($BK$2:BK64),IF(BI65="Üüritav büroopind kokku",SUM($BK$2:BK64),"")))</f>
        <v/>
      </c>
      <c r="BL65" s="34" t="str">
        <f>IF(BF65&lt;&gt;"",IFERROR(SUMIFS(E:E,G:G,"Ainukasutuses pind",C:C,"üüritav pind",H:H,BI65,A:A,-4)/SUMIFS(E:E,G:G,"Ainukasutuses pind",C:C,"üüritav pind",A:A,-4)*(IF(G65="Korruse üldpind", SUMIFS(E:E,G:G,"Ühiskasutuses korruse pind",C:C,"üüritav pind",A:A,-4,BH:BH,1),SUMIFS(E:E,G:G,"Korruse üldpind",C:C,"üüritav pind",A:A,-4,BH:BH,1))+SUMIFS(E:E,G:G,"Ühiskasutuses korruse pind",C:C,"üüritav pind",A:A,-4,BH:BH,1)),0)+IFERROR(SUMIFS(E:E,G:G,"Ainukasutuses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pind",H:H,BI65,A:A,-1)/SUMIFS(E:E,G:G,"Ainukasutuses pind",C:C,"üüritav pind",A:A,-1)*(IF(G65="Korruse üldpind",SUMIFS(E:E,G:G,"Ühiskasutuses korruse pind",C:C,"üüritav pind",A:A,-1,BH:BH,1),SUMIFS(E:E,G:G,"Korruse üldpind",C:C,"üüritav pind",A:A,-1,BH:BH,1))+SUMIFS(E:E,G:G,"Ühiskasutuses korruse pind",C:C,"üüritav pind",A:A,-1,BH:BH,1)),0)+IFERROR(SUMIFS(E:E,G:G,"Ainukasutuses pind",C:C,"üüritav pind",H:H,BI65,A:A,0)/SUMIFS(E:E,G:G,"Ainukasutuses pind",C:C,"üüritav pind",A:A,0)*(IF(G65="Korruse üldpind", SUMIFS(E:E,G:G,"Ühiskasutuses korruse pind",C:C,"üüritav pind",A:A,0,BH:BH,1),SUMIFS(E:E,G:G,"Korruse üldpind",C:C,"üüritav pind",A:A,0,BH:BH,1))+SUMIFS(E:E,G:G,"Ühiskasutuses korruse pind",C:C,"üüritav pind",A:A,0,BH:BH,1)),0)+IFERROR(SUMIFS(E:E,G:G,"Ainukasutuses pind",C:C,"üüritav pind",H:H,BI65,A:A,1)/SUMIFS(E:E,G:G,"Ainukasutuses pind",C:C,"üüritav pind",A:A,1)*(IF(G65="Korruse üldpind", SUMIFS(E:E,G:G,"Ühiskasutuses korruse pind",C:C,"üüritav pind",A:A,1,BH:BH,1),SUMIFS(E:E,G:G,"Korruse üldpind",C:C,"üüritav pind",A:A,1,BH:BH,1))+SUMIFS(E:E,G:G,"Ühiskasutuses korruse pind",C:C,"üüritav pind",A:A,1,BH:BH,1)),0)+IFERROR(SUMIFS(E:E,G:G,"Ainukasutuses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 0)+IFERROR(SUMIFS(E:E,G:G,"Ainukasutuses pind",C:C,"üüritav pind",H:H,BI65,A:A,4)/SUMIFS(E:E,G:G,"Ainukasutuses pind",C:C,"üüritav pind",A:A,4)*(IF(G65="Korruse üldpind",SUMIFS(E:E,G:G,"Ühiskasutuses korruse pind",C:C,"üüritav pind",A:A,4,BH:BH,1),SUMIFS(E:E,G:G,"Korruse üldpind",C:C,"üüritav pind",A:A,4,BH:BH,1))+SUMIFS(E:E,G:G,"Ühiskasutuses korruse pind",C:C,"üüritav pind",A:A,4,BH:BH,1)), 0)+IFERROR(SUMIFS(E:E,G:G,"Ainukasutuses pind",C:C,"üüritav pind",H:H,BI65,A:A,5)/SUMIFS(E:E,G:G,"Ainukasutuses pind",C:C,"üüritav pind",A:A,5)*(IF(G65="Korruse üldpind", SUMIFS(E:E,G:G,"Ühiskasutuses korruse pind",C:C,"üüritav pind",A:A,5,BH:BH,1),SUMIFS(E:E,G:G,"Korruse üldpind",C:C,"üüritav pind",A:A,5,BH:BH,1))+SUMIFS(E:E,G:G,"Ühiskasutuses korruse pind",C:C,"üüritav pind",A:A,5,BH:BH,1)), 0)+IFERROR(SUMIFS(E:E,G:G,"Ainukasutuses pind",C:C,"üüritav pind",H:H,BI65,A:A,6)/SUMIFS(E:E,G:G,"Ainukasutuses pind",C:C,"üüritav pind",A:A,6)*(IF(G65="Korruse üldpind", SUMIFS(E:E,G:G,"Ühiskasutuses korruse pind",C:C,"üüritav pind",A:A,6,BH:BH,1),SUMIFS(E:E,G:G,"Korruse üldpind",C:C,"üüritav pind",A:A,6,BH:BH,1))+SUMIFS(E:E,G:G,"Ühiskasutuses korruse pind",C:C,"üüritav pind",A:A,6,BH:BH,1)),0)+IFERROR(SUMIFS(E:E,G:G,"Ainukasutuses pind",C:C,"üüritav pind",H:H,BI65,A:A,7)/SUMIFS(E:E,G:G,"Ainukasutuses pind",C:C,"üüritav pind",A:A,7)*(IF(G65="Korruse üldpind", SUMIFS(E:E,G:G,"Ühiskasutuses korruse pind",C:C,"üüritav pind",A:A,7,BH:BH,1),SUMIFS(E:E,G:G,"Korruse üldpind",C:C,"üüritav pind",A:A,7,BH:BH,1))+SUMIFS(E:E,G:G,"Ühiskasutuses korruse pind",C:C,"üüritav pind",A:A,7,BH:BH,1)),0)+IFERROR(SUMIFS(E:E,G:G,"Ainukasutuses pind",C:C,"üüritav pind",H:H,BI65,A:A,8)/SUMIFS(E:E,G:G,"Ainukasutuses pind",C:C,"üüritav pind",A:A,8)*(IF(G65="Korruse üldpind", SUMIFS(E:E,G:G,"Ühiskasutuses korruse pind",C:C,"üüritav pind",A:A,8,BH:BH,1),SUMIFS(E:E,G:G,"Korruse üldpind",C:C,"üüritav pind",A:A,8,BH:BH,1))+SUMIFS(E:E,G:G,"Ühiskasutuses korruse pind",C:C,"üüritav pind",A:A,8,BH:BH,1)),0)+IFERROR(SUMIFS(E:E,G:G,"Ainukasutuses pind",C:C,"üüritav pind",H:H,BI65,A:A,9)/SUMIFS(E:E,G:G,"Ainukasutuses pind",C:C,"üüritav pind",A:A,9)*(IF(G65="Korruse üldpind", SUMIFS(E:E,G:G,"Ühiskasutuses korruse pind",C:C,"üüritav pind",A:A,9,BH:BH,1),SUMIFS(E:E,G:G,"Korruse üldpind",C:C,"üüritav pind",A:A,9,BH:BH,1))+SUMIFS(E:E,G:G,"Ühiskasutuses korruse pind",C:C,"üüritav pind",A:A,9,BH:BH,1)),0)+IFERROR(SUMIFS(E:E,G:G,"Ainukasutuses pind",C:C,"üüritav pind",H:H,BI65,A:A,10)/SUMIFS(E:E,G:G,"Ainukasutuses pind",C:C,"üüritav pind",A:A,10)*(IF(G65="Korruse üldpind", SUMIFS(E:E,G:G,"Ühiskasutuses korruse pind",C:C,"üüritav pind",A:A,10,BH:BH,1),SUMIFS(E:E,G:G,"Korruse üldpind",C:C,"üüritav pind",A:A,10,BH:BH,1))+SUMIFS(E:E,G:G,"Ühiskasutuses korruse pind",C:C,"üüritav pind",A:A,10,BH:BH,1)), 0)+IFERROR(SUMIFS(E:E,G:G,"Ainukasutuses pind",C:C,"üüritav pind",H:H,BI65,A:A,11)/SUMIFS(E:E,G:G,"Ainukasutuses pind",C:C,"üüritav pind",A:A,11)*(IF(G65="Korruse üldpind",SUMIFS(E:E,G:G,"Ühiskasutuses korruse pind",C:C,"üüritav pind",A:A,11,BH:BH,1),SUMIFS(E:E,G:G,"Korruse üldpind",C:C,"üüritav pind",A:A,11,BH:BH,1))+SUMIFS(E:E,G:G,"Ühiskasutuses korruse pind",C:C,"üüritav pind",A:A,11,BH:BH,1)), 0)+IFERROR(SUMIFS(E:E,G:G,"Ainukasutuses pind",C:C,"üüritav pind",H:H,BI65,A:A,12)/SUMIFS(E:E,G:G,"Ainukasutuses pind",C:C,"üüritav pind",A:A,12)*(IF(G65="Korruse üldpind", SUMIFS(E:E,G:G,"Ühiskasutuses korruse pind",C:C,"üüritav pind",A:A,12,BH:BH,1),SUMIFS(E:E,G:G,"Korruse üldpind",C:C,"üüritav pind",A:A,12,BH:BH,1))+SUMIFS(E:E,G:G,"Ühiskasutuses korruse pind",C:C,"üüritav pind",A:A,12,BH:BH,1)),0)+IFERROR(SUMIFS(E:E,G:G,"Ainukasutuses pind",C:C,"üüritav pind",H:H,BI65,A:A,13)/SUMIFS(E:E,G:G,"Ainukasutuses pind",C:C,"üüritav pind",A:A,13)*(IF(G65="Korruse üldpind", SUMIFS(E:E,G:G,"Ühiskasutuses korruse pind",C:C,"üüritav pind",A:A,13,BH:BH,1),SUMIFS(E:E,G:G,"Korruse üldpind",C:C,"üüritav pind",A:A,13,BH:BH,1))+SUMIFS(E:E,G:G,"Ühiskasutuses korruse pind",C:C,"üüritav pind",A:A,13,BH:BH,1)),0)+IFERROR(SUMIFS(E:E,G:G,"Ainukasutuses pind",C:C,"Üüritav pind",H:H,BI65,A:A,14)/SUMIFS(E:E,G:G,"Ainukasutuses pind",C:C,"Üüritav pind",A:A,14)*(IF(G65="Korruse üldpind", SUMIFS(E:E,G:G,"Ühiskasutuses korruse pind",C:C,"üüritav pind",A:A,14,BH:BH,1),SUMIFS(E:E,G:G,"Korruse üldpind",C:C,"üüritav pind",A:A,14,BH:BH,1))+SUMIFS(E:E,G:G,"Ühiskasutuses korruse pind",C:C,"üüritav pind",A:A,14,BH:BH,1)), 0),IF(BI65="Aktiivne vakantsus", SUMIFS(E:E,C:C,"üüritav pind",G:G,"Ühiskasutuses korruse pind",BH:BH,1)+SUMIFS(E:E,C:C,"üüritav pind",G:G,"Korruse üldpind",BH:BH,1)-SUM($BL$2:BL64), IF(BI65="Üüritav büroopind kokku", SUM($BL$2:BL64), "")))</f>
        <v/>
      </c>
      <c r="BM65" s="34" t="str">
        <f ca="1">IF(BF65&lt;&gt;"",IFERROR(AY65/SUM($AY$3:OFFSET($AY$3,MATCH("Üüritav büroopind kokku",$BI$5:$BI$300,0),0))*(SUMIFS(E:E,G:G,"Ühiskasutuses hoone pind",C:C,"ÜÜRITAV PIND",BH:BH,1)+SUMIFS(E:E,G:G,"Hoone üldpind",C:C,"ÜÜRITAV PIND",BH:BH,1)),0),IF(BI65="Aktiivne vakantsus",IFERROR(AY65/SUM($AY$3:OFFSET($AY$3,MATCH("Üüritav büroopind kokku",$BI$5:$BI$300,0),0))*(SUMIFS(E:E,G:G,"Ühiskasutuses hoone pind",C:C,"ÜÜRITAV PIND",BH:BH,1)+SUMIFS(E:E,G:G,"Hoone üldpind",C:C,"ÜÜRITAV PIND",BH:BH,1)),0),IF(BI65="Üüritav büroopind kokku",SUM($BM$2:BM64),"")))</f>
        <v/>
      </c>
      <c r="BN65" s="34" t="str">
        <f>IF(OR(BF65&lt;&gt;"",BI65="Aktiivne vakantsus"),IFERROR(SUMIFS(INDEX($AC$3:$AU$1002,0,MATCH($BI65,AC$2:AU$2,0)),$BH$3:$BH$1002,1),0),IF(BI65="Üüritav büroopind kokku",SUM($BN$2:BN64), ""))</f>
        <v/>
      </c>
      <c r="BO65" s="34" t="str">
        <f t="shared" si="9"/>
        <v/>
      </c>
      <c r="BP65" s="114" t="str">
        <f t="shared" ca="1" si="1"/>
        <v/>
      </c>
    </row>
    <row r="66" spans="1:68" x14ac:dyDescent="0.3">
      <c r="A66" s="25" t="str">
        <f>IF(Eksplikatsioon!A68=0,"",Eksplikatsioon!A68)</f>
        <v/>
      </c>
      <c r="B66" s="58" t="str">
        <f>IF(Eksplikatsioon!B68=0,"",Eksplikatsioon!B68)</f>
        <v/>
      </c>
      <c r="C66" s="25" t="str">
        <f>IF(Eksplikatsioon!C68=0,"",Eksplikatsioon!C68)</f>
        <v/>
      </c>
      <c r="D66" s="25" t="str">
        <f>IF(Eksplikatsioon!D68=0,"",Eksplikatsioon!D68)</f>
        <v/>
      </c>
      <c r="E66" s="56" t="str">
        <f>IF(Eksplikatsioon!F68=0,"",Eksplikatsioon!F68)</f>
        <v/>
      </c>
      <c r="F66" s="25" t="str">
        <f>IF(Eksplikatsioon!H68=0,"",Eksplikatsioon!H68)</f>
        <v/>
      </c>
      <c r="G66" s="25" t="str">
        <f>IF(Eksplikatsioon!J68=0,"",Eksplikatsioon!J68)</f>
        <v/>
      </c>
      <c r="H66" s="25" t="str">
        <f>IF(Eksplikatsioon!K68=0,"",Eksplikatsioon!K68)</f>
        <v/>
      </c>
      <c r="I66" s="25" t="str">
        <f>IF(Eksplikatsioon!L68=0,"",Eksplikatsioon!L68)</f>
        <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c r="BH66" s="108" t="str">
        <f t="shared" si="6"/>
        <v/>
      </c>
      <c r="BI66" s="9" t="str">
        <f t="shared" si="10"/>
        <v/>
      </c>
      <c r="BJ66" s="9" t="str">
        <f t="shared" si="11"/>
        <v/>
      </c>
      <c r="BK66" s="34" t="str">
        <f>IF(BF66&lt;&gt;"",IF(SUMIFS(E:E,H:H,BI66,G:G,"Ainukasutuses pind",C:C,"ÜÜRITAV PIND",BH:BH,1)=0,0,SUMIFS(E:E,H:H,BI66,G:G,"Ainukasutuses pind",C:C,"ÜÜRITAV PIND",BH:BH,1)),IF(BI66="Aktiivne vakantsus",SUMIFS(E:E,C:C,"üüritav pind",G:G,"ainukasutuses pind",BH:BH,1)-SUM($BK$2:BK65),IF(BI66="Üüritav büroopind kokku",SUM($BK$2:BK65),"")))</f>
        <v/>
      </c>
      <c r="BL66" s="34" t="str">
        <f>IF(BF66&lt;&gt;"",IFERROR(SUMIFS(E:E,G:G,"Ainukasutuses pind",C:C,"üüritav pind",H:H,BI66,A:A,-4)/SUMIFS(E:E,G:G,"Ainukasutuses pind",C:C,"üüritav pind",A:A,-4)*(IF(G66="Korruse üldpind", SUMIFS(E:E,G:G,"Ühiskasutuses korruse pind",C:C,"üüritav pind",A:A,-4,BH:BH,1),SUMIFS(E:E,G:G,"Korruse üldpind",C:C,"üüritav pind",A:A,-4,BH:BH,1))+SUMIFS(E:E,G:G,"Ühiskasutuses korruse pind",C:C,"üüritav pind",A:A,-4,BH:BH,1)),0)+IFERROR(SUMIFS(E:E,G:G,"Ainukasutuses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pind",H:H,BI66,A:A,-1)/SUMIFS(E:E,G:G,"Ainukasutuses pind",C:C,"üüritav pind",A:A,-1)*(IF(G66="Korruse üldpind",SUMIFS(E:E,G:G,"Ühiskasutuses korruse pind",C:C,"üüritav pind",A:A,-1,BH:BH,1),SUMIFS(E:E,G:G,"Korruse üldpind",C:C,"üüritav pind",A:A,-1,BH:BH,1))+SUMIFS(E:E,G:G,"Ühiskasutuses korruse pind",C:C,"üüritav pind",A:A,-1,BH:BH,1)),0)+IFERROR(SUMIFS(E:E,G:G,"Ainukasutuses pind",C:C,"üüritav pind",H:H,BI66,A:A,0)/SUMIFS(E:E,G:G,"Ainukasutuses pind",C:C,"üüritav pind",A:A,0)*(IF(G66="Korruse üldpind", SUMIFS(E:E,G:G,"Ühiskasutuses korruse pind",C:C,"üüritav pind",A:A,0,BH:BH,1),SUMIFS(E:E,G:G,"Korruse üldpind",C:C,"üüritav pind",A:A,0,BH:BH,1))+SUMIFS(E:E,G:G,"Ühiskasutuses korruse pind",C:C,"üüritav pind",A:A,0,BH:BH,1)),0)+IFERROR(SUMIFS(E:E,G:G,"Ainukasutuses pind",C:C,"üüritav pind",H:H,BI66,A:A,1)/SUMIFS(E:E,G:G,"Ainukasutuses pind",C:C,"üüritav pind",A:A,1)*(IF(G66="Korruse üldpind", SUMIFS(E:E,G:G,"Ühiskasutuses korruse pind",C:C,"üüritav pind",A:A,1,BH:BH,1),SUMIFS(E:E,G:G,"Korruse üldpind",C:C,"üüritav pind",A:A,1,BH:BH,1))+SUMIFS(E:E,G:G,"Ühiskasutuses korruse pind",C:C,"üüritav pind",A:A,1,BH:BH,1)),0)+IFERROR(SUMIFS(E:E,G:G,"Ainukasutuses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 0)+IFERROR(SUMIFS(E:E,G:G,"Ainukasutuses pind",C:C,"üüritav pind",H:H,BI66,A:A,4)/SUMIFS(E:E,G:G,"Ainukasutuses pind",C:C,"üüritav pind",A:A,4)*(IF(G66="Korruse üldpind",SUMIFS(E:E,G:G,"Ühiskasutuses korruse pind",C:C,"üüritav pind",A:A,4,BH:BH,1),SUMIFS(E:E,G:G,"Korruse üldpind",C:C,"üüritav pind",A:A,4,BH:BH,1))+SUMIFS(E:E,G:G,"Ühiskasutuses korruse pind",C:C,"üüritav pind",A:A,4,BH:BH,1)), 0)+IFERROR(SUMIFS(E:E,G:G,"Ainukasutuses pind",C:C,"üüritav pind",H:H,BI66,A:A,5)/SUMIFS(E:E,G:G,"Ainukasutuses pind",C:C,"üüritav pind",A:A,5)*(IF(G66="Korruse üldpind", SUMIFS(E:E,G:G,"Ühiskasutuses korruse pind",C:C,"üüritav pind",A:A,5,BH:BH,1),SUMIFS(E:E,G:G,"Korruse üldpind",C:C,"üüritav pind",A:A,5,BH:BH,1))+SUMIFS(E:E,G:G,"Ühiskasutuses korruse pind",C:C,"üüritav pind",A:A,5,BH:BH,1)), 0)+IFERROR(SUMIFS(E:E,G:G,"Ainukasutuses pind",C:C,"üüritav pind",H:H,BI66,A:A,6)/SUMIFS(E:E,G:G,"Ainukasutuses pind",C:C,"üüritav pind",A:A,6)*(IF(G66="Korruse üldpind", SUMIFS(E:E,G:G,"Ühiskasutuses korruse pind",C:C,"üüritav pind",A:A,6,BH:BH,1),SUMIFS(E:E,G:G,"Korruse üldpind",C:C,"üüritav pind",A:A,6,BH:BH,1))+SUMIFS(E:E,G:G,"Ühiskasutuses korruse pind",C:C,"üüritav pind",A:A,6,BH:BH,1)),0)+IFERROR(SUMIFS(E:E,G:G,"Ainukasutuses pind",C:C,"üüritav pind",H:H,BI66,A:A,7)/SUMIFS(E:E,G:G,"Ainukasutuses pind",C:C,"üüritav pind",A:A,7)*(IF(G66="Korruse üldpind", SUMIFS(E:E,G:G,"Ühiskasutuses korruse pind",C:C,"üüritav pind",A:A,7,BH:BH,1),SUMIFS(E:E,G:G,"Korruse üldpind",C:C,"üüritav pind",A:A,7,BH:BH,1))+SUMIFS(E:E,G:G,"Ühiskasutuses korruse pind",C:C,"üüritav pind",A:A,7,BH:BH,1)),0)+IFERROR(SUMIFS(E:E,G:G,"Ainukasutuses pind",C:C,"üüritav pind",H:H,BI66,A:A,8)/SUMIFS(E:E,G:G,"Ainukasutuses pind",C:C,"üüritav pind",A:A,8)*(IF(G66="Korruse üldpind", SUMIFS(E:E,G:G,"Ühiskasutuses korruse pind",C:C,"üüritav pind",A:A,8,BH:BH,1),SUMIFS(E:E,G:G,"Korruse üldpind",C:C,"üüritav pind",A:A,8,BH:BH,1))+SUMIFS(E:E,G:G,"Ühiskasutuses korruse pind",C:C,"üüritav pind",A:A,8,BH:BH,1)),0)+IFERROR(SUMIFS(E:E,G:G,"Ainukasutuses pind",C:C,"üüritav pind",H:H,BI66,A:A,9)/SUMIFS(E:E,G:G,"Ainukasutuses pind",C:C,"üüritav pind",A:A,9)*(IF(G66="Korruse üldpind", SUMIFS(E:E,G:G,"Ühiskasutuses korruse pind",C:C,"üüritav pind",A:A,9,BH:BH,1),SUMIFS(E:E,G:G,"Korruse üldpind",C:C,"üüritav pind",A:A,9,BH:BH,1))+SUMIFS(E:E,G:G,"Ühiskasutuses korruse pind",C:C,"üüritav pind",A:A,9,BH:BH,1)),0)+IFERROR(SUMIFS(E:E,G:G,"Ainukasutuses pind",C:C,"üüritav pind",H:H,BI66,A:A,10)/SUMIFS(E:E,G:G,"Ainukasutuses pind",C:C,"üüritav pind",A:A,10)*(IF(G66="Korruse üldpind", SUMIFS(E:E,G:G,"Ühiskasutuses korruse pind",C:C,"üüritav pind",A:A,10,BH:BH,1),SUMIFS(E:E,G:G,"Korruse üldpind",C:C,"üüritav pind",A:A,10,BH:BH,1))+SUMIFS(E:E,G:G,"Ühiskasutuses korruse pind",C:C,"üüritav pind",A:A,10,BH:BH,1)), 0)+IFERROR(SUMIFS(E:E,G:G,"Ainukasutuses pind",C:C,"üüritav pind",H:H,BI66,A:A,11)/SUMIFS(E:E,G:G,"Ainukasutuses pind",C:C,"üüritav pind",A:A,11)*(IF(G66="Korruse üldpind",SUMIFS(E:E,G:G,"Ühiskasutuses korruse pind",C:C,"üüritav pind",A:A,11,BH:BH,1),SUMIFS(E:E,G:G,"Korruse üldpind",C:C,"üüritav pind",A:A,11,BH:BH,1))+SUMIFS(E:E,G:G,"Ühiskasutuses korruse pind",C:C,"üüritav pind",A:A,11,BH:BH,1)), 0)+IFERROR(SUMIFS(E:E,G:G,"Ainukasutuses pind",C:C,"üüritav pind",H:H,BI66,A:A,12)/SUMIFS(E:E,G:G,"Ainukasutuses pind",C:C,"üüritav pind",A:A,12)*(IF(G66="Korruse üldpind", SUMIFS(E:E,G:G,"Ühiskasutuses korruse pind",C:C,"üüritav pind",A:A,12,BH:BH,1),SUMIFS(E:E,G:G,"Korruse üldpind",C:C,"üüritav pind",A:A,12,BH:BH,1))+SUMIFS(E:E,G:G,"Ühiskasutuses korruse pind",C:C,"üüritav pind",A:A,12,BH:BH,1)),0)+IFERROR(SUMIFS(E:E,G:G,"Ainukasutuses pind",C:C,"üüritav pind",H:H,BI66,A:A,13)/SUMIFS(E:E,G:G,"Ainukasutuses pind",C:C,"üüritav pind",A:A,13)*(IF(G66="Korruse üldpind", SUMIFS(E:E,G:G,"Ühiskasutuses korruse pind",C:C,"üüritav pind",A:A,13,BH:BH,1),SUMIFS(E:E,G:G,"Korruse üldpind",C:C,"üüritav pind",A:A,13,BH:BH,1))+SUMIFS(E:E,G:G,"Ühiskasutuses korruse pind",C:C,"üüritav pind",A:A,13,BH:BH,1)),0)+IFERROR(SUMIFS(E:E,G:G,"Ainukasutuses pind",C:C,"Üüritav pind",H:H,BI66,A:A,14)/SUMIFS(E:E,G:G,"Ainukasutuses pind",C:C,"Üüritav pind",A:A,14)*(IF(G66="Korruse üldpind", SUMIFS(E:E,G:G,"Ühiskasutuses korruse pind",C:C,"üüritav pind",A:A,14,BH:BH,1),SUMIFS(E:E,G:G,"Korruse üldpind",C:C,"üüritav pind",A:A,14,BH:BH,1))+SUMIFS(E:E,G:G,"Ühiskasutuses korruse pind",C:C,"üüritav pind",A:A,14,BH:BH,1)), 0),IF(BI66="Aktiivne vakantsus", SUMIFS(E:E,C:C,"üüritav pind",G:G,"Ühiskasutuses korruse pind",BH:BH,1)+SUMIFS(E:E,C:C,"üüritav pind",G:G,"Korruse üldpind",BH:BH,1)-SUM($BL$2:BL65), IF(BI66="Üüritav büroopind kokku", SUM($BL$2:BL65), "")))</f>
        <v/>
      </c>
      <c r="BM66" s="34" t="str">
        <f ca="1">IF(BF66&lt;&gt;"",IFERROR(AY66/SUM($AY$3:OFFSET($AY$3,MATCH("Üüritav büroopind kokku",$BI$5:$BI$300,0),0))*(SUMIFS(E:E,G:G,"Ühiskasutuses hoone pind",C:C,"ÜÜRITAV PIND",BH:BH,1)+SUMIFS(E:E,G:G,"Hoone üldpind",C:C,"ÜÜRITAV PIND",BH:BH,1)),0),IF(BI66="Aktiivne vakantsus",IFERROR(AY66/SUM($AY$3:OFFSET($AY$3,MATCH("Üüritav büroopind kokku",$BI$5:$BI$300,0),0))*(SUMIFS(E:E,G:G,"Ühiskasutuses hoone pind",C:C,"ÜÜRITAV PIND",BH:BH,1)+SUMIFS(E:E,G:G,"Hoone üldpind",C:C,"ÜÜRITAV PIND",BH:BH,1)),0),IF(BI66="Üüritav büroopind kokku",SUM($BM$2:BM65),"")))</f>
        <v/>
      </c>
      <c r="BN66" s="34" t="str">
        <f>IF(OR(BF66&lt;&gt;"",BI66="Aktiivne vakantsus"),IFERROR(SUMIFS(INDEX($AC$3:$AU$1002,0,MATCH($BI66,AC$2:AU$2,0)),$BH$3:$BH$1002,1),0),IF(BI66="Üüritav büroopind kokku",SUM($BN$2:BN65), ""))</f>
        <v/>
      </c>
      <c r="BO66" s="34" t="str">
        <f t="shared" si="9"/>
        <v/>
      </c>
      <c r="BP66" s="114" t="str">
        <f t="shared" ca="1" si="1"/>
        <v/>
      </c>
    </row>
    <row r="67" spans="1:68" x14ac:dyDescent="0.3">
      <c r="A67" s="25" t="str">
        <f>IF(Eksplikatsioon!A69=0,"",Eksplikatsioon!A69)</f>
        <v/>
      </c>
      <c r="B67" s="58" t="str">
        <f>IF(Eksplikatsioon!B69=0,"",Eksplikatsioon!B69)</f>
        <v/>
      </c>
      <c r="C67" s="25" t="str">
        <f>IF(Eksplikatsioon!C69=0,"",Eksplikatsioon!C69)</f>
        <v/>
      </c>
      <c r="D67" s="25" t="str">
        <f>IF(Eksplikatsioon!D69=0,"",Eksplikatsioon!D69)</f>
        <v/>
      </c>
      <c r="E67" s="56" t="str">
        <f>IF(Eksplikatsioon!F69=0,"",Eksplikatsioon!F69)</f>
        <v/>
      </c>
      <c r="F67" s="25" t="str">
        <f>IF(Eksplikatsioon!H69=0,"",Eksplikatsioon!H69)</f>
        <v/>
      </c>
      <c r="G67" s="25" t="str">
        <f>IF(Eksplikatsioon!J69=0,"",Eksplikatsioon!J69)</f>
        <v/>
      </c>
      <c r="H67" s="25" t="str">
        <f>IF(Eksplikatsioon!K69=0,"",Eksplikatsioon!K69)</f>
        <v/>
      </c>
      <c r="I67" s="25" t="str">
        <f>IF(Eksplikatsioon!L69=0,"",Eksplikatsioon!L69)</f>
        <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c r="BH67" s="108" t="str">
        <f t="shared" si="6"/>
        <v/>
      </c>
      <c r="BI67" s="9" t="str">
        <f t="shared" si="10"/>
        <v/>
      </c>
      <c r="BJ67" s="9" t="str">
        <f t="shared" si="11"/>
        <v/>
      </c>
      <c r="BK67" s="34" t="str">
        <f>IF(BF67&lt;&gt;"",IF(SUMIFS(E:E,H:H,BI67,G:G,"Ainukasutuses pind",C:C,"ÜÜRITAV PIND",BH:BH,1)=0,0,SUMIFS(E:E,H:H,BI67,G:G,"Ainukasutuses pind",C:C,"ÜÜRITAV PIND",BH:BH,1)),IF(BI67="Aktiivne vakantsus",SUMIFS(E:E,C:C,"üüritav pind",G:G,"ainukasutuses pind",BH:BH,1)-SUM($BK$2:BK66),IF(BI67="Üüritav büroopind kokku",SUM($BK$2:BK66),"")))</f>
        <v/>
      </c>
      <c r="BL67" s="34" t="str">
        <f>IF(BF67&lt;&gt;"",IFERROR(SUMIFS(E:E,G:G,"Ainukasutuses pind",C:C,"üüritav pind",H:H,BI67,A:A,-4)/SUMIFS(E:E,G:G,"Ainukasutuses pind",C:C,"üüritav pind",A:A,-4)*(IF(G67="Korruse üldpind", SUMIFS(E:E,G:G,"Ühiskasutuses korruse pind",C:C,"üüritav pind",A:A,-4,BH:BH,1),SUMIFS(E:E,G:G,"Korruse üldpind",C:C,"üüritav pind",A:A,-4,BH:BH,1))+SUMIFS(E:E,G:G,"Ühiskasutuses korruse pind",C:C,"üüritav pind",A:A,-4,BH:BH,1)),0)+IFERROR(SUMIFS(E:E,G:G,"Ainukasutuses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pind",H:H,BI67,A:A,-1)/SUMIFS(E:E,G:G,"Ainukasutuses pind",C:C,"üüritav pind",A:A,-1)*(IF(G67="Korruse üldpind",SUMIFS(E:E,G:G,"Ühiskasutuses korruse pind",C:C,"üüritav pind",A:A,-1,BH:BH,1),SUMIFS(E:E,G:G,"Korruse üldpind",C:C,"üüritav pind",A:A,-1,BH:BH,1))+SUMIFS(E:E,G:G,"Ühiskasutuses korruse pind",C:C,"üüritav pind",A:A,-1,BH:BH,1)),0)+IFERROR(SUMIFS(E:E,G:G,"Ainukasutuses pind",C:C,"üüritav pind",H:H,BI67,A:A,0)/SUMIFS(E:E,G:G,"Ainukasutuses pind",C:C,"üüritav pind",A:A,0)*(IF(G67="Korruse üldpind", SUMIFS(E:E,G:G,"Ühiskasutuses korruse pind",C:C,"üüritav pind",A:A,0,BH:BH,1),SUMIFS(E:E,G:G,"Korruse üldpind",C:C,"üüritav pind",A:A,0,BH:BH,1))+SUMIFS(E:E,G:G,"Ühiskasutuses korruse pind",C:C,"üüritav pind",A:A,0,BH:BH,1)),0)+IFERROR(SUMIFS(E:E,G:G,"Ainukasutuses pind",C:C,"üüritav pind",H:H,BI67,A:A,1)/SUMIFS(E:E,G:G,"Ainukasutuses pind",C:C,"üüritav pind",A:A,1)*(IF(G67="Korruse üldpind", SUMIFS(E:E,G:G,"Ühiskasutuses korruse pind",C:C,"üüritav pind",A:A,1,BH:BH,1),SUMIFS(E:E,G:G,"Korruse üldpind",C:C,"üüritav pind",A:A,1,BH:BH,1))+SUMIFS(E:E,G:G,"Ühiskasutuses korruse pind",C:C,"üüritav pind",A:A,1,BH:BH,1)),0)+IFERROR(SUMIFS(E:E,G:G,"Ainukasutuses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 0)+IFERROR(SUMIFS(E:E,G:G,"Ainukasutuses pind",C:C,"üüritav pind",H:H,BI67,A:A,4)/SUMIFS(E:E,G:G,"Ainukasutuses pind",C:C,"üüritav pind",A:A,4)*(IF(G67="Korruse üldpind",SUMIFS(E:E,G:G,"Ühiskasutuses korruse pind",C:C,"üüritav pind",A:A,4,BH:BH,1),SUMIFS(E:E,G:G,"Korruse üldpind",C:C,"üüritav pind",A:A,4,BH:BH,1))+SUMIFS(E:E,G:G,"Ühiskasutuses korruse pind",C:C,"üüritav pind",A:A,4,BH:BH,1)), 0)+IFERROR(SUMIFS(E:E,G:G,"Ainukasutuses pind",C:C,"üüritav pind",H:H,BI67,A:A,5)/SUMIFS(E:E,G:G,"Ainukasutuses pind",C:C,"üüritav pind",A:A,5)*(IF(G67="Korruse üldpind", SUMIFS(E:E,G:G,"Ühiskasutuses korruse pind",C:C,"üüritav pind",A:A,5,BH:BH,1),SUMIFS(E:E,G:G,"Korruse üldpind",C:C,"üüritav pind",A:A,5,BH:BH,1))+SUMIFS(E:E,G:G,"Ühiskasutuses korruse pind",C:C,"üüritav pind",A:A,5,BH:BH,1)), 0)+IFERROR(SUMIFS(E:E,G:G,"Ainukasutuses pind",C:C,"üüritav pind",H:H,BI67,A:A,6)/SUMIFS(E:E,G:G,"Ainukasutuses pind",C:C,"üüritav pind",A:A,6)*(IF(G67="Korruse üldpind", SUMIFS(E:E,G:G,"Ühiskasutuses korruse pind",C:C,"üüritav pind",A:A,6,BH:BH,1),SUMIFS(E:E,G:G,"Korruse üldpind",C:C,"üüritav pind",A:A,6,BH:BH,1))+SUMIFS(E:E,G:G,"Ühiskasutuses korruse pind",C:C,"üüritav pind",A:A,6,BH:BH,1)),0)+IFERROR(SUMIFS(E:E,G:G,"Ainukasutuses pind",C:C,"üüritav pind",H:H,BI67,A:A,7)/SUMIFS(E:E,G:G,"Ainukasutuses pind",C:C,"üüritav pind",A:A,7)*(IF(G67="Korruse üldpind", SUMIFS(E:E,G:G,"Ühiskasutuses korruse pind",C:C,"üüritav pind",A:A,7,BH:BH,1),SUMIFS(E:E,G:G,"Korruse üldpind",C:C,"üüritav pind",A:A,7,BH:BH,1))+SUMIFS(E:E,G:G,"Ühiskasutuses korruse pind",C:C,"üüritav pind",A:A,7,BH:BH,1)),0)+IFERROR(SUMIFS(E:E,G:G,"Ainukasutuses pind",C:C,"üüritav pind",H:H,BI67,A:A,8)/SUMIFS(E:E,G:G,"Ainukasutuses pind",C:C,"üüritav pind",A:A,8)*(IF(G67="Korruse üldpind", SUMIFS(E:E,G:G,"Ühiskasutuses korruse pind",C:C,"üüritav pind",A:A,8,BH:BH,1),SUMIFS(E:E,G:G,"Korruse üldpind",C:C,"üüritav pind",A:A,8,BH:BH,1))+SUMIFS(E:E,G:G,"Ühiskasutuses korruse pind",C:C,"üüritav pind",A:A,8,BH:BH,1)),0)+IFERROR(SUMIFS(E:E,G:G,"Ainukasutuses pind",C:C,"üüritav pind",H:H,BI67,A:A,9)/SUMIFS(E:E,G:G,"Ainukasutuses pind",C:C,"üüritav pind",A:A,9)*(IF(G67="Korruse üldpind", SUMIFS(E:E,G:G,"Ühiskasutuses korruse pind",C:C,"üüritav pind",A:A,9,BH:BH,1),SUMIFS(E:E,G:G,"Korruse üldpind",C:C,"üüritav pind",A:A,9,BH:BH,1))+SUMIFS(E:E,G:G,"Ühiskasutuses korruse pind",C:C,"üüritav pind",A:A,9,BH:BH,1)),0)+IFERROR(SUMIFS(E:E,G:G,"Ainukasutuses pind",C:C,"üüritav pind",H:H,BI67,A:A,10)/SUMIFS(E:E,G:G,"Ainukasutuses pind",C:C,"üüritav pind",A:A,10)*(IF(G67="Korruse üldpind", SUMIFS(E:E,G:G,"Ühiskasutuses korruse pind",C:C,"üüritav pind",A:A,10,BH:BH,1),SUMIFS(E:E,G:G,"Korruse üldpind",C:C,"üüritav pind",A:A,10,BH:BH,1))+SUMIFS(E:E,G:G,"Ühiskasutuses korruse pind",C:C,"üüritav pind",A:A,10,BH:BH,1)), 0)+IFERROR(SUMIFS(E:E,G:G,"Ainukasutuses pind",C:C,"üüritav pind",H:H,BI67,A:A,11)/SUMIFS(E:E,G:G,"Ainukasutuses pind",C:C,"üüritav pind",A:A,11)*(IF(G67="Korruse üldpind",SUMIFS(E:E,G:G,"Ühiskasutuses korruse pind",C:C,"üüritav pind",A:A,11,BH:BH,1),SUMIFS(E:E,G:G,"Korruse üldpind",C:C,"üüritav pind",A:A,11,BH:BH,1))+SUMIFS(E:E,G:G,"Ühiskasutuses korruse pind",C:C,"üüritav pind",A:A,11,BH:BH,1)), 0)+IFERROR(SUMIFS(E:E,G:G,"Ainukasutuses pind",C:C,"üüritav pind",H:H,BI67,A:A,12)/SUMIFS(E:E,G:G,"Ainukasutuses pind",C:C,"üüritav pind",A:A,12)*(IF(G67="Korruse üldpind", SUMIFS(E:E,G:G,"Ühiskasutuses korruse pind",C:C,"üüritav pind",A:A,12,BH:BH,1),SUMIFS(E:E,G:G,"Korruse üldpind",C:C,"üüritav pind",A:A,12,BH:BH,1))+SUMIFS(E:E,G:G,"Ühiskasutuses korruse pind",C:C,"üüritav pind",A:A,12,BH:BH,1)),0)+IFERROR(SUMIFS(E:E,G:G,"Ainukasutuses pind",C:C,"üüritav pind",H:H,BI67,A:A,13)/SUMIFS(E:E,G:G,"Ainukasutuses pind",C:C,"üüritav pind",A:A,13)*(IF(G67="Korruse üldpind", SUMIFS(E:E,G:G,"Ühiskasutuses korruse pind",C:C,"üüritav pind",A:A,13,BH:BH,1),SUMIFS(E:E,G:G,"Korruse üldpind",C:C,"üüritav pind",A:A,13,BH:BH,1))+SUMIFS(E:E,G:G,"Ühiskasutuses korruse pind",C:C,"üüritav pind",A:A,13,BH:BH,1)),0)+IFERROR(SUMIFS(E:E,G:G,"Ainukasutuses pind",C:C,"Üüritav pind",H:H,BI67,A:A,14)/SUMIFS(E:E,G:G,"Ainukasutuses pind",C:C,"Üüritav pind",A:A,14)*(IF(G67="Korruse üldpind", SUMIFS(E:E,G:G,"Ühiskasutuses korruse pind",C:C,"üüritav pind",A:A,14,BH:BH,1),SUMIFS(E:E,G:G,"Korruse üldpind",C:C,"üüritav pind",A:A,14,BH:BH,1))+SUMIFS(E:E,G:G,"Ühiskasutuses korruse pind",C:C,"üüritav pind",A:A,14,BH:BH,1)), 0),IF(BI67="Aktiivne vakantsus", SUMIFS(E:E,C:C,"üüritav pind",G:G,"Ühiskasutuses korruse pind",BH:BH,1)+SUMIFS(E:E,C:C,"üüritav pind",G:G,"Korruse üldpind",BH:BH,1)-SUM($BL$2:BL66), IF(BI67="Üüritav büroopind kokku", SUM($BL$2:BL66), "")))</f>
        <v/>
      </c>
      <c r="BM67" s="34" t="str">
        <f ca="1">IF(BF67&lt;&gt;"",IFERROR(AY67/SUM($AY$3:OFFSET($AY$3,MATCH("Üüritav büroopind kokku",$BI$5:$BI$300,0),0))*(SUMIFS(E:E,G:G,"Ühiskasutuses hoone pind",C:C,"ÜÜRITAV PIND",BH:BH,1)+SUMIFS(E:E,G:G,"Hoone üldpind",C:C,"ÜÜRITAV PIND",BH:BH,1)),0),IF(BI67="Aktiivne vakantsus",IFERROR(AY67/SUM($AY$3:OFFSET($AY$3,MATCH("Üüritav büroopind kokku",$BI$5:$BI$300,0),0))*(SUMIFS(E:E,G:G,"Ühiskasutuses hoone pind",C:C,"ÜÜRITAV PIND",BH:BH,1)+SUMIFS(E:E,G:G,"Hoone üldpind",C:C,"ÜÜRITAV PIND",BH:BH,1)),0),IF(BI67="Üüritav büroopind kokku",SUM($BM$2:BM66),"")))</f>
        <v/>
      </c>
      <c r="BN67" s="34" t="str">
        <f>IF(OR(BF67&lt;&gt;"",BI67="Aktiivne vakantsus"),IFERROR(SUMIFS(INDEX($AC$3:$AU$1002,0,MATCH($BI67,AC$2:AU$2,0)),$BH$3:$BH$1002,1),0),IF(BI67="Üüritav büroopind kokku",SUM($BN$2:BN66), ""))</f>
        <v/>
      </c>
      <c r="BO67" s="34" t="str">
        <f t="shared" si="9"/>
        <v/>
      </c>
      <c r="BP67" s="114" t="str">
        <f t="shared" ref="BP67:BP130" ca="1" si="16">IFERROR(IF(AND(BI67&lt;&gt;"Passiivne vakantsus"),BO67/(SUMIFS(BO:BO,BI:BI,"Üüritav büroopind kokku")),""),"")</f>
        <v/>
      </c>
    </row>
    <row r="68" spans="1:68" x14ac:dyDescent="0.3">
      <c r="A68" s="25" t="str">
        <f>IF(Eksplikatsioon!A70=0,"",Eksplikatsioon!A70)</f>
        <v/>
      </c>
      <c r="B68" s="58" t="str">
        <f>IF(Eksplikatsioon!B70=0,"",Eksplikatsioon!B70)</f>
        <v/>
      </c>
      <c r="C68" s="25" t="str">
        <f>IF(Eksplikatsioon!C70=0,"",Eksplikatsioon!C70)</f>
        <v/>
      </c>
      <c r="D68" s="25" t="str">
        <f>IF(Eksplikatsioon!D70=0,"",Eksplikatsioon!D70)</f>
        <v/>
      </c>
      <c r="E68" s="56" t="str">
        <f>IF(Eksplikatsioon!F70=0,"",Eksplikatsioon!F70)</f>
        <v/>
      </c>
      <c r="F68" s="25" t="str">
        <f>IF(Eksplikatsioon!H70=0,"",Eksplikatsioon!H70)</f>
        <v/>
      </c>
      <c r="G68" s="25" t="str">
        <f>IF(Eksplikatsioon!J70=0,"",Eksplikatsioon!J70)</f>
        <v/>
      </c>
      <c r="H68" s="25" t="str">
        <f>IF(Eksplikatsioon!K70=0,"",Eksplikatsioon!K70)</f>
        <v/>
      </c>
      <c r="I68" s="25" t="str">
        <f>IF(Eksplikatsioon!L70=0,"",Eksplikatsioon!L70)</f>
        <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c r="BH68" s="108" t="str">
        <f t="shared" ref="BH68:BH131" si="17">IF(OR(D68="Aatrium/Fuajee",D68="Kabinet/Büroo",D68="Koridor",D68="Koristus- ja hooldusruum",D68="Kööginurk/Köök",D68="Nõupidamise ruum",D68="Ooteruum/Teenindusruum",D68="Puhkeruum",D68="WC"), 1, "")</f>
        <v/>
      </c>
      <c r="BI68" s="9" t="str">
        <f t="shared" si="10"/>
        <v/>
      </c>
      <c r="BJ68" s="9" t="str">
        <f t="shared" si="11"/>
        <v/>
      </c>
      <c r="BK68" s="34" t="str">
        <f>IF(BF68&lt;&gt;"",IF(SUMIFS(E:E,H:H,BI68,G:G,"Ainukasutuses pind",C:C,"ÜÜRITAV PIND",BH:BH,1)=0,0,SUMIFS(E:E,H:H,BI68,G:G,"Ainukasutuses pind",C:C,"ÜÜRITAV PIND",BH:BH,1)),IF(BI68="Aktiivne vakantsus",SUMIFS(E:E,C:C,"üüritav pind",G:G,"ainukasutuses pind",BH:BH,1)-SUM($BK$2:BK67),IF(BI68="Üüritav büroopind kokku",SUM($BK$2:BK67),"")))</f>
        <v/>
      </c>
      <c r="BL68" s="34" t="str">
        <f>IF(BF68&lt;&gt;"",IFERROR(SUMIFS(E:E,G:G,"Ainukasutuses pind",C:C,"üüritav pind",H:H,BI68,A:A,-4)/SUMIFS(E:E,G:G,"Ainukasutuses pind",C:C,"üüritav pind",A:A,-4)*(IF(G68="Korruse üldpind", SUMIFS(E:E,G:G,"Ühiskasutuses korruse pind",C:C,"üüritav pind",A:A,-4,BH:BH,1),SUMIFS(E:E,G:G,"Korruse üldpind",C:C,"üüritav pind",A:A,-4,BH:BH,1))+SUMIFS(E:E,G:G,"Ühiskasutuses korruse pind",C:C,"üüritav pind",A:A,-4,BH:BH,1)),0)+IFERROR(SUMIFS(E:E,G:G,"Ainukasutuses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pind",H:H,BI68,A:A,-1)/SUMIFS(E:E,G:G,"Ainukasutuses pind",C:C,"üüritav pind",A:A,-1)*(IF(G68="Korruse üldpind",SUMIFS(E:E,G:G,"Ühiskasutuses korruse pind",C:C,"üüritav pind",A:A,-1,BH:BH,1),SUMIFS(E:E,G:G,"Korruse üldpind",C:C,"üüritav pind",A:A,-1,BH:BH,1))+SUMIFS(E:E,G:G,"Ühiskasutuses korruse pind",C:C,"üüritav pind",A:A,-1,BH:BH,1)),0)+IFERROR(SUMIFS(E:E,G:G,"Ainukasutuses pind",C:C,"üüritav pind",H:H,BI68,A:A,0)/SUMIFS(E:E,G:G,"Ainukasutuses pind",C:C,"üüritav pind",A:A,0)*(IF(G68="Korruse üldpind", SUMIFS(E:E,G:G,"Ühiskasutuses korruse pind",C:C,"üüritav pind",A:A,0,BH:BH,1),SUMIFS(E:E,G:G,"Korruse üldpind",C:C,"üüritav pind",A:A,0,BH:BH,1))+SUMIFS(E:E,G:G,"Ühiskasutuses korruse pind",C:C,"üüritav pind",A:A,0,BH:BH,1)),0)+IFERROR(SUMIFS(E:E,G:G,"Ainukasutuses pind",C:C,"üüritav pind",H:H,BI68,A:A,1)/SUMIFS(E:E,G:G,"Ainukasutuses pind",C:C,"üüritav pind",A:A,1)*(IF(G68="Korruse üldpind", SUMIFS(E:E,G:G,"Ühiskasutuses korruse pind",C:C,"üüritav pind",A:A,1,BH:BH,1),SUMIFS(E:E,G:G,"Korruse üldpind",C:C,"üüritav pind",A:A,1,BH:BH,1))+SUMIFS(E:E,G:G,"Ühiskasutuses korruse pind",C:C,"üüritav pind",A:A,1,BH:BH,1)),0)+IFERROR(SUMIFS(E:E,G:G,"Ainukasutuses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 0)+IFERROR(SUMIFS(E:E,G:G,"Ainukasutuses pind",C:C,"üüritav pind",H:H,BI68,A:A,4)/SUMIFS(E:E,G:G,"Ainukasutuses pind",C:C,"üüritav pind",A:A,4)*(IF(G68="Korruse üldpind",SUMIFS(E:E,G:G,"Ühiskasutuses korruse pind",C:C,"üüritav pind",A:A,4,BH:BH,1),SUMIFS(E:E,G:G,"Korruse üldpind",C:C,"üüritav pind",A:A,4,BH:BH,1))+SUMIFS(E:E,G:G,"Ühiskasutuses korruse pind",C:C,"üüritav pind",A:A,4,BH:BH,1)), 0)+IFERROR(SUMIFS(E:E,G:G,"Ainukasutuses pind",C:C,"üüritav pind",H:H,BI68,A:A,5)/SUMIFS(E:E,G:G,"Ainukasutuses pind",C:C,"üüritav pind",A:A,5)*(IF(G68="Korruse üldpind", SUMIFS(E:E,G:G,"Ühiskasutuses korruse pind",C:C,"üüritav pind",A:A,5,BH:BH,1),SUMIFS(E:E,G:G,"Korruse üldpind",C:C,"üüritav pind",A:A,5,BH:BH,1))+SUMIFS(E:E,G:G,"Ühiskasutuses korruse pind",C:C,"üüritav pind",A:A,5,BH:BH,1)), 0)+IFERROR(SUMIFS(E:E,G:G,"Ainukasutuses pind",C:C,"üüritav pind",H:H,BI68,A:A,6)/SUMIFS(E:E,G:G,"Ainukasutuses pind",C:C,"üüritav pind",A:A,6)*(IF(G68="Korruse üldpind", SUMIFS(E:E,G:G,"Ühiskasutuses korruse pind",C:C,"üüritav pind",A:A,6,BH:BH,1),SUMIFS(E:E,G:G,"Korruse üldpind",C:C,"üüritav pind",A:A,6,BH:BH,1))+SUMIFS(E:E,G:G,"Ühiskasutuses korruse pind",C:C,"üüritav pind",A:A,6,BH:BH,1)),0)+IFERROR(SUMIFS(E:E,G:G,"Ainukasutuses pind",C:C,"üüritav pind",H:H,BI68,A:A,7)/SUMIFS(E:E,G:G,"Ainukasutuses pind",C:C,"üüritav pind",A:A,7)*(IF(G68="Korruse üldpind", SUMIFS(E:E,G:G,"Ühiskasutuses korruse pind",C:C,"üüritav pind",A:A,7,BH:BH,1),SUMIFS(E:E,G:G,"Korruse üldpind",C:C,"üüritav pind",A:A,7,BH:BH,1))+SUMIFS(E:E,G:G,"Ühiskasutuses korruse pind",C:C,"üüritav pind",A:A,7,BH:BH,1)),0)+IFERROR(SUMIFS(E:E,G:G,"Ainukasutuses pind",C:C,"üüritav pind",H:H,BI68,A:A,8)/SUMIFS(E:E,G:G,"Ainukasutuses pind",C:C,"üüritav pind",A:A,8)*(IF(G68="Korruse üldpind", SUMIFS(E:E,G:G,"Ühiskasutuses korruse pind",C:C,"üüritav pind",A:A,8,BH:BH,1),SUMIFS(E:E,G:G,"Korruse üldpind",C:C,"üüritav pind",A:A,8,BH:BH,1))+SUMIFS(E:E,G:G,"Ühiskasutuses korruse pind",C:C,"üüritav pind",A:A,8,BH:BH,1)),0)+IFERROR(SUMIFS(E:E,G:G,"Ainukasutuses pind",C:C,"üüritav pind",H:H,BI68,A:A,9)/SUMIFS(E:E,G:G,"Ainukasutuses pind",C:C,"üüritav pind",A:A,9)*(IF(G68="Korruse üldpind", SUMIFS(E:E,G:G,"Ühiskasutuses korruse pind",C:C,"üüritav pind",A:A,9,BH:BH,1),SUMIFS(E:E,G:G,"Korruse üldpind",C:C,"üüritav pind",A:A,9,BH:BH,1))+SUMIFS(E:E,G:G,"Ühiskasutuses korruse pind",C:C,"üüritav pind",A:A,9,BH:BH,1)),0)+IFERROR(SUMIFS(E:E,G:G,"Ainukasutuses pind",C:C,"üüritav pind",H:H,BI68,A:A,10)/SUMIFS(E:E,G:G,"Ainukasutuses pind",C:C,"üüritav pind",A:A,10)*(IF(G68="Korruse üldpind", SUMIFS(E:E,G:G,"Ühiskasutuses korruse pind",C:C,"üüritav pind",A:A,10,BH:BH,1),SUMIFS(E:E,G:G,"Korruse üldpind",C:C,"üüritav pind",A:A,10,BH:BH,1))+SUMIFS(E:E,G:G,"Ühiskasutuses korruse pind",C:C,"üüritav pind",A:A,10,BH:BH,1)), 0)+IFERROR(SUMIFS(E:E,G:G,"Ainukasutuses pind",C:C,"üüritav pind",H:H,BI68,A:A,11)/SUMIFS(E:E,G:G,"Ainukasutuses pind",C:C,"üüritav pind",A:A,11)*(IF(G68="Korruse üldpind",SUMIFS(E:E,G:G,"Ühiskasutuses korruse pind",C:C,"üüritav pind",A:A,11,BH:BH,1),SUMIFS(E:E,G:G,"Korruse üldpind",C:C,"üüritav pind",A:A,11,BH:BH,1))+SUMIFS(E:E,G:G,"Ühiskasutuses korruse pind",C:C,"üüritav pind",A:A,11,BH:BH,1)), 0)+IFERROR(SUMIFS(E:E,G:G,"Ainukasutuses pind",C:C,"üüritav pind",H:H,BI68,A:A,12)/SUMIFS(E:E,G:G,"Ainukasutuses pind",C:C,"üüritav pind",A:A,12)*(IF(G68="Korruse üldpind", SUMIFS(E:E,G:G,"Ühiskasutuses korruse pind",C:C,"üüritav pind",A:A,12,BH:BH,1),SUMIFS(E:E,G:G,"Korruse üldpind",C:C,"üüritav pind",A:A,12,BH:BH,1))+SUMIFS(E:E,G:G,"Ühiskasutuses korruse pind",C:C,"üüritav pind",A:A,12,BH:BH,1)),0)+IFERROR(SUMIFS(E:E,G:G,"Ainukasutuses pind",C:C,"üüritav pind",H:H,BI68,A:A,13)/SUMIFS(E:E,G:G,"Ainukasutuses pind",C:C,"üüritav pind",A:A,13)*(IF(G68="Korruse üldpind", SUMIFS(E:E,G:G,"Ühiskasutuses korruse pind",C:C,"üüritav pind",A:A,13,BH:BH,1),SUMIFS(E:E,G:G,"Korruse üldpind",C:C,"üüritav pind",A:A,13,BH:BH,1))+SUMIFS(E:E,G:G,"Ühiskasutuses korruse pind",C:C,"üüritav pind",A:A,13,BH:BH,1)),0)+IFERROR(SUMIFS(E:E,G:G,"Ainukasutuses pind",C:C,"Üüritav pind",H:H,BI68,A:A,14)/SUMIFS(E:E,G:G,"Ainukasutuses pind",C:C,"Üüritav pind",A:A,14)*(IF(G68="Korruse üldpind", SUMIFS(E:E,G:G,"Ühiskasutuses korruse pind",C:C,"üüritav pind",A:A,14,BH:BH,1),SUMIFS(E:E,G:G,"Korruse üldpind",C:C,"üüritav pind",A:A,14,BH:BH,1))+SUMIFS(E:E,G:G,"Ühiskasutuses korruse pind",C:C,"üüritav pind",A:A,14,BH:BH,1)), 0),IF(BI68="Aktiivne vakantsus", SUMIFS(E:E,C:C,"üüritav pind",G:G,"Ühiskasutuses korruse pind",BH:BH,1)+SUMIFS(E:E,C:C,"üüritav pind",G:G,"Korruse üldpind",BH:BH,1)-SUM($BL$2:BL67), IF(BI68="Üüritav büroopind kokku", SUM($BL$2:BL67), "")))</f>
        <v/>
      </c>
      <c r="BM68" s="34" t="str">
        <f ca="1">IF(BF68&lt;&gt;"",IFERROR(AY68/SUM($AY$3:OFFSET($AY$3,MATCH("Üüritav büroopind kokku",$BI$5:$BI$300,0),0))*(SUMIFS(E:E,G:G,"Ühiskasutuses hoone pind",C:C,"ÜÜRITAV PIND",BH:BH,1)+SUMIFS(E:E,G:G,"Hoone üldpind",C:C,"ÜÜRITAV PIND",BH:BH,1)),0),IF(BI68="Aktiivne vakantsus",IFERROR(AY68/SUM($AY$3:OFFSET($AY$3,MATCH("Üüritav büroopind kokku",$BI$5:$BI$300,0),0))*(SUMIFS(E:E,G:G,"Ühiskasutuses hoone pind",C:C,"ÜÜRITAV PIND",BH:BH,1)+SUMIFS(E:E,G:G,"Hoone üldpind",C:C,"ÜÜRITAV PIND",BH:BH,1)),0),IF(BI68="Üüritav büroopind kokku",SUM($BM$2:BM67),"")))</f>
        <v/>
      </c>
      <c r="BN68" s="34" t="str">
        <f>IF(OR(BF68&lt;&gt;"",BI68="Aktiivne vakantsus"),IFERROR(SUMIFS(INDEX($AC$3:$AU$1002,0,MATCH($BI68,AC$2:AU$2,0)),$BH$3:$BH$1002,1),0),IF(BI68="Üüritav büroopind kokku",SUM($BN$2:BN67), ""))</f>
        <v/>
      </c>
      <c r="BO68" s="34" t="str">
        <f t="shared" ref="BO68:BO131" si="18">IF(BI68="Passiivne vakantsus",SUMIFS(E:E,C:C,"PASSIIVNE VAKANTSUS"),IF(BI68="Üüritav büroopind kokku",SUM(BK68:BN68),IF(BI68&lt;&gt;"",SUM(BK68:BN68),"")))</f>
        <v/>
      </c>
      <c r="BP68" s="114" t="str">
        <f t="shared" ca="1" si="16"/>
        <v/>
      </c>
    </row>
    <row r="69" spans="1:68" x14ac:dyDescent="0.3">
      <c r="A69" s="25" t="str">
        <f>IF(Eksplikatsioon!A71=0,"",Eksplikatsioon!A71)</f>
        <v/>
      </c>
      <c r="B69" s="58" t="str">
        <f>IF(Eksplikatsioon!B71=0,"",Eksplikatsioon!B71)</f>
        <v/>
      </c>
      <c r="C69" s="25" t="str">
        <f>IF(Eksplikatsioon!C71=0,"",Eksplikatsioon!C71)</f>
        <v/>
      </c>
      <c r="D69" s="25" t="str">
        <f>IF(Eksplikatsioon!D71=0,"",Eksplikatsioon!D71)</f>
        <v/>
      </c>
      <c r="E69" s="56" t="str">
        <f>IF(Eksplikatsioon!F71=0,"",Eksplikatsioon!F71)</f>
        <v/>
      </c>
      <c r="F69" s="25" t="str">
        <f>IF(Eksplikatsioon!H71=0,"",Eksplikatsioon!H71)</f>
        <v/>
      </c>
      <c r="G69" s="25" t="str">
        <f>IF(Eksplikatsioon!J71=0,"",Eksplikatsioon!J71)</f>
        <v/>
      </c>
      <c r="H69" s="25" t="str">
        <f>IF(Eksplikatsioon!K71=0,"",Eksplikatsioon!K71)</f>
        <v/>
      </c>
      <c r="I69" s="25" t="str">
        <f>IF(Eksplikatsioon!L71=0,"",Eksplikatsioon!L71)</f>
        <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c r="BH69" s="108" t="str">
        <f t="shared" si="17"/>
        <v/>
      </c>
      <c r="BI69" s="9" t="str">
        <f t="shared" si="10"/>
        <v/>
      </c>
      <c r="BJ69" s="9" t="str">
        <f t="shared" si="11"/>
        <v/>
      </c>
      <c r="BK69" s="34" t="str">
        <f>IF(BF69&lt;&gt;"",IF(SUMIFS(E:E,H:H,BI69,G:G,"Ainukasutuses pind",C:C,"ÜÜRITAV PIND",BH:BH,1)=0,0,SUMIFS(E:E,H:H,BI69,G:G,"Ainukasutuses pind",C:C,"ÜÜRITAV PIND",BH:BH,1)),IF(BI69="Aktiivne vakantsus",SUMIFS(E:E,C:C,"üüritav pind",G:G,"ainukasutuses pind",BH:BH,1)-SUM($BK$2:BK68),IF(BI69="Üüritav büroopind kokku",SUM($BK$2:BK68),"")))</f>
        <v/>
      </c>
      <c r="BL69" s="34" t="str">
        <f>IF(BF69&lt;&gt;"",IFERROR(SUMIFS(E:E,G:G,"Ainukasutuses pind",C:C,"üüritav pind",H:H,BI69,A:A,-4)/SUMIFS(E:E,G:G,"Ainukasutuses pind",C:C,"üüritav pind",A:A,-4)*(IF(G69="Korruse üldpind", SUMIFS(E:E,G:G,"Ühiskasutuses korruse pind",C:C,"üüritav pind",A:A,-4,BH:BH,1),SUMIFS(E:E,G:G,"Korruse üldpind",C:C,"üüritav pind",A:A,-4,BH:BH,1))+SUMIFS(E:E,G:G,"Ühiskasutuses korruse pind",C:C,"üüritav pind",A:A,-4,BH:BH,1)),0)+IFERROR(SUMIFS(E:E,G:G,"Ainukasutuses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pind",H:H,BI69,A:A,-1)/SUMIFS(E:E,G:G,"Ainukasutuses pind",C:C,"üüritav pind",A:A,-1)*(IF(G69="Korruse üldpind",SUMIFS(E:E,G:G,"Ühiskasutuses korruse pind",C:C,"üüritav pind",A:A,-1,BH:BH,1),SUMIFS(E:E,G:G,"Korruse üldpind",C:C,"üüritav pind",A:A,-1,BH:BH,1))+SUMIFS(E:E,G:G,"Ühiskasutuses korruse pind",C:C,"üüritav pind",A:A,-1,BH:BH,1)),0)+IFERROR(SUMIFS(E:E,G:G,"Ainukasutuses pind",C:C,"üüritav pind",H:H,BI69,A:A,0)/SUMIFS(E:E,G:G,"Ainukasutuses pind",C:C,"üüritav pind",A:A,0)*(IF(G69="Korruse üldpind", SUMIFS(E:E,G:G,"Ühiskasutuses korruse pind",C:C,"üüritav pind",A:A,0,BH:BH,1),SUMIFS(E:E,G:G,"Korruse üldpind",C:C,"üüritav pind",A:A,0,BH:BH,1))+SUMIFS(E:E,G:G,"Ühiskasutuses korruse pind",C:C,"üüritav pind",A:A,0,BH:BH,1)),0)+IFERROR(SUMIFS(E:E,G:G,"Ainukasutuses pind",C:C,"üüritav pind",H:H,BI69,A:A,1)/SUMIFS(E:E,G:G,"Ainukasutuses pind",C:C,"üüritav pind",A:A,1)*(IF(G69="Korruse üldpind", SUMIFS(E:E,G:G,"Ühiskasutuses korruse pind",C:C,"üüritav pind",A:A,1,BH:BH,1),SUMIFS(E:E,G:G,"Korruse üldpind",C:C,"üüritav pind",A:A,1,BH:BH,1))+SUMIFS(E:E,G:G,"Ühiskasutuses korruse pind",C:C,"üüritav pind",A:A,1,BH:BH,1)),0)+IFERROR(SUMIFS(E:E,G:G,"Ainukasutuses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 0)+IFERROR(SUMIFS(E:E,G:G,"Ainukasutuses pind",C:C,"üüritav pind",H:H,BI69,A:A,4)/SUMIFS(E:E,G:G,"Ainukasutuses pind",C:C,"üüritav pind",A:A,4)*(IF(G69="Korruse üldpind",SUMIFS(E:E,G:G,"Ühiskasutuses korruse pind",C:C,"üüritav pind",A:A,4,BH:BH,1),SUMIFS(E:E,G:G,"Korruse üldpind",C:C,"üüritav pind",A:A,4,BH:BH,1))+SUMIFS(E:E,G:G,"Ühiskasutuses korruse pind",C:C,"üüritav pind",A:A,4,BH:BH,1)), 0)+IFERROR(SUMIFS(E:E,G:G,"Ainukasutuses pind",C:C,"üüritav pind",H:H,BI69,A:A,5)/SUMIFS(E:E,G:G,"Ainukasutuses pind",C:C,"üüritav pind",A:A,5)*(IF(G69="Korruse üldpind", SUMIFS(E:E,G:G,"Ühiskasutuses korruse pind",C:C,"üüritav pind",A:A,5,BH:BH,1),SUMIFS(E:E,G:G,"Korruse üldpind",C:C,"üüritav pind",A:A,5,BH:BH,1))+SUMIFS(E:E,G:G,"Ühiskasutuses korruse pind",C:C,"üüritav pind",A:A,5,BH:BH,1)), 0)+IFERROR(SUMIFS(E:E,G:G,"Ainukasutuses pind",C:C,"üüritav pind",H:H,BI69,A:A,6)/SUMIFS(E:E,G:G,"Ainukasutuses pind",C:C,"üüritav pind",A:A,6)*(IF(G69="Korruse üldpind", SUMIFS(E:E,G:G,"Ühiskasutuses korruse pind",C:C,"üüritav pind",A:A,6,BH:BH,1),SUMIFS(E:E,G:G,"Korruse üldpind",C:C,"üüritav pind",A:A,6,BH:BH,1))+SUMIFS(E:E,G:G,"Ühiskasutuses korruse pind",C:C,"üüritav pind",A:A,6,BH:BH,1)),0)+IFERROR(SUMIFS(E:E,G:G,"Ainukasutuses pind",C:C,"üüritav pind",H:H,BI69,A:A,7)/SUMIFS(E:E,G:G,"Ainukasutuses pind",C:C,"üüritav pind",A:A,7)*(IF(G69="Korruse üldpind", SUMIFS(E:E,G:G,"Ühiskasutuses korruse pind",C:C,"üüritav pind",A:A,7,BH:BH,1),SUMIFS(E:E,G:G,"Korruse üldpind",C:C,"üüritav pind",A:A,7,BH:BH,1))+SUMIFS(E:E,G:G,"Ühiskasutuses korruse pind",C:C,"üüritav pind",A:A,7,BH:BH,1)),0)+IFERROR(SUMIFS(E:E,G:G,"Ainukasutuses pind",C:C,"üüritav pind",H:H,BI69,A:A,8)/SUMIFS(E:E,G:G,"Ainukasutuses pind",C:C,"üüritav pind",A:A,8)*(IF(G69="Korruse üldpind", SUMIFS(E:E,G:G,"Ühiskasutuses korruse pind",C:C,"üüritav pind",A:A,8,BH:BH,1),SUMIFS(E:E,G:G,"Korruse üldpind",C:C,"üüritav pind",A:A,8,BH:BH,1))+SUMIFS(E:E,G:G,"Ühiskasutuses korruse pind",C:C,"üüritav pind",A:A,8,BH:BH,1)),0)+IFERROR(SUMIFS(E:E,G:G,"Ainukasutuses pind",C:C,"üüritav pind",H:H,BI69,A:A,9)/SUMIFS(E:E,G:G,"Ainukasutuses pind",C:C,"üüritav pind",A:A,9)*(IF(G69="Korruse üldpind", SUMIFS(E:E,G:G,"Ühiskasutuses korruse pind",C:C,"üüritav pind",A:A,9,BH:BH,1),SUMIFS(E:E,G:G,"Korruse üldpind",C:C,"üüritav pind",A:A,9,BH:BH,1))+SUMIFS(E:E,G:G,"Ühiskasutuses korruse pind",C:C,"üüritav pind",A:A,9,BH:BH,1)),0)+IFERROR(SUMIFS(E:E,G:G,"Ainukasutuses pind",C:C,"üüritav pind",H:H,BI69,A:A,10)/SUMIFS(E:E,G:G,"Ainukasutuses pind",C:C,"üüritav pind",A:A,10)*(IF(G69="Korruse üldpind", SUMIFS(E:E,G:G,"Ühiskasutuses korruse pind",C:C,"üüritav pind",A:A,10,BH:BH,1),SUMIFS(E:E,G:G,"Korruse üldpind",C:C,"üüritav pind",A:A,10,BH:BH,1))+SUMIFS(E:E,G:G,"Ühiskasutuses korruse pind",C:C,"üüritav pind",A:A,10,BH:BH,1)), 0)+IFERROR(SUMIFS(E:E,G:G,"Ainukasutuses pind",C:C,"üüritav pind",H:H,BI69,A:A,11)/SUMIFS(E:E,G:G,"Ainukasutuses pind",C:C,"üüritav pind",A:A,11)*(IF(G69="Korruse üldpind",SUMIFS(E:E,G:G,"Ühiskasutuses korruse pind",C:C,"üüritav pind",A:A,11,BH:BH,1),SUMIFS(E:E,G:G,"Korruse üldpind",C:C,"üüritav pind",A:A,11,BH:BH,1))+SUMIFS(E:E,G:G,"Ühiskasutuses korruse pind",C:C,"üüritav pind",A:A,11,BH:BH,1)), 0)+IFERROR(SUMIFS(E:E,G:G,"Ainukasutuses pind",C:C,"üüritav pind",H:H,BI69,A:A,12)/SUMIFS(E:E,G:G,"Ainukasutuses pind",C:C,"üüritav pind",A:A,12)*(IF(G69="Korruse üldpind", SUMIFS(E:E,G:G,"Ühiskasutuses korruse pind",C:C,"üüritav pind",A:A,12,BH:BH,1),SUMIFS(E:E,G:G,"Korruse üldpind",C:C,"üüritav pind",A:A,12,BH:BH,1))+SUMIFS(E:E,G:G,"Ühiskasutuses korruse pind",C:C,"üüritav pind",A:A,12,BH:BH,1)),0)+IFERROR(SUMIFS(E:E,G:G,"Ainukasutuses pind",C:C,"üüritav pind",H:H,BI69,A:A,13)/SUMIFS(E:E,G:G,"Ainukasutuses pind",C:C,"üüritav pind",A:A,13)*(IF(G69="Korruse üldpind", SUMIFS(E:E,G:G,"Ühiskasutuses korruse pind",C:C,"üüritav pind",A:A,13,BH:BH,1),SUMIFS(E:E,G:G,"Korruse üldpind",C:C,"üüritav pind",A:A,13,BH:BH,1))+SUMIFS(E:E,G:G,"Ühiskasutuses korruse pind",C:C,"üüritav pind",A:A,13,BH:BH,1)),0)+IFERROR(SUMIFS(E:E,G:G,"Ainukasutuses pind",C:C,"Üüritav pind",H:H,BI69,A:A,14)/SUMIFS(E:E,G:G,"Ainukasutuses pind",C:C,"Üüritav pind",A:A,14)*(IF(G69="Korruse üldpind", SUMIFS(E:E,G:G,"Ühiskasutuses korruse pind",C:C,"üüritav pind",A:A,14,BH:BH,1),SUMIFS(E:E,G:G,"Korruse üldpind",C:C,"üüritav pind",A:A,14,BH:BH,1))+SUMIFS(E:E,G:G,"Ühiskasutuses korruse pind",C:C,"üüritav pind",A:A,14,BH:BH,1)), 0),IF(BI69="Aktiivne vakantsus", SUMIFS(E:E,C:C,"üüritav pind",G:G,"Ühiskasutuses korruse pind",BH:BH,1)+SUMIFS(E:E,C:C,"üüritav pind",G:G,"Korruse üldpind",BH:BH,1)-SUM($BL$2:BL68), IF(BI69="Üüritav büroopind kokku", SUM($BL$2:BL68), "")))</f>
        <v/>
      </c>
      <c r="BM69" s="34" t="str">
        <f ca="1">IF(BF69&lt;&gt;"",IFERROR(AY69/SUM($AY$3:OFFSET($AY$3,MATCH("Üüritav büroopind kokku",$BI$5:$BI$300,0),0))*(SUMIFS(E:E,G:G,"Ühiskasutuses hoone pind",C:C,"ÜÜRITAV PIND",BH:BH,1)+SUMIFS(E:E,G:G,"Hoone üldpind",C:C,"ÜÜRITAV PIND",BH:BH,1)),0),IF(BI69="Aktiivne vakantsus",IFERROR(AY69/SUM($AY$3:OFFSET($AY$3,MATCH("Üüritav büroopind kokku",$BI$5:$BI$300,0),0))*(SUMIFS(E:E,G:G,"Ühiskasutuses hoone pind",C:C,"ÜÜRITAV PIND",BH:BH,1)+SUMIFS(E:E,G:G,"Hoone üldpind",C:C,"ÜÜRITAV PIND",BH:BH,1)),0),IF(BI69="Üüritav büroopind kokku",SUM($BM$2:BM68),"")))</f>
        <v/>
      </c>
      <c r="BN69" s="34" t="str">
        <f>IF(OR(BF69&lt;&gt;"",BI69="Aktiivne vakantsus"),IFERROR(SUMIFS(INDEX($AC$3:$AU$1002,0,MATCH($BI69,AC$2:AU$2,0)),$BH$3:$BH$1002,1),0),IF(BI69="Üüritav büroopind kokku",SUM($BN$2:BN68), ""))</f>
        <v/>
      </c>
      <c r="BO69" s="34" t="str">
        <f t="shared" si="18"/>
        <v/>
      </c>
      <c r="BP69" s="114" t="str">
        <f t="shared" ca="1" si="16"/>
        <v/>
      </c>
    </row>
    <row r="70" spans="1:68" x14ac:dyDescent="0.3">
      <c r="A70" s="25" t="str">
        <f>IF(Eksplikatsioon!A72=0,"",Eksplikatsioon!A72)</f>
        <v/>
      </c>
      <c r="B70" s="58" t="str">
        <f>IF(Eksplikatsioon!B72=0,"",Eksplikatsioon!B72)</f>
        <v/>
      </c>
      <c r="C70" s="25" t="str">
        <f>IF(Eksplikatsioon!C72=0,"",Eksplikatsioon!C72)</f>
        <v/>
      </c>
      <c r="D70" s="25" t="str">
        <f>IF(Eksplikatsioon!D72=0,"",Eksplikatsioon!D72)</f>
        <v/>
      </c>
      <c r="E70" s="56" t="str">
        <f>IF(Eksplikatsioon!F72=0,"",Eksplikatsioon!F72)</f>
        <v/>
      </c>
      <c r="F70" s="25" t="str">
        <f>IF(Eksplikatsioon!H72=0,"",Eksplikatsioon!H72)</f>
        <v/>
      </c>
      <c r="G70" s="25" t="str">
        <f>IF(Eksplikatsioon!J72=0,"",Eksplikatsioon!J72)</f>
        <v/>
      </c>
      <c r="H70" s="25" t="str">
        <f>IF(Eksplikatsioon!K72=0,"",Eksplikatsioon!K72)</f>
        <v/>
      </c>
      <c r="I70" s="25" t="str">
        <f>IF(Eksplikatsioon!L72=0,"",Eksplikatsioon!L72)</f>
        <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c r="BH70" s="108" t="str">
        <f t="shared" si="17"/>
        <v/>
      </c>
      <c r="BI70" s="9" t="str">
        <f t="shared" si="10"/>
        <v/>
      </c>
      <c r="BJ70" s="9" t="str">
        <f t="shared" si="11"/>
        <v/>
      </c>
      <c r="BK70" s="34" t="str">
        <f>IF(BF70&lt;&gt;"",IF(SUMIFS(E:E,H:H,BI70,G:G,"Ainukasutuses pind",C:C,"ÜÜRITAV PIND",BH:BH,1)=0,0,SUMIFS(E:E,H:H,BI70,G:G,"Ainukasutuses pind",C:C,"ÜÜRITAV PIND",BH:BH,1)),IF(BI70="Aktiivne vakantsus",SUMIFS(E:E,C:C,"üüritav pind",G:G,"ainukasutuses pind",BH:BH,1)-SUM($BK$2:BK69),IF(BI70="Üüritav büroopind kokku",SUM($BK$2:BK69),"")))</f>
        <v/>
      </c>
      <c r="BL70" s="34" t="str">
        <f>IF(BF70&lt;&gt;"",IFERROR(SUMIFS(E:E,G:G,"Ainukasutuses pind",C:C,"üüritav pind",H:H,BI70,A:A,-4)/SUMIFS(E:E,G:G,"Ainukasutuses pind",C:C,"üüritav pind",A:A,-4)*(IF(G70="Korruse üldpind", SUMIFS(E:E,G:G,"Ühiskasutuses korruse pind",C:C,"üüritav pind",A:A,-4,BH:BH,1),SUMIFS(E:E,G:G,"Korruse üldpind",C:C,"üüritav pind",A:A,-4,BH:BH,1))+SUMIFS(E:E,G:G,"Ühiskasutuses korruse pind",C:C,"üüritav pind",A:A,-4,BH:BH,1)),0)+IFERROR(SUMIFS(E:E,G:G,"Ainukasutuses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pind",H:H,BI70,A:A,-1)/SUMIFS(E:E,G:G,"Ainukasutuses pind",C:C,"üüritav pind",A:A,-1)*(IF(G70="Korruse üldpind",SUMIFS(E:E,G:G,"Ühiskasutuses korruse pind",C:C,"üüritav pind",A:A,-1,BH:BH,1),SUMIFS(E:E,G:G,"Korruse üldpind",C:C,"üüritav pind",A:A,-1,BH:BH,1))+SUMIFS(E:E,G:G,"Ühiskasutuses korruse pind",C:C,"üüritav pind",A:A,-1,BH:BH,1)),0)+IFERROR(SUMIFS(E:E,G:G,"Ainukasutuses pind",C:C,"üüritav pind",H:H,BI70,A:A,0)/SUMIFS(E:E,G:G,"Ainukasutuses pind",C:C,"üüritav pind",A:A,0)*(IF(G70="Korruse üldpind", SUMIFS(E:E,G:G,"Ühiskasutuses korruse pind",C:C,"üüritav pind",A:A,0,BH:BH,1),SUMIFS(E:E,G:G,"Korruse üldpind",C:C,"üüritav pind",A:A,0,BH:BH,1))+SUMIFS(E:E,G:G,"Ühiskasutuses korruse pind",C:C,"üüritav pind",A:A,0,BH:BH,1)),0)+IFERROR(SUMIFS(E:E,G:G,"Ainukasutuses pind",C:C,"üüritav pind",H:H,BI70,A:A,1)/SUMIFS(E:E,G:G,"Ainukasutuses pind",C:C,"üüritav pind",A:A,1)*(IF(G70="Korruse üldpind", SUMIFS(E:E,G:G,"Ühiskasutuses korruse pind",C:C,"üüritav pind",A:A,1,BH:BH,1),SUMIFS(E:E,G:G,"Korruse üldpind",C:C,"üüritav pind",A:A,1,BH:BH,1))+SUMIFS(E:E,G:G,"Ühiskasutuses korruse pind",C:C,"üüritav pind",A:A,1,BH:BH,1)),0)+IFERROR(SUMIFS(E:E,G:G,"Ainukasutuses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 0)+IFERROR(SUMIFS(E:E,G:G,"Ainukasutuses pind",C:C,"üüritav pind",H:H,BI70,A:A,4)/SUMIFS(E:E,G:G,"Ainukasutuses pind",C:C,"üüritav pind",A:A,4)*(IF(G70="Korruse üldpind",SUMIFS(E:E,G:G,"Ühiskasutuses korruse pind",C:C,"üüritav pind",A:A,4,BH:BH,1),SUMIFS(E:E,G:G,"Korruse üldpind",C:C,"üüritav pind",A:A,4,BH:BH,1))+SUMIFS(E:E,G:G,"Ühiskasutuses korruse pind",C:C,"üüritav pind",A:A,4,BH:BH,1)), 0)+IFERROR(SUMIFS(E:E,G:G,"Ainukasutuses pind",C:C,"üüritav pind",H:H,BI70,A:A,5)/SUMIFS(E:E,G:G,"Ainukasutuses pind",C:C,"üüritav pind",A:A,5)*(IF(G70="Korruse üldpind", SUMIFS(E:E,G:G,"Ühiskasutuses korruse pind",C:C,"üüritav pind",A:A,5,BH:BH,1),SUMIFS(E:E,G:G,"Korruse üldpind",C:C,"üüritav pind",A:A,5,BH:BH,1))+SUMIFS(E:E,G:G,"Ühiskasutuses korruse pind",C:C,"üüritav pind",A:A,5,BH:BH,1)), 0)+IFERROR(SUMIFS(E:E,G:G,"Ainukasutuses pind",C:C,"üüritav pind",H:H,BI70,A:A,6)/SUMIFS(E:E,G:G,"Ainukasutuses pind",C:C,"üüritav pind",A:A,6)*(IF(G70="Korruse üldpind", SUMIFS(E:E,G:G,"Ühiskasutuses korruse pind",C:C,"üüritav pind",A:A,6,BH:BH,1),SUMIFS(E:E,G:G,"Korruse üldpind",C:C,"üüritav pind",A:A,6,BH:BH,1))+SUMIFS(E:E,G:G,"Ühiskasutuses korruse pind",C:C,"üüritav pind",A:A,6,BH:BH,1)),0)+IFERROR(SUMIFS(E:E,G:G,"Ainukasutuses pind",C:C,"üüritav pind",H:H,BI70,A:A,7)/SUMIFS(E:E,G:G,"Ainukasutuses pind",C:C,"üüritav pind",A:A,7)*(IF(G70="Korruse üldpind", SUMIFS(E:E,G:G,"Ühiskasutuses korruse pind",C:C,"üüritav pind",A:A,7,BH:BH,1),SUMIFS(E:E,G:G,"Korruse üldpind",C:C,"üüritav pind",A:A,7,BH:BH,1))+SUMIFS(E:E,G:G,"Ühiskasutuses korruse pind",C:C,"üüritav pind",A:A,7,BH:BH,1)),0)+IFERROR(SUMIFS(E:E,G:G,"Ainukasutuses pind",C:C,"üüritav pind",H:H,BI70,A:A,8)/SUMIFS(E:E,G:G,"Ainukasutuses pind",C:C,"üüritav pind",A:A,8)*(IF(G70="Korruse üldpind", SUMIFS(E:E,G:G,"Ühiskasutuses korruse pind",C:C,"üüritav pind",A:A,8,BH:BH,1),SUMIFS(E:E,G:G,"Korruse üldpind",C:C,"üüritav pind",A:A,8,BH:BH,1))+SUMIFS(E:E,G:G,"Ühiskasutuses korruse pind",C:C,"üüritav pind",A:A,8,BH:BH,1)),0)+IFERROR(SUMIFS(E:E,G:G,"Ainukasutuses pind",C:C,"üüritav pind",H:H,BI70,A:A,9)/SUMIFS(E:E,G:G,"Ainukasutuses pind",C:C,"üüritav pind",A:A,9)*(IF(G70="Korruse üldpind", SUMIFS(E:E,G:G,"Ühiskasutuses korruse pind",C:C,"üüritav pind",A:A,9,BH:BH,1),SUMIFS(E:E,G:G,"Korruse üldpind",C:C,"üüritav pind",A:A,9,BH:BH,1))+SUMIFS(E:E,G:G,"Ühiskasutuses korruse pind",C:C,"üüritav pind",A:A,9,BH:BH,1)),0)+IFERROR(SUMIFS(E:E,G:G,"Ainukasutuses pind",C:C,"üüritav pind",H:H,BI70,A:A,10)/SUMIFS(E:E,G:G,"Ainukasutuses pind",C:C,"üüritav pind",A:A,10)*(IF(G70="Korruse üldpind", SUMIFS(E:E,G:G,"Ühiskasutuses korruse pind",C:C,"üüritav pind",A:A,10,BH:BH,1),SUMIFS(E:E,G:G,"Korruse üldpind",C:C,"üüritav pind",A:A,10,BH:BH,1))+SUMIFS(E:E,G:G,"Ühiskasutuses korruse pind",C:C,"üüritav pind",A:A,10,BH:BH,1)), 0)+IFERROR(SUMIFS(E:E,G:G,"Ainukasutuses pind",C:C,"üüritav pind",H:H,BI70,A:A,11)/SUMIFS(E:E,G:G,"Ainukasutuses pind",C:C,"üüritav pind",A:A,11)*(IF(G70="Korruse üldpind",SUMIFS(E:E,G:G,"Ühiskasutuses korruse pind",C:C,"üüritav pind",A:A,11,BH:BH,1),SUMIFS(E:E,G:G,"Korruse üldpind",C:C,"üüritav pind",A:A,11,BH:BH,1))+SUMIFS(E:E,G:G,"Ühiskasutuses korruse pind",C:C,"üüritav pind",A:A,11,BH:BH,1)), 0)+IFERROR(SUMIFS(E:E,G:G,"Ainukasutuses pind",C:C,"üüritav pind",H:H,BI70,A:A,12)/SUMIFS(E:E,G:G,"Ainukasutuses pind",C:C,"üüritav pind",A:A,12)*(IF(G70="Korruse üldpind", SUMIFS(E:E,G:G,"Ühiskasutuses korruse pind",C:C,"üüritav pind",A:A,12,BH:BH,1),SUMIFS(E:E,G:G,"Korruse üldpind",C:C,"üüritav pind",A:A,12,BH:BH,1))+SUMIFS(E:E,G:G,"Ühiskasutuses korruse pind",C:C,"üüritav pind",A:A,12,BH:BH,1)),0)+IFERROR(SUMIFS(E:E,G:G,"Ainukasutuses pind",C:C,"üüritav pind",H:H,BI70,A:A,13)/SUMIFS(E:E,G:G,"Ainukasutuses pind",C:C,"üüritav pind",A:A,13)*(IF(G70="Korruse üldpind", SUMIFS(E:E,G:G,"Ühiskasutuses korruse pind",C:C,"üüritav pind",A:A,13,BH:BH,1),SUMIFS(E:E,G:G,"Korruse üldpind",C:C,"üüritav pind",A:A,13,BH:BH,1))+SUMIFS(E:E,G:G,"Ühiskasutuses korruse pind",C:C,"üüritav pind",A:A,13,BH:BH,1)),0)+IFERROR(SUMIFS(E:E,G:G,"Ainukasutuses pind",C:C,"Üüritav pind",H:H,BI70,A:A,14)/SUMIFS(E:E,G:G,"Ainukasutuses pind",C:C,"Üüritav pind",A:A,14)*(IF(G70="Korruse üldpind", SUMIFS(E:E,G:G,"Ühiskasutuses korruse pind",C:C,"üüritav pind",A:A,14,BH:BH,1),SUMIFS(E:E,G:G,"Korruse üldpind",C:C,"üüritav pind",A:A,14,BH:BH,1))+SUMIFS(E:E,G:G,"Ühiskasutuses korruse pind",C:C,"üüritav pind",A:A,14,BH:BH,1)), 0),IF(BI70="Aktiivne vakantsus", SUMIFS(E:E,C:C,"üüritav pind",G:G,"Ühiskasutuses korruse pind",BH:BH,1)+SUMIFS(E:E,C:C,"üüritav pind",G:G,"Korruse üldpind",BH:BH,1)-SUM($BL$2:BL69), IF(BI70="Üüritav büroopind kokku", SUM($BL$2:BL69), "")))</f>
        <v/>
      </c>
      <c r="BM70" s="34" t="str">
        <f ca="1">IF(BF70&lt;&gt;"",IFERROR(AY70/SUM($AY$3:OFFSET($AY$3,MATCH("Üüritav büroopind kokku",$BI$5:$BI$300,0),0))*(SUMIFS(E:E,G:G,"Ühiskasutuses hoone pind",C:C,"ÜÜRITAV PIND",BH:BH,1)+SUMIFS(E:E,G:G,"Hoone üldpind",C:C,"ÜÜRITAV PIND",BH:BH,1)),0),IF(BI70="Aktiivne vakantsus",IFERROR(AY70/SUM($AY$3:OFFSET($AY$3,MATCH("Üüritav büroopind kokku",$BI$5:$BI$300,0),0))*(SUMIFS(E:E,G:G,"Ühiskasutuses hoone pind",C:C,"ÜÜRITAV PIND",BH:BH,1)+SUMIFS(E:E,G:G,"Hoone üldpind",C:C,"ÜÜRITAV PIND",BH:BH,1)),0),IF(BI70="Üüritav büroopind kokku",SUM($BM$2:BM69),"")))</f>
        <v/>
      </c>
      <c r="BN70" s="34" t="str">
        <f>IF(OR(BF70&lt;&gt;"",BI70="Aktiivne vakantsus"),IFERROR(SUMIFS(INDEX($AC$3:$AU$1002,0,MATCH($BI70,AC$2:AU$2,0)),$BH$3:$BH$1002,1),0),IF(BI70="Üüritav büroopind kokku",SUM($BN$2:BN69), ""))</f>
        <v/>
      </c>
      <c r="BO70" s="34" t="str">
        <f t="shared" si="18"/>
        <v/>
      </c>
      <c r="BP70" s="114" t="str">
        <f t="shared" ca="1" si="16"/>
        <v/>
      </c>
    </row>
    <row r="71" spans="1:68" x14ac:dyDescent="0.3">
      <c r="A71" s="25" t="str">
        <f>IF(Eksplikatsioon!A73=0,"",Eksplikatsioon!A73)</f>
        <v/>
      </c>
      <c r="B71" s="58" t="str">
        <f>IF(Eksplikatsioon!B73=0,"",Eksplikatsioon!B73)</f>
        <v/>
      </c>
      <c r="C71" s="25" t="str">
        <f>IF(Eksplikatsioon!C73=0,"",Eksplikatsioon!C73)</f>
        <v/>
      </c>
      <c r="D71" s="25" t="str">
        <f>IF(Eksplikatsioon!D73=0,"",Eksplikatsioon!D73)</f>
        <v/>
      </c>
      <c r="E71" s="56" t="str">
        <f>IF(Eksplikatsioon!F73=0,"",Eksplikatsioon!F73)</f>
        <v/>
      </c>
      <c r="F71" s="25" t="str">
        <f>IF(Eksplikatsioon!H73=0,"",Eksplikatsioon!H73)</f>
        <v/>
      </c>
      <c r="G71" s="25" t="str">
        <f>IF(Eksplikatsioon!J73=0,"",Eksplikatsioon!J73)</f>
        <v/>
      </c>
      <c r="H71" s="25" t="str">
        <f>IF(Eksplikatsioon!K73=0,"",Eksplikatsioon!K73)</f>
        <v/>
      </c>
      <c r="I71" s="25" t="str">
        <f>IF(Eksplikatsioon!L73=0,"",Eksplikatsioon!L73)</f>
        <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c r="BH71" s="108" t="str">
        <f t="shared" si="17"/>
        <v/>
      </c>
      <c r="BI71" s="9" t="str">
        <f t="shared" ref="BI71:BI134" si="19">IF(BF71&lt;&gt;"",BF71,IF(BF70&lt;&gt;"","Aktiivne vakantsus",IF(BI70="Aktiivne vakantsus","Üüritav büroopind kokku",IF(BI70="Üüritav büroopind kokku","Passiivne vakantsus",""))))</f>
        <v/>
      </c>
      <c r="BJ71" s="9" t="str">
        <f t="shared" ref="BJ71:BJ134" si="20">IF(BG71&lt;&gt;"",BG71,"")</f>
        <v/>
      </c>
      <c r="BK71" s="34" t="str">
        <f>IF(BF71&lt;&gt;"",IF(SUMIFS(E:E,H:H,BI71,G:G,"Ainukasutuses pind",C:C,"ÜÜRITAV PIND",BH:BH,1)=0,0,SUMIFS(E:E,H:H,BI71,G:G,"Ainukasutuses pind",C:C,"ÜÜRITAV PIND",BH:BH,1)),IF(BI71="Aktiivne vakantsus",SUMIFS(E:E,C:C,"üüritav pind",G:G,"ainukasutuses pind",BH:BH,1)-SUM($BK$2:BK70),IF(BI71="Üüritav büroopind kokku",SUM($BK$2:BK70),"")))</f>
        <v/>
      </c>
      <c r="BL71" s="34" t="str">
        <f>IF(BF71&lt;&gt;"",IFERROR(SUMIFS(E:E,G:G,"Ainukasutuses pind",C:C,"üüritav pind",H:H,BI71,A:A,-4)/SUMIFS(E:E,G:G,"Ainukasutuses pind",C:C,"üüritav pind",A:A,-4)*(IF(G71="Korruse üldpind", SUMIFS(E:E,G:G,"Ühiskasutuses korruse pind",C:C,"üüritav pind",A:A,-4,BH:BH,1),SUMIFS(E:E,G:G,"Korruse üldpind",C:C,"üüritav pind",A:A,-4,BH:BH,1))+SUMIFS(E:E,G:G,"Ühiskasutuses korruse pind",C:C,"üüritav pind",A:A,-4,BH:BH,1)),0)+IFERROR(SUMIFS(E:E,G:G,"Ainukasutuses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pind",H:H,BI71,A:A,-1)/SUMIFS(E:E,G:G,"Ainukasutuses pind",C:C,"üüritav pind",A:A,-1)*(IF(G71="Korruse üldpind",SUMIFS(E:E,G:G,"Ühiskasutuses korruse pind",C:C,"üüritav pind",A:A,-1,BH:BH,1),SUMIFS(E:E,G:G,"Korruse üldpind",C:C,"üüritav pind",A:A,-1,BH:BH,1))+SUMIFS(E:E,G:G,"Ühiskasutuses korruse pind",C:C,"üüritav pind",A:A,-1,BH:BH,1)),0)+IFERROR(SUMIFS(E:E,G:G,"Ainukasutuses pind",C:C,"üüritav pind",H:H,BI71,A:A,0)/SUMIFS(E:E,G:G,"Ainukasutuses pind",C:C,"üüritav pind",A:A,0)*(IF(G71="Korruse üldpind", SUMIFS(E:E,G:G,"Ühiskasutuses korruse pind",C:C,"üüritav pind",A:A,0,BH:BH,1),SUMIFS(E:E,G:G,"Korruse üldpind",C:C,"üüritav pind",A:A,0,BH:BH,1))+SUMIFS(E:E,G:G,"Ühiskasutuses korruse pind",C:C,"üüritav pind",A:A,0,BH:BH,1)),0)+IFERROR(SUMIFS(E:E,G:G,"Ainukasutuses pind",C:C,"üüritav pind",H:H,BI71,A:A,1)/SUMIFS(E:E,G:G,"Ainukasutuses pind",C:C,"üüritav pind",A:A,1)*(IF(G71="Korruse üldpind", SUMIFS(E:E,G:G,"Ühiskasutuses korruse pind",C:C,"üüritav pind",A:A,1,BH:BH,1),SUMIFS(E:E,G:G,"Korruse üldpind",C:C,"üüritav pind",A:A,1,BH:BH,1))+SUMIFS(E:E,G:G,"Ühiskasutuses korruse pind",C:C,"üüritav pind",A:A,1,BH:BH,1)),0)+IFERROR(SUMIFS(E:E,G:G,"Ainukasutuses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 0)+IFERROR(SUMIFS(E:E,G:G,"Ainukasutuses pind",C:C,"üüritav pind",H:H,BI71,A:A,4)/SUMIFS(E:E,G:G,"Ainukasutuses pind",C:C,"üüritav pind",A:A,4)*(IF(G71="Korruse üldpind",SUMIFS(E:E,G:G,"Ühiskasutuses korruse pind",C:C,"üüritav pind",A:A,4,BH:BH,1),SUMIFS(E:E,G:G,"Korruse üldpind",C:C,"üüritav pind",A:A,4,BH:BH,1))+SUMIFS(E:E,G:G,"Ühiskasutuses korruse pind",C:C,"üüritav pind",A:A,4,BH:BH,1)), 0)+IFERROR(SUMIFS(E:E,G:G,"Ainukasutuses pind",C:C,"üüritav pind",H:H,BI71,A:A,5)/SUMIFS(E:E,G:G,"Ainukasutuses pind",C:C,"üüritav pind",A:A,5)*(IF(G71="Korruse üldpind", SUMIFS(E:E,G:G,"Ühiskasutuses korruse pind",C:C,"üüritav pind",A:A,5,BH:BH,1),SUMIFS(E:E,G:G,"Korruse üldpind",C:C,"üüritav pind",A:A,5,BH:BH,1))+SUMIFS(E:E,G:G,"Ühiskasutuses korruse pind",C:C,"üüritav pind",A:A,5,BH:BH,1)), 0)+IFERROR(SUMIFS(E:E,G:G,"Ainukasutuses pind",C:C,"üüritav pind",H:H,BI71,A:A,6)/SUMIFS(E:E,G:G,"Ainukasutuses pind",C:C,"üüritav pind",A:A,6)*(IF(G71="Korruse üldpind", SUMIFS(E:E,G:G,"Ühiskasutuses korruse pind",C:C,"üüritav pind",A:A,6,BH:BH,1),SUMIFS(E:E,G:G,"Korruse üldpind",C:C,"üüritav pind",A:A,6,BH:BH,1))+SUMIFS(E:E,G:G,"Ühiskasutuses korruse pind",C:C,"üüritav pind",A:A,6,BH:BH,1)),0)+IFERROR(SUMIFS(E:E,G:G,"Ainukasutuses pind",C:C,"üüritav pind",H:H,BI71,A:A,7)/SUMIFS(E:E,G:G,"Ainukasutuses pind",C:C,"üüritav pind",A:A,7)*(IF(G71="Korruse üldpind", SUMIFS(E:E,G:G,"Ühiskasutuses korruse pind",C:C,"üüritav pind",A:A,7,BH:BH,1),SUMIFS(E:E,G:G,"Korruse üldpind",C:C,"üüritav pind",A:A,7,BH:BH,1))+SUMIFS(E:E,G:G,"Ühiskasutuses korruse pind",C:C,"üüritav pind",A:A,7,BH:BH,1)),0)+IFERROR(SUMIFS(E:E,G:G,"Ainukasutuses pind",C:C,"üüritav pind",H:H,BI71,A:A,8)/SUMIFS(E:E,G:G,"Ainukasutuses pind",C:C,"üüritav pind",A:A,8)*(IF(G71="Korruse üldpind", SUMIFS(E:E,G:G,"Ühiskasutuses korruse pind",C:C,"üüritav pind",A:A,8,BH:BH,1),SUMIFS(E:E,G:G,"Korruse üldpind",C:C,"üüritav pind",A:A,8,BH:BH,1))+SUMIFS(E:E,G:G,"Ühiskasutuses korruse pind",C:C,"üüritav pind",A:A,8,BH:BH,1)),0)+IFERROR(SUMIFS(E:E,G:G,"Ainukasutuses pind",C:C,"üüritav pind",H:H,BI71,A:A,9)/SUMIFS(E:E,G:G,"Ainukasutuses pind",C:C,"üüritav pind",A:A,9)*(IF(G71="Korruse üldpind", SUMIFS(E:E,G:G,"Ühiskasutuses korruse pind",C:C,"üüritav pind",A:A,9,BH:BH,1),SUMIFS(E:E,G:G,"Korruse üldpind",C:C,"üüritav pind",A:A,9,BH:BH,1))+SUMIFS(E:E,G:G,"Ühiskasutuses korruse pind",C:C,"üüritav pind",A:A,9,BH:BH,1)),0)+IFERROR(SUMIFS(E:E,G:G,"Ainukasutuses pind",C:C,"üüritav pind",H:H,BI71,A:A,10)/SUMIFS(E:E,G:G,"Ainukasutuses pind",C:C,"üüritav pind",A:A,10)*(IF(G71="Korruse üldpind", SUMIFS(E:E,G:G,"Ühiskasutuses korruse pind",C:C,"üüritav pind",A:A,10,BH:BH,1),SUMIFS(E:E,G:G,"Korruse üldpind",C:C,"üüritav pind",A:A,10,BH:BH,1))+SUMIFS(E:E,G:G,"Ühiskasutuses korruse pind",C:C,"üüritav pind",A:A,10,BH:BH,1)), 0)+IFERROR(SUMIFS(E:E,G:G,"Ainukasutuses pind",C:C,"üüritav pind",H:H,BI71,A:A,11)/SUMIFS(E:E,G:G,"Ainukasutuses pind",C:C,"üüritav pind",A:A,11)*(IF(G71="Korruse üldpind",SUMIFS(E:E,G:G,"Ühiskasutuses korruse pind",C:C,"üüritav pind",A:A,11,BH:BH,1),SUMIFS(E:E,G:G,"Korruse üldpind",C:C,"üüritav pind",A:A,11,BH:BH,1))+SUMIFS(E:E,G:G,"Ühiskasutuses korruse pind",C:C,"üüritav pind",A:A,11,BH:BH,1)), 0)+IFERROR(SUMIFS(E:E,G:G,"Ainukasutuses pind",C:C,"üüritav pind",H:H,BI71,A:A,12)/SUMIFS(E:E,G:G,"Ainukasutuses pind",C:C,"üüritav pind",A:A,12)*(IF(G71="Korruse üldpind", SUMIFS(E:E,G:G,"Ühiskasutuses korruse pind",C:C,"üüritav pind",A:A,12,BH:BH,1),SUMIFS(E:E,G:G,"Korruse üldpind",C:C,"üüritav pind",A:A,12,BH:BH,1))+SUMIFS(E:E,G:G,"Ühiskasutuses korruse pind",C:C,"üüritav pind",A:A,12,BH:BH,1)),0)+IFERROR(SUMIFS(E:E,G:G,"Ainukasutuses pind",C:C,"üüritav pind",H:H,BI71,A:A,13)/SUMIFS(E:E,G:G,"Ainukasutuses pind",C:C,"üüritav pind",A:A,13)*(IF(G71="Korruse üldpind", SUMIFS(E:E,G:G,"Ühiskasutuses korruse pind",C:C,"üüritav pind",A:A,13,BH:BH,1),SUMIFS(E:E,G:G,"Korruse üldpind",C:C,"üüritav pind",A:A,13,BH:BH,1))+SUMIFS(E:E,G:G,"Ühiskasutuses korruse pind",C:C,"üüritav pind",A:A,13,BH:BH,1)),0)+IFERROR(SUMIFS(E:E,G:G,"Ainukasutuses pind",C:C,"Üüritav pind",H:H,BI71,A:A,14)/SUMIFS(E:E,G:G,"Ainukasutuses pind",C:C,"Üüritav pind",A:A,14)*(IF(G71="Korruse üldpind", SUMIFS(E:E,G:G,"Ühiskasutuses korruse pind",C:C,"üüritav pind",A:A,14,BH:BH,1),SUMIFS(E:E,G:G,"Korruse üldpind",C:C,"üüritav pind",A:A,14,BH:BH,1))+SUMIFS(E:E,G:G,"Ühiskasutuses korruse pind",C:C,"üüritav pind",A:A,14,BH:BH,1)), 0),IF(BI71="Aktiivne vakantsus", SUMIFS(E:E,C:C,"üüritav pind",G:G,"Ühiskasutuses korruse pind",BH:BH,1)+SUMIFS(E:E,C:C,"üüritav pind",G:G,"Korruse üldpind",BH:BH,1)-SUM($BL$2:BL70), IF(BI71="Üüritav büroopind kokku", SUM($BL$2:BL70), "")))</f>
        <v/>
      </c>
      <c r="BM71" s="34" t="str">
        <f ca="1">IF(BF71&lt;&gt;"",IFERROR(AY71/SUM($AY$3:OFFSET($AY$3,MATCH("Üüritav büroopind kokku",$BI$5:$BI$300,0),0))*(SUMIFS(E:E,G:G,"Ühiskasutuses hoone pind",C:C,"ÜÜRITAV PIND",BH:BH,1)+SUMIFS(E:E,G:G,"Hoone üldpind",C:C,"ÜÜRITAV PIND",BH:BH,1)),0),IF(BI71="Aktiivne vakantsus",IFERROR(AY71/SUM($AY$3:OFFSET($AY$3,MATCH("Üüritav büroopind kokku",$BI$5:$BI$300,0),0))*(SUMIFS(E:E,G:G,"Ühiskasutuses hoone pind",C:C,"ÜÜRITAV PIND",BH:BH,1)+SUMIFS(E:E,G:G,"Hoone üldpind",C:C,"ÜÜRITAV PIND",BH:BH,1)),0),IF(BI71="Üüritav büroopind kokku",SUM($BM$2:BM70),"")))</f>
        <v/>
      </c>
      <c r="BN71" s="34" t="str">
        <f>IF(OR(BF71&lt;&gt;"",BI71="Aktiivne vakantsus"),IFERROR(SUMIFS(INDEX($AC$3:$AU$1002,0,MATCH($BI71,AC$2:AU$2,0)),$BH$3:$BH$1002,1),0),IF(BI71="Üüritav büroopind kokku",SUM($BN$2:BN70), ""))</f>
        <v/>
      </c>
      <c r="BO71" s="34" t="str">
        <f t="shared" si="18"/>
        <v/>
      </c>
      <c r="BP71" s="114" t="str">
        <f t="shared" ca="1" si="16"/>
        <v/>
      </c>
    </row>
    <row r="72" spans="1:68" x14ac:dyDescent="0.3">
      <c r="A72" s="25" t="str">
        <f>IF(Eksplikatsioon!A74=0,"",Eksplikatsioon!A74)</f>
        <v/>
      </c>
      <c r="B72" s="58" t="str">
        <f>IF(Eksplikatsioon!B74=0,"",Eksplikatsioon!B74)</f>
        <v/>
      </c>
      <c r="C72" s="25" t="str">
        <f>IF(Eksplikatsioon!C74=0,"",Eksplikatsioon!C74)</f>
        <v/>
      </c>
      <c r="D72" s="25" t="str">
        <f>IF(Eksplikatsioon!D74=0,"",Eksplikatsioon!D74)</f>
        <v/>
      </c>
      <c r="E72" s="56" t="str">
        <f>IF(Eksplikatsioon!F74=0,"",Eksplikatsioon!F74)</f>
        <v/>
      </c>
      <c r="F72" s="25" t="str">
        <f>IF(Eksplikatsioon!H74=0,"",Eksplikatsioon!H74)</f>
        <v/>
      </c>
      <c r="G72" s="25" t="str">
        <f>IF(Eksplikatsioon!J74=0,"",Eksplikatsioon!J74)</f>
        <v/>
      </c>
      <c r="H72" s="25" t="str">
        <f>IF(Eksplikatsioon!K74=0,"",Eksplikatsioon!K74)</f>
        <v/>
      </c>
      <c r="I72" s="25" t="str">
        <f>IF(Eksplikatsioon!L74=0,"",Eksplikatsioon!L74)</f>
        <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c r="BH72" s="108" t="str">
        <f t="shared" si="17"/>
        <v/>
      </c>
      <c r="BI72" s="9" t="str">
        <f t="shared" si="19"/>
        <v/>
      </c>
      <c r="BJ72" s="9" t="str">
        <f t="shared" si="20"/>
        <v/>
      </c>
      <c r="BK72" s="34" t="str">
        <f>IF(BF72&lt;&gt;"",IF(SUMIFS(E:E,H:H,BI72,G:G,"Ainukasutuses pind",C:C,"ÜÜRITAV PIND",BH:BH,1)=0,0,SUMIFS(E:E,H:H,BI72,G:G,"Ainukasutuses pind",C:C,"ÜÜRITAV PIND",BH:BH,1)),IF(BI72="Aktiivne vakantsus",SUMIFS(E:E,C:C,"üüritav pind",G:G,"ainukasutuses pind",BH:BH,1)-SUM($BK$2:BK71),IF(BI72="Üüritav büroopind kokku",SUM($BK$2:BK71),"")))</f>
        <v/>
      </c>
      <c r="BL72" s="34" t="str">
        <f>IF(BF72&lt;&gt;"",IFERROR(SUMIFS(E:E,G:G,"Ainukasutuses pind",C:C,"üüritav pind",H:H,BI72,A:A,-4)/SUMIFS(E:E,G:G,"Ainukasutuses pind",C:C,"üüritav pind",A:A,-4)*(IF(G72="Korruse üldpind", SUMIFS(E:E,G:G,"Ühiskasutuses korruse pind",C:C,"üüritav pind",A:A,-4,BH:BH,1),SUMIFS(E:E,G:G,"Korruse üldpind",C:C,"üüritav pind",A:A,-4,BH:BH,1))+SUMIFS(E:E,G:G,"Ühiskasutuses korruse pind",C:C,"üüritav pind",A:A,-4,BH:BH,1)),0)+IFERROR(SUMIFS(E:E,G:G,"Ainukasutuses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pind",H:H,BI72,A:A,-1)/SUMIFS(E:E,G:G,"Ainukasutuses pind",C:C,"üüritav pind",A:A,-1)*(IF(G72="Korruse üldpind",SUMIFS(E:E,G:G,"Ühiskasutuses korruse pind",C:C,"üüritav pind",A:A,-1,BH:BH,1),SUMIFS(E:E,G:G,"Korruse üldpind",C:C,"üüritav pind",A:A,-1,BH:BH,1))+SUMIFS(E:E,G:G,"Ühiskasutuses korruse pind",C:C,"üüritav pind",A:A,-1,BH:BH,1)),0)+IFERROR(SUMIFS(E:E,G:G,"Ainukasutuses pind",C:C,"üüritav pind",H:H,BI72,A:A,0)/SUMIFS(E:E,G:G,"Ainukasutuses pind",C:C,"üüritav pind",A:A,0)*(IF(G72="Korruse üldpind", SUMIFS(E:E,G:G,"Ühiskasutuses korruse pind",C:C,"üüritav pind",A:A,0,BH:BH,1),SUMIFS(E:E,G:G,"Korruse üldpind",C:C,"üüritav pind",A:A,0,BH:BH,1))+SUMIFS(E:E,G:G,"Ühiskasutuses korruse pind",C:C,"üüritav pind",A:A,0,BH:BH,1)),0)+IFERROR(SUMIFS(E:E,G:G,"Ainukasutuses pind",C:C,"üüritav pind",H:H,BI72,A:A,1)/SUMIFS(E:E,G:G,"Ainukasutuses pind",C:C,"üüritav pind",A:A,1)*(IF(G72="Korruse üldpind", SUMIFS(E:E,G:G,"Ühiskasutuses korruse pind",C:C,"üüritav pind",A:A,1,BH:BH,1),SUMIFS(E:E,G:G,"Korruse üldpind",C:C,"üüritav pind",A:A,1,BH:BH,1))+SUMIFS(E:E,G:G,"Ühiskasutuses korruse pind",C:C,"üüritav pind",A:A,1,BH:BH,1)),0)+IFERROR(SUMIFS(E:E,G:G,"Ainukasutuses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 0)+IFERROR(SUMIFS(E:E,G:G,"Ainukasutuses pind",C:C,"üüritav pind",H:H,BI72,A:A,4)/SUMIFS(E:E,G:G,"Ainukasutuses pind",C:C,"üüritav pind",A:A,4)*(IF(G72="Korruse üldpind",SUMIFS(E:E,G:G,"Ühiskasutuses korruse pind",C:C,"üüritav pind",A:A,4,BH:BH,1),SUMIFS(E:E,G:G,"Korruse üldpind",C:C,"üüritav pind",A:A,4,BH:BH,1))+SUMIFS(E:E,G:G,"Ühiskasutuses korruse pind",C:C,"üüritav pind",A:A,4,BH:BH,1)), 0)+IFERROR(SUMIFS(E:E,G:G,"Ainukasutuses pind",C:C,"üüritav pind",H:H,BI72,A:A,5)/SUMIFS(E:E,G:G,"Ainukasutuses pind",C:C,"üüritav pind",A:A,5)*(IF(G72="Korruse üldpind", SUMIFS(E:E,G:G,"Ühiskasutuses korruse pind",C:C,"üüritav pind",A:A,5,BH:BH,1),SUMIFS(E:E,G:G,"Korruse üldpind",C:C,"üüritav pind",A:A,5,BH:BH,1))+SUMIFS(E:E,G:G,"Ühiskasutuses korruse pind",C:C,"üüritav pind",A:A,5,BH:BH,1)), 0)+IFERROR(SUMIFS(E:E,G:G,"Ainukasutuses pind",C:C,"üüritav pind",H:H,BI72,A:A,6)/SUMIFS(E:E,G:G,"Ainukasutuses pind",C:C,"üüritav pind",A:A,6)*(IF(G72="Korruse üldpind", SUMIFS(E:E,G:G,"Ühiskasutuses korruse pind",C:C,"üüritav pind",A:A,6,BH:BH,1),SUMIFS(E:E,G:G,"Korruse üldpind",C:C,"üüritav pind",A:A,6,BH:BH,1))+SUMIFS(E:E,G:G,"Ühiskasutuses korruse pind",C:C,"üüritav pind",A:A,6,BH:BH,1)),0)+IFERROR(SUMIFS(E:E,G:G,"Ainukasutuses pind",C:C,"üüritav pind",H:H,BI72,A:A,7)/SUMIFS(E:E,G:G,"Ainukasutuses pind",C:C,"üüritav pind",A:A,7)*(IF(G72="Korruse üldpind", SUMIFS(E:E,G:G,"Ühiskasutuses korruse pind",C:C,"üüritav pind",A:A,7,BH:BH,1),SUMIFS(E:E,G:G,"Korruse üldpind",C:C,"üüritav pind",A:A,7,BH:BH,1))+SUMIFS(E:E,G:G,"Ühiskasutuses korruse pind",C:C,"üüritav pind",A:A,7,BH:BH,1)),0)+IFERROR(SUMIFS(E:E,G:G,"Ainukasutuses pind",C:C,"üüritav pind",H:H,BI72,A:A,8)/SUMIFS(E:E,G:G,"Ainukasutuses pind",C:C,"üüritav pind",A:A,8)*(IF(G72="Korruse üldpind", SUMIFS(E:E,G:G,"Ühiskasutuses korruse pind",C:C,"üüritav pind",A:A,8,BH:BH,1),SUMIFS(E:E,G:G,"Korruse üldpind",C:C,"üüritav pind",A:A,8,BH:BH,1))+SUMIFS(E:E,G:G,"Ühiskasutuses korruse pind",C:C,"üüritav pind",A:A,8,BH:BH,1)),0)+IFERROR(SUMIFS(E:E,G:G,"Ainukasutuses pind",C:C,"üüritav pind",H:H,BI72,A:A,9)/SUMIFS(E:E,G:G,"Ainukasutuses pind",C:C,"üüritav pind",A:A,9)*(IF(G72="Korruse üldpind", SUMIFS(E:E,G:G,"Ühiskasutuses korruse pind",C:C,"üüritav pind",A:A,9,BH:BH,1),SUMIFS(E:E,G:G,"Korruse üldpind",C:C,"üüritav pind",A:A,9,BH:BH,1))+SUMIFS(E:E,G:G,"Ühiskasutuses korruse pind",C:C,"üüritav pind",A:A,9,BH:BH,1)),0)+IFERROR(SUMIFS(E:E,G:G,"Ainukasutuses pind",C:C,"üüritav pind",H:H,BI72,A:A,10)/SUMIFS(E:E,G:G,"Ainukasutuses pind",C:C,"üüritav pind",A:A,10)*(IF(G72="Korruse üldpind", SUMIFS(E:E,G:G,"Ühiskasutuses korruse pind",C:C,"üüritav pind",A:A,10,BH:BH,1),SUMIFS(E:E,G:G,"Korruse üldpind",C:C,"üüritav pind",A:A,10,BH:BH,1))+SUMIFS(E:E,G:G,"Ühiskasutuses korruse pind",C:C,"üüritav pind",A:A,10,BH:BH,1)), 0)+IFERROR(SUMIFS(E:E,G:G,"Ainukasutuses pind",C:C,"üüritav pind",H:H,BI72,A:A,11)/SUMIFS(E:E,G:G,"Ainukasutuses pind",C:C,"üüritav pind",A:A,11)*(IF(G72="Korruse üldpind",SUMIFS(E:E,G:G,"Ühiskasutuses korruse pind",C:C,"üüritav pind",A:A,11,BH:BH,1),SUMIFS(E:E,G:G,"Korruse üldpind",C:C,"üüritav pind",A:A,11,BH:BH,1))+SUMIFS(E:E,G:G,"Ühiskasutuses korruse pind",C:C,"üüritav pind",A:A,11,BH:BH,1)), 0)+IFERROR(SUMIFS(E:E,G:G,"Ainukasutuses pind",C:C,"üüritav pind",H:H,BI72,A:A,12)/SUMIFS(E:E,G:G,"Ainukasutuses pind",C:C,"üüritav pind",A:A,12)*(IF(G72="Korruse üldpind", SUMIFS(E:E,G:G,"Ühiskasutuses korruse pind",C:C,"üüritav pind",A:A,12,BH:BH,1),SUMIFS(E:E,G:G,"Korruse üldpind",C:C,"üüritav pind",A:A,12,BH:BH,1))+SUMIFS(E:E,G:G,"Ühiskasutuses korruse pind",C:C,"üüritav pind",A:A,12,BH:BH,1)),0)+IFERROR(SUMIFS(E:E,G:G,"Ainukasutuses pind",C:C,"üüritav pind",H:H,BI72,A:A,13)/SUMIFS(E:E,G:G,"Ainukasutuses pind",C:C,"üüritav pind",A:A,13)*(IF(G72="Korruse üldpind", SUMIFS(E:E,G:G,"Ühiskasutuses korruse pind",C:C,"üüritav pind",A:A,13,BH:BH,1),SUMIFS(E:E,G:G,"Korruse üldpind",C:C,"üüritav pind",A:A,13,BH:BH,1))+SUMIFS(E:E,G:G,"Ühiskasutuses korruse pind",C:C,"üüritav pind",A:A,13,BH:BH,1)),0)+IFERROR(SUMIFS(E:E,G:G,"Ainukasutuses pind",C:C,"Üüritav pind",H:H,BI72,A:A,14)/SUMIFS(E:E,G:G,"Ainukasutuses pind",C:C,"Üüritav pind",A:A,14)*(IF(G72="Korruse üldpind", SUMIFS(E:E,G:G,"Ühiskasutuses korruse pind",C:C,"üüritav pind",A:A,14,BH:BH,1),SUMIFS(E:E,G:G,"Korruse üldpind",C:C,"üüritav pind",A:A,14,BH:BH,1))+SUMIFS(E:E,G:G,"Ühiskasutuses korruse pind",C:C,"üüritav pind",A:A,14,BH:BH,1)), 0),IF(BI72="Aktiivne vakantsus", SUMIFS(E:E,C:C,"üüritav pind",G:G,"Ühiskasutuses korruse pind",BH:BH,1)+SUMIFS(E:E,C:C,"üüritav pind",G:G,"Korruse üldpind",BH:BH,1)-SUM($BL$2:BL71), IF(BI72="Üüritav büroopind kokku", SUM($BL$2:BL71), "")))</f>
        <v/>
      </c>
      <c r="BM72" s="34" t="str">
        <f ca="1">IF(BF72&lt;&gt;"",IFERROR(AY72/SUM($AY$3:OFFSET($AY$3,MATCH("Üüritav büroopind kokku",$BI$5:$BI$300,0),0))*(SUMIFS(E:E,G:G,"Ühiskasutuses hoone pind",C:C,"ÜÜRITAV PIND",BH:BH,1)+SUMIFS(E:E,G:G,"Hoone üldpind",C:C,"ÜÜRITAV PIND",BH:BH,1)),0),IF(BI72="Aktiivne vakantsus",IFERROR(AY72/SUM($AY$3:OFFSET($AY$3,MATCH("Üüritav büroopind kokku",$BI$5:$BI$300,0),0))*(SUMIFS(E:E,G:G,"Ühiskasutuses hoone pind",C:C,"ÜÜRITAV PIND",BH:BH,1)+SUMIFS(E:E,G:G,"Hoone üldpind",C:C,"ÜÜRITAV PIND",BH:BH,1)),0),IF(BI72="Üüritav büroopind kokku",SUM($BM$2:BM71),"")))</f>
        <v/>
      </c>
      <c r="BN72" s="34" t="str">
        <f>IF(OR(BF72&lt;&gt;"",BI72="Aktiivne vakantsus"),IFERROR(SUMIFS(INDEX($AC$3:$AU$1002,0,MATCH($BI72,AC$2:AU$2,0)),$BH$3:$BH$1002,1),0),IF(BI72="Üüritav büroopind kokku",SUM($BN$2:BN71), ""))</f>
        <v/>
      </c>
      <c r="BO72" s="34" t="str">
        <f t="shared" si="18"/>
        <v/>
      </c>
      <c r="BP72" s="114" t="str">
        <f t="shared" ca="1" si="16"/>
        <v/>
      </c>
    </row>
    <row r="73" spans="1:68" x14ac:dyDescent="0.3">
      <c r="A73" s="25" t="str">
        <f>IF(Eksplikatsioon!A75=0,"",Eksplikatsioon!A75)</f>
        <v/>
      </c>
      <c r="B73" s="58" t="str">
        <f>IF(Eksplikatsioon!B75=0,"",Eksplikatsioon!B75)</f>
        <v/>
      </c>
      <c r="C73" s="25" t="str">
        <f>IF(Eksplikatsioon!C75=0,"",Eksplikatsioon!C75)</f>
        <v/>
      </c>
      <c r="D73" s="25" t="str">
        <f>IF(Eksplikatsioon!D75=0,"",Eksplikatsioon!D75)</f>
        <v/>
      </c>
      <c r="E73" s="56" t="str">
        <f>IF(Eksplikatsioon!F75=0,"",Eksplikatsioon!F75)</f>
        <v/>
      </c>
      <c r="F73" s="25" t="str">
        <f>IF(Eksplikatsioon!H75=0,"",Eksplikatsioon!H75)</f>
        <v/>
      </c>
      <c r="G73" s="25" t="str">
        <f>IF(Eksplikatsioon!J75=0,"",Eksplikatsioon!J75)</f>
        <v/>
      </c>
      <c r="H73" s="25" t="str">
        <f>IF(Eksplikatsioon!K75=0,"",Eksplikatsioon!K75)</f>
        <v/>
      </c>
      <c r="I73" s="25" t="str">
        <f>IF(Eksplikatsioon!L75=0,"",Eksplikatsioon!L75)</f>
        <v/>
      </c>
      <c r="J73" s="31"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1"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1"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1"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1"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1"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1"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1"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1"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1"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1"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1"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1"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1"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1"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1"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1"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1"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1"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1" t="str">
        <f>IFERROR(IF($G73=Tabelid!$L$6,$E73*J73,IFERROR($E73*J73/SUM($J73:$AB73)*(Eksplikatsioon!O75)/SUMPRODUCT($J73:$AB73,Eksplikatsioon!$O75:$AG75),"")),"")</f>
        <v/>
      </c>
      <c r="AD73" s="31" t="str">
        <f>IFERROR(IF($G73=Tabelid!$L$6,$E73*K73,IFERROR($E73*K73/SUM($J73:$AB73)*(Eksplikatsioon!P75)/SUMPRODUCT($J73:$AB73,Eksplikatsioon!$O75:$AG75),"")),"")</f>
        <v/>
      </c>
      <c r="AE73" s="31" t="str">
        <f>IFERROR(IF($G73=Tabelid!$L$6,$E73*L73,IFERROR($E73*L73/SUM($J73:$AB73)*(Eksplikatsioon!Q75)/SUMPRODUCT($J73:$AB73,Eksplikatsioon!$O75:$AG75),"")),"")</f>
        <v/>
      </c>
      <c r="AF73" s="31" t="str">
        <f>IFERROR(IF($G73=Tabelid!$L$6,$E73*M73,IFERROR($E73*M73/SUM($J73:$AB73)*(Eksplikatsioon!R75)/SUMPRODUCT($J73:$AB73,Eksplikatsioon!$O75:$AG75),"")),"")</f>
        <v/>
      </c>
      <c r="AG73" s="31" t="str">
        <f>IFERROR(IF($G73=Tabelid!$L$6,$E73*N73,IFERROR($E73*N73/SUM($J73:$AB73)*(Eksplikatsioon!S75)/SUMPRODUCT($J73:$AB73,Eksplikatsioon!$O75:$AG75),"")),"")</f>
        <v/>
      </c>
      <c r="AH73" s="31" t="str">
        <f>IFERROR(IF($G73=Tabelid!$L$6,$E73*O73,IFERROR($E73*O73/SUM($J73:$AB73)*(Eksplikatsioon!T75)/SUMPRODUCT($J73:$AB73,Eksplikatsioon!$O75:$AG75),"")),"")</f>
        <v/>
      </c>
      <c r="AI73" s="31" t="str">
        <f>IFERROR(IF($G73=Tabelid!$L$6,$E73*P73,IFERROR($E73*P73/SUM($J73:$AB73)*(Eksplikatsioon!U75)/SUMPRODUCT($J73:$AB73,Eksplikatsioon!$O75:$AG75),"")),"")</f>
        <v/>
      </c>
      <c r="AJ73" s="31" t="str">
        <f>IFERROR(IF($G73=Tabelid!$L$6,$E73*Q73,IFERROR($E73*Q73/SUM($J73:$AB73)*(Eksplikatsioon!V75)/SUMPRODUCT($J73:$AB73,Eksplikatsioon!$O75:$AG75),"")),"")</f>
        <v/>
      </c>
      <c r="AK73" s="31" t="str">
        <f>IFERROR(IF($G73=Tabelid!$L$6,$E73*R73,IFERROR($E73*R73/SUM($J73:$AB73)*(Eksplikatsioon!W75)/SUMPRODUCT($J73:$AB73,Eksplikatsioon!$O75:$AG75),"")),"")</f>
        <v/>
      </c>
      <c r="AL73" s="31" t="str">
        <f>IFERROR(IF($G73=Tabelid!$L$6,$E73*S73,IFERROR($E73*S73/SUM($J73:$AB73)*(Eksplikatsioon!X75)/SUMPRODUCT($J73:$AB73,Eksplikatsioon!$O75:$AG75),"")),"")</f>
        <v/>
      </c>
      <c r="AM73" s="31" t="str">
        <f>IFERROR(IF($G73=Tabelid!$L$6,$E73*T73,IFERROR($E73*T73/SUM($J73:$AB73)*(Eksplikatsioon!Y75)/SUMPRODUCT($J73:$AB73,Eksplikatsioon!$O75:$AG75),"")),"")</f>
        <v/>
      </c>
      <c r="AN73" s="31" t="str">
        <f>IFERROR(IF($G73=Tabelid!$L$6,$E73*U73,IFERROR($E73*U73/SUM($J73:$AB73)*(Eksplikatsioon!Z75)/SUMPRODUCT($J73:$AB73,Eksplikatsioon!$O75:$AG75),"")),"")</f>
        <v/>
      </c>
      <c r="AO73" s="31" t="str">
        <f>IFERROR(IF($G73=Tabelid!$L$6,$E73*V73,IFERROR($E73*V73/SUM($J73:$AB73)*(Eksplikatsioon!AA75)/SUMPRODUCT($J73:$AB73,Eksplikatsioon!$O75:$AG75),"")),"")</f>
        <v/>
      </c>
      <c r="AP73" s="31" t="str">
        <f>IFERROR(IF($G73=Tabelid!$L$6,$E73*W73,IFERROR($E73*W73/SUM($J73:$AB73)*(Eksplikatsioon!AB75)/SUMPRODUCT($J73:$AB73,Eksplikatsioon!$O75:$AG75),"")),"")</f>
        <v/>
      </c>
      <c r="AQ73" s="31" t="str">
        <f>IFERROR(IF($G73=Tabelid!$L$6,$E73*X73,IFERROR($E73*X73/SUM($J73:$AB73)*(Eksplikatsioon!AC75)/SUMPRODUCT($J73:$AB73,Eksplikatsioon!$O75:$AG75),"")),"")</f>
        <v/>
      </c>
      <c r="AR73" s="31" t="str">
        <f>IFERROR(IF($G73=Tabelid!$L$6,$E73*Y73,IFERROR($E73*Y73/SUM($J73:$AB73)*(Eksplikatsioon!AD75)/SUMPRODUCT($J73:$AB73,Eksplikatsioon!$O75:$AG75),"")),"")</f>
        <v/>
      </c>
      <c r="AS73" s="31" t="str">
        <f>IFERROR(IF($G73=Tabelid!$L$6,$E73*Z73,IFERROR($E73*Z73/SUM($J73:$AB73)*(Eksplikatsioon!AE75)/SUMPRODUCT($J73:$AB73,Eksplikatsioon!$O75:$AG75),"")),"")</f>
        <v/>
      </c>
      <c r="AT73" s="31" t="str">
        <f>IFERROR(IF($G73=Tabelid!$L$6,$E73*AA73,IFERROR($E73*AA73/SUM($J73:$AB73)*(Eksplikatsioon!AF75)/SUMPRODUCT($J73:$AB73,Eksplikatsioon!$O75:$AG75),"")),"")</f>
        <v/>
      </c>
      <c r="AU73" s="31" t="str">
        <f>IFERROR(IF($G73=Tabelid!$L$6,$E73*AB73,IFERROR($E73*AB73/SUM($J73:$AB73)*(Eksplikatsioon!AG75)/SUMPRODUCT($J73:$AB73,Eksplikatsioon!$O75:$AG75),"")),"")</f>
        <v/>
      </c>
      <c r="BH73" s="108" t="str">
        <f t="shared" si="17"/>
        <v/>
      </c>
      <c r="BI73" s="9" t="str">
        <f t="shared" si="19"/>
        <v/>
      </c>
      <c r="BJ73" s="9" t="str">
        <f t="shared" si="20"/>
        <v/>
      </c>
      <c r="BK73" s="34" t="str">
        <f>IF(BF73&lt;&gt;"",IF(SUMIFS(E:E,H:H,BI73,G:G,"Ainukasutuses pind",C:C,"ÜÜRITAV PIND",BH:BH,1)=0,0,SUMIFS(E:E,H:H,BI73,G:G,"Ainukasutuses pind",C:C,"ÜÜRITAV PIND",BH:BH,1)),IF(BI73="Aktiivne vakantsus",SUMIFS(E:E,C:C,"üüritav pind",G:G,"ainukasutuses pind",BH:BH,1)-SUM($BK$2:BK72),IF(BI73="Üüritav büroopind kokku",SUM($BK$2:BK72),"")))</f>
        <v/>
      </c>
      <c r="BL73" s="34" t="str">
        <f>IF(BF73&lt;&gt;"",IFERROR(SUMIFS(E:E,G:G,"Ainukasutuses pind",C:C,"üüritav pind",H:H,BI73,A:A,-4)/SUMIFS(E:E,G:G,"Ainukasutuses pind",C:C,"üüritav pind",A:A,-4)*(IF(G73="Korruse üldpind", SUMIFS(E:E,G:G,"Ühiskasutuses korruse pind",C:C,"üüritav pind",A:A,-4,BH:BH,1),SUMIFS(E:E,G:G,"Korruse üldpind",C:C,"üüritav pind",A:A,-4,BH:BH,1))+SUMIFS(E:E,G:G,"Ühiskasutuses korruse pind",C:C,"üüritav pind",A:A,-4,BH:BH,1)),0)+IFERROR(SUMIFS(E:E,G:G,"Ainukasutuses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pind",H:H,BI73,A:A,-1)/SUMIFS(E:E,G:G,"Ainukasutuses pind",C:C,"üüritav pind",A:A,-1)*(IF(G73="Korruse üldpind",SUMIFS(E:E,G:G,"Ühiskasutuses korruse pind",C:C,"üüritav pind",A:A,-1,BH:BH,1),SUMIFS(E:E,G:G,"Korruse üldpind",C:C,"üüritav pind",A:A,-1,BH:BH,1))+SUMIFS(E:E,G:G,"Ühiskasutuses korruse pind",C:C,"üüritav pind",A:A,-1,BH:BH,1)),0)+IFERROR(SUMIFS(E:E,G:G,"Ainukasutuses pind",C:C,"üüritav pind",H:H,BI73,A:A,0)/SUMIFS(E:E,G:G,"Ainukasutuses pind",C:C,"üüritav pind",A:A,0)*(IF(G73="Korruse üldpind", SUMIFS(E:E,G:G,"Ühiskasutuses korruse pind",C:C,"üüritav pind",A:A,0,BH:BH,1),SUMIFS(E:E,G:G,"Korruse üldpind",C:C,"üüritav pind",A:A,0,BH:BH,1))+SUMIFS(E:E,G:G,"Ühiskasutuses korruse pind",C:C,"üüritav pind",A:A,0,BH:BH,1)),0)+IFERROR(SUMIFS(E:E,G:G,"Ainukasutuses pind",C:C,"üüritav pind",H:H,BI73,A:A,1)/SUMIFS(E:E,G:G,"Ainukasutuses pind",C:C,"üüritav pind",A:A,1)*(IF(G73="Korruse üldpind", SUMIFS(E:E,G:G,"Ühiskasutuses korruse pind",C:C,"üüritav pind",A:A,1,BH:BH,1),SUMIFS(E:E,G:G,"Korruse üldpind",C:C,"üüritav pind",A:A,1,BH:BH,1))+SUMIFS(E:E,G:G,"Ühiskasutuses korruse pind",C:C,"üüritav pind",A:A,1,BH:BH,1)),0)+IFERROR(SUMIFS(E:E,G:G,"Ainukasutuses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 0)+IFERROR(SUMIFS(E:E,G:G,"Ainukasutuses pind",C:C,"üüritav pind",H:H,BI73,A:A,4)/SUMIFS(E:E,G:G,"Ainukasutuses pind",C:C,"üüritav pind",A:A,4)*(IF(G73="Korruse üldpind",SUMIFS(E:E,G:G,"Ühiskasutuses korruse pind",C:C,"üüritav pind",A:A,4,BH:BH,1),SUMIFS(E:E,G:G,"Korruse üldpind",C:C,"üüritav pind",A:A,4,BH:BH,1))+SUMIFS(E:E,G:G,"Ühiskasutuses korruse pind",C:C,"üüritav pind",A:A,4,BH:BH,1)), 0)+IFERROR(SUMIFS(E:E,G:G,"Ainukasutuses pind",C:C,"üüritav pind",H:H,BI73,A:A,5)/SUMIFS(E:E,G:G,"Ainukasutuses pind",C:C,"üüritav pind",A:A,5)*(IF(G73="Korruse üldpind", SUMIFS(E:E,G:G,"Ühiskasutuses korruse pind",C:C,"üüritav pind",A:A,5,BH:BH,1),SUMIFS(E:E,G:G,"Korruse üldpind",C:C,"üüritav pind",A:A,5,BH:BH,1))+SUMIFS(E:E,G:G,"Ühiskasutuses korruse pind",C:C,"üüritav pind",A:A,5,BH:BH,1)), 0)+IFERROR(SUMIFS(E:E,G:G,"Ainukasutuses pind",C:C,"üüritav pind",H:H,BI73,A:A,6)/SUMIFS(E:E,G:G,"Ainukasutuses pind",C:C,"üüritav pind",A:A,6)*(IF(G73="Korruse üldpind", SUMIFS(E:E,G:G,"Ühiskasutuses korruse pind",C:C,"üüritav pind",A:A,6,BH:BH,1),SUMIFS(E:E,G:G,"Korruse üldpind",C:C,"üüritav pind",A:A,6,BH:BH,1))+SUMIFS(E:E,G:G,"Ühiskasutuses korruse pind",C:C,"üüritav pind",A:A,6,BH:BH,1)),0)+IFERROR(SUMIFS(E:E,G:G,"Ainukasutuses pind",C:C,"üüritav pind",H:H,BI73,A:A,7)/SUMIFS(E:E,G:G,"Ainukasutuses pind",C:C,"üüritav pind",A:A,7)*(IF(G73="Korruse üldpind", SUMIFS(E:E,G:G,"Ühiskasutuses korruse pind",C:C,"üüritav pind",A:A,7,BH:BH,1),SUMIFS(E:E,G:G,"Korruse üldpind",C:C,"üüritav pind",A:A,7,BH:BH,1))+SUMIFS(E:E,G:G,"Ühiskasutuses korruse pind",C:C,"üüritav pind",A:A,7,BH:BH,1)),0)+IFERROR(SUMIFS(E:E,G:G,"Ainukasutuses pind",C:C,"üüritav pind",H:H,BI73,A:A,8)/SUMIFS(E:E,G:G,"Ainukasutuses pind",C:C,"üüritav pind",A:A,8)*(IF(G73="Korruse üldpind", SUMIFS(E:E,G:G,"Ühiskasutuses korruse pind",C:C,"üüritav pind",A:A,8,BH:BH,1),SUMIFS(E:E,G:G,"Korruse üldpind",C:C,"üüritav pind",A:A,8,BH:BH,1))+SUMIFS(E:E,G:G,"Ühiskasutuses korruse pind",C:C,"üüritav pind",A:A,8,BH:BH,1)),0)+IFERROR(SUMIFS(E:E,G:G,"Ainukasutuses pind",C:C,"üüritav pind",H:H,BI73,A:A,9)/SUMIFS(E:E,G:G,"Ainukasutuses pind",C:C,"üüritav pind",A:A,9)*(IF(G73="Korruse üldpind", SUMIFS(E:E,G:G,"Ühiskasutuses korruse pind",C:C,"üüritav pind",A:A,9,BH:BH,1),SUMIFS(E:E,G:G,"Korruse üldpind",C:C,"üüritav pind",A:A,9,BH:BH,1))+SUMIFS(E:E,G:G,"Ühiskasutuses korruse pind",C:C,"üüritav pind",A:A,9,BH:BH,1)),0)+IFERROR(SUMIFS(E:E,G:G,"Ainukasutuses pind",C:C,"üüritav pind",H:H,BI73,A:A,10)/SUMIFS(E:E,G:G,"Ainukasutuses pind",C:C,"üüritav pind",A:A,10)*(IF(G73="Korruse üldpind", SUMIFS(E:E,G:G,"Ühiskasutuses korruse pind",C:C,"üüritav pind",A:A,10,BH:BH,1),SUMIFS(E:E,G:G,"Korruse üldpind",C:C,"üüritav pind",A:A,10,BH:BH,1))+SUMIFS(E:E,G:G,"Ühiskasutuses korruse pind",C:C,"üüritav pind",A:A,10,BH:BH,1)), 0)+IFERROR(SUMIFS(E:E,G:G,"Ainukasutuses pind",C:C,"üüritav pind",H:H,BI73,A:A,11)/SUMIFS(E:E,G:G,"Ainukasutuses pind",C:C,"üüritav pind",A:A,11)*(IF(G73="Korruse üldpind",SUMIFS(E:E,G:G,"Ühiskasutuses korruse pind",C:C,"üüritav pind",A:A,11,BH:BH,1),SUMIFS(E:E,G:G,"Korruse üldpind",C:C,"üüritav pind",A:A,11,BH:BH,1))+SUMIFS(E:E,G:G,"Ühiskasutuses korruse pind",C:C,"üüritav pind",A:A,11,BH:BH,1)), 0)+IFERROR(SUMIFS(E:E,G:G,"Ainukasutuses pind",C:C,"üüritav pind",H:H,BI73,A:A,12)/SUMIFS(E:E,G:G,"Ainukasutuses pind",C:C,"üüritav pind",A:A,12)*(IF(G73="Korruse üldpind", SUMIFS(E:E,G:G,"Ühiskasutuses korruse pind",C:C,"üüritav pind",A:A,12,BH:BH,1),SUMIFS(E:E,G:G,"Korruse üldpind",C:C,"üüritav pind",A:A,12,BH:BH,1))+SUMIFS(E:E,G:G,"Ühiskasutuses korruse pind",C:C,"üüritav pind",A:A,12,BH:BH,1)),0)+IFERROR(SUMIFS(E:E,G:G,"Ainukasutuses pind",C:C,"üüritav pind",H:H,BI73,A:A,13)/SUMIFS(E:E,G:G,"Ainukasutuses pind",C:C,"üüritav pind",A:A,13)*(IF(G73="Korruse üldpind", SUMIFS(E:E,G:G,"Ühiskasutuses korruse pind",C:C,"üüritav pind",A:A,13,BH:BH,1),SUMIFS(E:E,G:G,"Korruse üldpind",C:C,"üüritav pind",A:A,13,BH:BH,1))+SUMIFS(E:E,G:G,"Ühiskasutuses korruse pind",C:C,"üüritav pind",A:A,13,BH:BH,1)),0)+IFERROR(SUMIFS(E:E,G:G,"Ainukasutuses pind",C:C,"Üüritav pind",H:H,BI73,A:A,14)/SUMIFS(E:E,G:G,"Ainukasutuses pind",C:C,"Üüritav pind",A:A,14)*(IF(G73="Korruse üldpind", SUMIFS(E:E,G:G,"Ühiskasutuses korruse pind",C:C,"üüritav pind",A:A,14,BH:BH,1),SUMIFS(E:E,G:G,"Korruse üldpind",C:C,"üüritav pind",A:A,14,BH:BH,1))+SUMIFS(E:E,G:G,"Ühiskasutuses korruse pind",C:C,"üüritav pind",A:A,14,BH:BH,1)), 0),IF(BI73="Aktiivne vakantsus", SUMIFS(E:E,C:C,"üüritav pind",G:G,"Ühiskasutuses korruse pind",BH:BH,1)+SUMIFS(E:E,C:C,"üüritav pind",G:G,"Korruse üldpind",BH:BH,1)-SUM($BL$2:BL72), IF(BI73="Üüritav büroopind kokku", SUM($BL$2:BL72), "")))</f>
        <v/>
      </c>
      <c r="BM73" s="34" t="str">
        <f ca="1">IF(BF73&lt;&gt;"",IFERROR(AY73/SUM($AY$3:OFFSET($AY$3,MATCH("Üüritav büroopind kokku",$BI$5:$BI$300,0),0))*(SUMIFS(E:E,G:G,"Ühiskasutuses hoone pind",C:C,"ÜÜRITAV PIND",BH:BH,1)+SUMIFS(E:E,G:G,"Hoone üldpind",C:C,"ÜÜRITAV PIND",BH:BH,1)),0),IF(BI73="Aktiivne vakantsus",IFERROR(AY73/SUM($AY$3:OFFSET($AY$3,MATCH("Üüritav büroopind kokku",$BI$5:$BI$300,0),0))*(SUMIFS(E:E,G:G,"Ühiskasutuses hoone pind",C:C,"ÜÜRITAV PIND",BH:BH,1)+SUMIFS(E:E,G:G,"Hoone üldpind",C:C,"ÜÜRITAV PIND",BH:BH,1)),0),IF(BI73="Üüritav büroopind kokku",SUM($BM$2:BM72),"")))</f>
        <v/>
      </c>
      <c r="BN73" s="34" t="str">
        <f>IF(OR(BF73&lt;&gt;"",BI73="Aktiivne vakantsus"),IFERROR(SUMIFS(INDEX($AC$3:$AU$1002,0,MATCH($BI73,AC$2:AU$2,0)),$BH$3:$BH$1002,1),0),IF(BI73="Üüritav büroopind kokku",SUM($BN$2:BN72), ""))</f>
        <v/>
      </c>
      <c r="BO73" s="34" t="str">
        <f t="shared" si="18"/>
        <v/>
      </c>
      <c r="BP73" s="114" t="str">
        <f t="shared" ca="1" si="16"/>
        <v/>
      </c>
    </row>
    <row r="74" spans="1:68" x14ac:dyDescent="0.3">
      <c r="A74" s="25" t="str">
        <f>IF(Eksplikatsioon!A76=0,"",Eksplikatsioon!A76)</f>
        <v/>
      </c>
      <c r="B74" s="58" t="str">
        <f>IF(Eksplikatsioon!B76=0,"",Eksplikatsioon!B76)</f>
        <v/>
      </c>
      <c r="C74" s="25" t="str">
        <f>IF(Eksplikatsioon!C76=0,"",Eksplikatsioon!C76)</f>
        <v/>
      </c>
      <c r="D74" s="25" t="str">
        <f>IF(Eksplikatsioon!D76=0,"",Eksplikatsioon!D76)</f>
        <v/>
      </c>
      <c r="E74" s="56" t="str">
        <f>IF(Eksplikatsioon!F76=0,"",Eksplikatsioon!F76)</f>
        <v/>
      </c>
      <c r="F74" s="25" t="str">
        <f>IF(Eksplikatsioon!H76=0,"",Eksplikatsioon!H76)</f>
        <v/>
      </c>
      <c r="G74" s="25" t="str">
        <f>IF(Eksplikatsioon!J76=0,"",Eksplikatsioon!J76)</f>
        <v/>
      </c>
      <c r="H74" s="25" t="str">
        <f>IF(Eksplikatsioon!K76=0,"",Eksplikatsioon!K76)</f>
        <v/>
      </c>
      <c r="I74" s="25" t="str">
        <f>IF(Eksplikatsioon!L76=0,"",Eksplikatsioon!L76)</f>
        <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c r="BH74" s="108" t="str">
        <f t="shared" si="17"/>
        <v/>
      </c>
      <c r="BI74" s="9" t="str">
        <f t="shared" si="19"/>
        <v/>
      </c>
      <c r="BJ74" s="9" t="str">
        <f t="shared" si="20"/>
        <v/>
      </c>
      <c r="BK74" s="34" t="str">
        <f>IF(BF74&lt;&gt;"",IF(SUMIFS(E:E,H:H,BI74,G:G,"Ainukasutuses pind",C:C,"ÜÜRITAV PIND",BH:BH,1)=0,0,SUMIFS(E:E,H:H,BI74,G:G,"Ainukasutuses pind",C:C,"ÜÜRITAV PIND",BH:BH,1)),IF(BI74="Aktiivne vakantsus",SUMIFS(E:E,C:C,"üüritav pind",G:G,"ainukasutuses pind",BH:BH,1)-SUM($BK$2:BK73),IF(BI74="Üüritav büroopind kokku",SUM($BK$2:BK73),"")))</f>
        <v/>
      </c>
      <c r="BL74" s="34" t="str">
        <f>IF(BF74&lt;&gt;"",IFERROR(SUMIFS(E:E,G:G,"Ainukasutuses pind",C:C,"üüritav pind",H:H,BI74,A:A,-4)/SUMIFS(E:E,G:G,"Ainukasutuses pind",C:C,"üüritav pind",A:A,-4)*(IF(G74="Korruse üldpind", SUMIFS(E:E,G:G,"Ühiskasutuses korruse pind",C:C,"üüritav pind",A:A,-4,BH:BH,1),SUMIFS(E:E,G:G,"Korruse üldpind",C:C,"üüritav pind",A:A,-4,BH:BH,1))+SUMIFS(E:E,G:G,"Ühiskasutuses korruse pind",C:C,"üüritav pind",A:A,-4,BH:BH,1)),0)+IFERROR(SUMIFS(E:E,G:G,"Ainukasutuses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pind",H:H,BI74,A:A,-1)/SUMIFS(E:E,G:G,"Ainukasutuses pind",C:C,"üüritav pind",A:A,-1)*(IF(G74="Korruse üldpind",SUMIFS(E:E,G:G,"Ühiskasutuses korruse pind",C:C,"üüritav pind",A:A,-1,BH:BH,1),SUMIFS(E:E,G:G,"Korruse üldpind",C:C,"üüritav pind",A:A,-1,BH:BH,1))+SUMIFS(E:E,G:G,"Ühiskasutuses korruse pind",C:C,"üüritav pind",A:A,-1,BH:BH,1)),0)+IFERROR(SUMIFS(E:E,G:G,"Ainukasutuses pind",C:C,"üüritav pind",H:H,BI74,A:A,0)/SUMIFS(E:E,G:G,"Ainukasutuses pind",C:C,"üüritav pind",A:A,0)*(IF(G74="Korruse üldpind", SUMIFS(E:E,G:G,"Ühiskasutuses korruse pind",C:C,"üüritav pind",A:A,0,BH:BH,1),SUMIFS(E:E,G:G,"Korruse üldpind",C:C,"üüritav pind",A:A,0,BH:BH,1))+SUMIFS(E:E,G:G,"Ühiskasutuses korruse pind",C:C,"üüritav pind",A:A,0,BH:BH,1)),0)+IFERROR(SUMIFS(E:E,G:G,"Ainukasutuses pind",C:C,"üüritav pind",H:H,BI74,A:A,1)/SUMIFS(E:E,G:G,"Ainukasutuses pind",C:C,"üüritav pind",A:A,1)*(IF(G74="Korruse üldpind", SUMIFS(E:E,G:G,"Ühiskasutuses korruse pind",C:C,"üüritav pind",A:A,1,BH:BH,1),SUMIFS(E:E,G:G,"Korruse üldpind",C:C,"üüritav pind",A:A,1,BH:BH,1))+SUMIFS(E:E,G:G,"Ühiskasutuses korruse pind",C:C,"üüritav pind",A:A,1,BH:BH,1)),0)+IFERROR(SUMIFS(E:E,G:G,"Ainukasutuses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 0)+IFERROR(SUMIFS(E:E,G:G,"Ainukasutuses pind",C:C,"üüritav pind",H:H,BI74,A:A,4)/SUMIFS(E:E,G:G,"Ainukasutuses pind",C:C,"üüritav pind",A:A,4)*(IF(G74="Korruse üldpind",SUMIFS(E:E,G:G,"Ühiskasutuses korruse pind",C:C,"üüritav pind",A:A,4,BH:BH,1),SUMIFS(E:E,G:G,"Korruse üldpind",C:C,"üüritav pind",A:A,4,BH:BH,1))+SUMIFS(E:E,G:G,"Ühiskasutuses korruse pind",C:C,"üüritav pind",A:A,4,BH:BH,1)), 0)+IFERROR(SUMIFS(E:E,G:G,"Ainukasutuses pind",C:C,"üüritav pind",H:H,BI74,A:A,5)/SUMIFS(E:E,G:G,"Ainukasutuses pind",C:C,"üüritav pind",A:A,5)*(IF(G74="Korruse üldpind", SUMIFS(E:E,G:G,"Ühiskasutuses korruse pind",C:C,"üüritav pind",A:A,5,BH:BH,1),SUMIFS(E:E,G:G,"Korruse üldpind",C:C,"üüritav pind",A:A,5,BH:BH,1))+SUMIFS(E:E,G:G,"Ühiskasutuses korruse pind",C:C,"üüritav pind",A:A,5,BH:BH,1)), 0)+IFERROR(SUMIFS(E:E,G:G,"Ainukasutuses pind",C:C,"üüritav pind",H:H,BI74,A:A,6)/SUMIFS(E:E,G:G,"Ainukasutuses pind",C:C,"üüritav pind",A:A,6)*(IF(G74="Korruse üldpind", SUMIFS(E:E,G:G,"Ühiskasutuses korruse pind",C:C,"üüritav pind",A:A,6,BH:BH,1),SUMIFS(E:E,G:G,"Korruse üldpind",C:C,"üüritav pind",A:A,6,BH:BH,1))+SUMIFS(E:E,G:G,"Ühiskasutuses korruse pind",C:C,"üüritav pind",A:A,6,BH:BH,1)),0)+IFERROR(SUMIFS(E:E,G:G,"Ainukasutuses pind",C:C,"üüritav pind",H:H,BI74,A:A,7)/SUMIFS(E:E,G:G,"Ainukasutuses pind",C:C,"üüritav pind",A:A,7)*(IF(G74="Korruse üldpind", SUMIFS(E:E,G:G,"Ühiskasutuses korruse pind",C:C,"üüritav pind",A:A,7,BH:BH,1),SUMIFS(E:E,G:G,"Korruse üldpind",C:C,"üüritav pind",A:A,7,BH:BH,1))+SUMIFS(E:E,G:G,"Ühiskasutuses korruse pind",C:C,"üüritav pind",A:A,7,BH:BH,1)),0)+IFERROR(SUMIFS(E:E,G:G,"Ainukasutuses pind",C:C,"üüritav pind",H:H,BI74,A:A,8)/SUMIFS(E:E,G:G,"Ainukasutuses pind",C:C,"üüritav pind",A:A,8)*(IF(G74="Korruse üldpind", SUMIFS(E:E,G:G,"Ühiskasutuses korruse pind",C:C,"üüritav pind",A:A,8,BH:BH,1),SUMIFS(E:E,G:G,"Korruse üldpind",C:C,"üüritav pind",A:A,8,BH:BH,1))+SUMIFS(E:E,G:G,"Ühiskasutuses korruse pind",C:C,"üüritav pind",A:A,8,BH:BH,1)),0)+IFERROR(SUMIFS(E:E,G:G,"Ainukasutuses pind",C:C,"üüritav pind",H:H,BI74,A:A,9)/SUMIFS(E:E,G:G,"Ainukasutuses pind",C:C,"üüritav pind",A:A,9)*(IF(G74="Korruse üldpind", SUMIFS(E:E,G:G,"Ühiskasutuses korruse pind",C:C,"üüritav pind",A:A,9,BH:BH,1),SUMIFS(E:E,G:G,"Korruse üldpind",C:C,"üüritav pind",A:A,9,BH:BH,1))+SUMIFS(E:E,G:G,"Ühiskasutuses korruse pind",C:C,"üüritav pind",A:A,9,BH:BH,1)),0)+IFERROR(SUMIFS(E:E,G:G,"Ainukasutuses pind",C:C,"üüritav pind",H:H,BI74,A:A,10)/SUMIFS(E:E,G:G,"Ainukasutuses pind",C:C,"üüritav pind",A:A,10)*(IF(G74="Korruse üldpind", SUMIFS(E:E,G:G,"Ühiskasutuses korruse pind",C:C,"üüritav pind",A:A,10,BH:BH,1),SUMIFS(E:E,G:G,"Korruse üldpind",C:C,"üüritav pind",A:A,10,BH:BH,1))+SUMIFS(E:E,G:G,"Ühiskasutuses korruse pind",C:C,"üüritav pind",A:A,10,BH:BH,1)), 0)+IFERROR(SUMIFS(E:E,G:G,"Ainukasutuses pind",C:C,"üüritav pind",H:H,BI74,A:A,11)/SUMIFS(E:E,G:G,"Ainukasutuses pind",C:C,"üüritav pind",A:A,11)*(IF(G74="Korruse üldpind",SUMIFS(E:E,G:G,"Ühiskasutuses korruse pind",C:C,"üüritav pind",A:A,11,BH:BH,1),SUMIFS(E:E,G:G,"Korruse üldpind",C:C,"üüritav pind",A:A,11,BH:BH,1))+SUMIFS(E:E,G:G,"Ühiskasutuses korruse pind",C:C,"üüritav pind",A:A,11,BH:BH,1)), 0)+IFERROR(SUMIFS(E:E,G:G,"Ainukasutuses pind",C:C,"üüritav pind",H:H,BI74,A:A,12)/SUMIFS(E:E,G:G,"Ainukasutuses pind",C:C,"üüritav pind",A:A,12)*(IF(G74="Korruse üldpind", SUMIFS(E:E,G:G,"Ühiskasutuses korruse pind",C:C,"üüritav pind",A:A,12,BH:BH,1),SUMIFS(E:E,G:G,"Korruse üldpind",C:C,"üüritav pind",A:A,12,BH:BH,1))+SUMIFS(E:E,G:G,"Ühiskasutuses korruse pind",C:C,"üüritav pind",A:A,12,BH:BH,1)),0)+IFERROR(SUMIFS(E:E,G:G,"Ainukasutuses pind",C:C,"üüritav pind",H:H,BI74,A:A,13)/SUMIFS(E:E,G:G,"Ainukasutuses pind",C:C,"üüritav pind",A:A,13)*(IF(G74="Korruse üldpind", SUMIFS(E:E,G:G,"Ühiskasutuses korruse pind",C:C,"üüritav pind",A:A,13,BH:BH,1),SUMIFS(E:E,G:G,"Korruse üldpind",C:C,"üüritav pind",A:A,13,BH:BH,1))+SUMIFS(E:E,G:G,"Ühiskasutuses korruse pind",C:C,"üüritav pind",A:A,13,BH:BH,1)),0)+IFERROR(SUMIFS(E:E,G:G,"Ainukasutuses pind",C:C,"Üüritav pind",H:H,BI74,A:A,14)/SUMIFS(E:E,G:G,"Ainukasutuses pind",C:C,"Üüritav pind",A:A,14)*(IF(G74="Korruse üldpind", SUMIFS(E:E,G:G,"Ühiskasutuses korruse pind",C:C,"üüritav pind",A:A,14,BH:BH,1),SUMIFS(E:E,G:G,"Korruse üldpind",C:C,"üüritav pind",A:A,14,BH:BH,1))+SUMIFS(E:E,G:G,"Ühiskasutuses korruse pind",C:C,"üüritav pind",A:A,14,BH:BH,1)), 0),IF(BI74="Aktiivne vakantsus", SUMIFS(E:E,C:C,"üüritav pind",G:G,"Ühiskasutuses korruse pind",BH:BH,1)+SUMIFS(E:E,C:C,"üüritav pind",G:G,"Korruse üldpind",BH:BH,1)-SUM($BL$2:BL73), IF(BI74="Üüritav büroopind kokku", SUM($BL$2:BL73), "")))</f>
        <v/>
      </c>
      <c r="BM74" s="34" t="str">
        <f ca="1">IF(BF74&lt;&gt;"",IFERROR(AY74/SUM($AY$3:OFFSET($AY$3,MATCH("Üüritav büroopind kokku",$BI$5:$BI$300,0),0))*(SUMIFS(E:E,G:G,"Ühiskasutuses hoone pind",C:C,"ÜÜRITAV PIND",BH:BH,1)+SUMIFS(E:E,G:G,"Hoone üldpind",C:C,"ÜÜRITAV PIND",BH:BH,1)),0),IF(BI74="Aktiivne vakantsus",IFERROR(AY74/SUM($AY$3:OFFSET($AY$3,MATCH("Üüritav büroopind kokku",$BI$5:$BI$300,0),0))*(SUMIFS(E:E,G:G,"Ühiskasutuses hoone pind",C:C,"ÜÜRITAV PIND",BH:BH,1)+SUMIFS(E:E,G:G,"Hoone üldpind",C:C,"ÜÜRITAV PIND",BH:BH,1)),0),IF(BI74="Üüritav büroopind kokku",SUM($BM$2:BM73),"")))</f>
        <v/>
      </c>
      <c r="BN74" s="34" t="str">
        <f>IF(OR(BF74&lt;&gt;"",BI74="Aktiivne vakantsus"),IFERROR(SUMIFS(INDEX($AC$3:$AU$1002,0,MATCH($BI74,AC$2:AU$2,0)),$BH$3:$BH$1002,1),0),IF(BI74="Üüritav büroopind kokku",SUM($BN$2:BN73), ""))</f>
        <v/>
      </c>
      <c r="BO74" s="34" t="str">
        <f t="shared" si="18"/>
        <v/>
      </c>
      <c r="BP74" s="114" t="str">
        <f t="shared" ca="1" si="16"/>
        <v/>
      </c>
    </row>
    <row r="75" spans="1:68" x14ac:dyDescent="0.3">
      <c r="A75" s="25" t="str">
        <f>IF(Eksplikatsioon!A77=0,"",Eksplikatsioon!A77)</f>
        <v/>
      </c>
      <c r="B75" s="58" t="str">
        <f>IF(Eksplikatsioon!B77=0,"",Eksplikatsioon!B77)</f>
        <v/>
      </c>
      <c r="C75" s="25" t="str">
        <f>IF(Eksplikatsioon!C77=0,"",Eksplikatsioon!C77)</f>
        <v/>
      </c>
      <c r="D75" s="25" t="str">
        <f>IF(Eksplikatsioon!D77=0,"",Eksplikatsioon!D77)</f>
        <v/>
      </c>
      <c r="E75" s="56" t="str">
        <f>IF(Eksplikatsioon!F77=0,"",Eksplikatsioon!F77)</f>
        <v/>
      </c>
      <c r="F75" s="25" t="str">
        <f>IF(Eksplikatsioon!H77=0,"",Eksplikatsioon!H77)</f>
        <v/>
      </c>
      <c r="G75" s="25" t="str">
        <f>IF(Eksplikatsioon!J77=0,"",Eksplikatsioon!J77)</f>
        <v/>
      </c>
      <c r="H75" s="25" t="str">
        <f>IF(Eksplikatsioon!K77=0,"",Eksplikatsioon!K77)</f>
        <v/>
      </c>
      <c r="I75" s="25" t="str">
        <f>IF(Eksplikatsioon!L77=0,"",Eksplikatsioon!L77)</f>
        <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c r="BH75" s="108" t="str">
        <f t="shared" si="17"/>
        <v/>
      </c>
      <c r="BI75" s="9" t="str">
        <f t="shared" si="19"/>
        <v/>
      </c>
      <c r="BJ75" s="9" t="str">
        <f t="shared" si="20"/>
        <v/>
      </c>
      <c r="BK75" s="34" t="str">
        <f>IF(BF75&lt;&gt;"",IF(SUMIFS(E:E,H:H,BI75,G:G,"Ainukasutuses pind",C:C,"ÜÜRITAV PIND",BH:BH,1)=0,0,SUMIFS(E:E,H:H,BI75,G:G,"Ainukasutuses pind",C:C,"ÜÜRITAV PIND",BH:BH,1)),IF(BI75="Aktiivne vakantsus",SUMIFS(E:E,C:C,"üüritav pind",G:G,"ainukasutuses pind",BH:BH,1)-SUM($BK$2:BK74),IF(BI75="Üüritav büroopind kokku",SUM($BK$2:BK74),"")))</f>
        <v/>
      </c>
      <c r="BL75" s="34" t="str">
        <f>IF(BF75&lt;&gt;"",IFERROR(SUMIFS(E:E,G:G,"Ainukasutuses pind",C:C,"üüritav pind",H:H,BI75,A:A,-4)/SUMIFS(E:E,G:G,"Ainukasutuses pind",C:C,"üüritav pind",A:A,-4)*(IF(G75="Korruse üldpind", SUMIFS(E:E,G:G,"Ühiskasutuses korruse pind",C:C,"üüritav pind",A:A,-4,BH:BH,1),SUMIFS(E:E,G:G,"Korruse üldpind",C:C,"üüritav pind",A:A,-4,BH:BH,1))+SUMIFS(E:E,G:G,"Ühiskasutuses korruse pind",C:C,"üüritav pind",A:A,-4,BH:BH,1)),0)+IFERROR(SUMIFS(E:E,G:G,"Ainukasutuses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pind",H:H,BI75,A:A,-1)/SUMIFS(E:E,G:G,"Ainukasutuses pind",C:C,"üüritav pind",A:A,-1)*(IF(G75="Korruse üldpind",SUMIFS(E:E,G:G,"Ühiskasutuses korruse pind",C:C,"üüritav pind",A:A,-1,BH:BH,1),SUMIFS(E:E,G:G,"Korruse üldpind",C:C,"üüritav pind",A:A,-1,BH:BH,1))+SUMIFS(E:E,G:G,"Ühiskasutuses korruse pind",C:C,"üüritav pind",A:A,-1,BH:BH,1)),0)+IFERROR(SUMIFS(E:E,G:G,"Ainukasutuses pind",C:C,"üüritav pind",H:H,BI75,A:A,0)/SUMIFS(E:E,G:G,"Ainukasutuses pind",C:C,"üüritav pind",A:A,0)*(IF(G75="Korruse üldpind", SUMIFS(E:E,G:G,"Ühiskasutuses korruse pind",C:C,"üüritav pind",A:A,0,BH:BH,1),SUMIFS(E:E,G:G,"Korruse üldpind",C:C,"üüritav pind",A:A,0,BH:BH,1))+SUMIFS(E:E,G:G,"Ühiskasutuses korruse pind",C:C,"üüritav pind",A:A,0,BH:BH,1)),0)+IFERROR(SUMIFS(E:E,G:G,"Ainukasutuses pind",C:C,"üüritav pind",H:H,BI75,A:A,1)/SUMIFS(E:E,G:G,"Ainukasutuses pind",C:C,"üüritav pind",A:A,1)*(IF(G75="Korruse üldpind", SUMIFS(E:E,G:G,"Ühiskasutuses korruse pind",C:C,"üüritav pind",A:A,1,BH:BH,1),SUMIFS(E:E,G:G,"Korruse üldpind",C:C,"üüritav pind",A:A,1,BH:BH,1))+SUMIFS(E:E,G:G,"Ühiskasutuses korruse pind",C:C,"üüritav pind",A:A,1,BH:BH,1)),0)+IFERROR(SUMIFS(E:E,G:G,"Ainukasutuses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 0)+IFERROR(SUMIFS(E:E,G:G,"Ainukasutuses pind",C:C,"üüritav pind",H:H,BI75,A:A,4)/SUMIFS(E:E,G:G,"Ainukasutuses pind",C:C,"üüritav pind",A:A,4)*(IF(G75="Korruse üldpind",SUMIFS(E:E,G:G,"Ühiskasutuses korruse pind",C:C,"üüritav pind",A:A,4,BH:BH,1),SUMIFS(E:E,G:G,"Korruse üldpind",C:C,"üüritav pind",A:A,4,BH:BH,1))+SUMIFS(E:E,G:G,"Ühiskasutuses korruse pind",C:C,"üüritav pind",A:A,4,BH:BH,1)), 0)+IFERROR(SUMIFS(E:E,G:G,"Ainukasutuses pind",C:C,"üüritav pind",H:H,BI75,A:A,5)/SUMIFS(E:E,G:G,"Ainukasutuses pind",C:C,"üüritav pind",A:A,5)*(IF(G75="Korruse üldpind", SUMIFS(E:E,G:G,"Ühiskasutuses korruse pind",C:C,"üüritav pind",A:A,5,BH:BH,1),SUMIFS(E:E,G:G,"Korruse üldpind",C:C,"üüritav pind",A:A,5,BH:BH,1))+SUMIFS(E:E,G:G,"Ühiskasutuses korruse pind",C:C,"üüritav pind",A:A,5,BH:BH,1)), 0)+IFERROR(SUMIFS(E:E,G:G,"Ainukasutuses pind",C:C,"üüritav pind",H:H,BI75,A:A,6)/SUMIFS(E:E,G:G,"Ainukasutuses pind",C:C,"üüritav pind",A:A,6)*(IF(G75="Korruse üldpind", SUMIFS(E:E,G:G,"Ühiskasutuses korruse pind",C:C,"üüritav pind",A:A,6,BH:BH,1),SUMIFS(E:E,G:G,"Korruse üldpind",C:C,"üüritav pind",A:A,6,BH:BH,1))+SUMIFS(E:E,G:G,"Ühiskasutuses korruse pind",C:C,"üüritav pind",A:A,6,BH:BH,1)),0)+IFERROR(SUMIFS(E:E,G:G,"Ainukasutuses pind",C:C,"üüritav pind",H:H,BI75,A:A,7)/SUMIFS(E:E,G:G,"Ainukasutuses pind",C:C,"üüritav pind",A:A,7)*(IF(G75="Korruse üldpind", SUMIFS(E:E,G:G,"Ühiskasutuses korruse pind",C:C,"üüritav pind",A:A,7,BH:BH,1),SUMIFS(E:E,G:G,"Korruse üldpind",C:C,"üüritav pind",A:A,7,BH:BH,1))+SUMIFS(E:E,G:G,"Ühiskasutuses korruse pind",C:C,"üüritav pind",A:A,7,BH:BH,1)),0)+IFERROR(SUMIFS(E:E,G:G,"Ainukasutuses pind",C:C,"üüritav pind",H:H,BI75,A:A,8)/SUMIFS(E:E,G:G,"Ainukasutuses pind",C:C,"üüritav pind",A:A,8)*(IF(G75="Korruse üldpind", SUMIFS(E:E,G:G,"Ühiskasutuses korruse pind",C:C,"üüritav pind",A:A,8,BH:BH,1),SUMIFS(E:E,G:G,"Korruse üldpind",C:C,"üüritav pind",A:A,8,BH:BH,1))+SUMIFS(E:E,G:G,"Ühiskasutuses korruse pind",C:C,"üüritav pind",A:A,8,BH:BH,1)),0)+IFERROR(SUMIFS(E:E,G:G,"Ainukasutuses pind",C:C,"üüritav pind",H:H,BI75,A:A,9)/SUMIFS(E:E,G:G,"Ainukasutuses pind",C:C,"üüritav pind",A:A,9)*(IF(G75="Korruse üldpind", SUMIFS(E:E,G:G,"Ühiskasutuses korruse pind",C:C,"üüritav pind",A:A,9,BH:BH,1),SUMIFS(E:E,G:G,"Korruse üldpind",C:C,"üüritav pind",A:A,9,BH:BH,1))+SUMIFS(E:E,G:G,"Ühiskasutuses korruse pind",C:C,"üüritav pind",A:A,9,BH:BH,1)),0)+IFERROR(SUMIFS(E:E,G:G,"Ainukasutuses pind",C:C,"üüritav pind",H:H,BI75,A:A,10)/SUMIFS(E:E,G:G,"Ainukasutuses pind",C:C,"üüritav pind",A:A,10)*(IF(G75="Korruse üldpind", SUMIFS(E:E,G:G,"Ühiskasutuses korruse pind",C:C,"üüritav pind",A:A,10,BH:BH,1),SUMIFS(E:E,G:G,"Korruse üldpind",C:C,"üüritav pind",A:A,10,BH:BH,1))+SUMIFS(E:E,G:G,"Ühiskasutuses korruse pind",C:C,"üüritav pind",A:A,10,BH:BH,1)), 0)+IFERROR(SUMIFS(E:E,G:G,"Ainukasutuses pind",C:C,"üüritav pind",H:H,BI75,A:A,11)/SUMIFS(E:E,G:G,"Ainukasutuses pind",C:C,"üüritav pind",A:A,11)*(IF(G75="Korruse üldpind",SUMIFS(E:E,G:G,"Ühiskasutuses korruse pind",C:C,"üüritav pind",A:A,11,BH:BH,1),SUMIFS(E:E,G:G,"Korruse üldpind",C:C,"üüritav pind",A:A,11,BH:BH,1))+SUMIFS(E:E,G:G,"Ühiskasutuses korruse pind",C:C,"üüritav pind",A:A,11,BH:BH,1)), 0)+IFERROR(SUMIFS(E:E,G:G,"Ainukasutuses pind",C:C,"üüritav pind",H:H,BI75,A:A,12)/SUMIFS(E:E,G:G,"Ainukasutuses pind",C:C,"üüritav pind",A:A,12)*(IF(G75="Korruse üldpind", SUMIFS(E:E,G:G,"Ühiskasutuses korruse pind",C:C,"üüritav pind",A:A,12,BH:BH,1),SUMIFS(E:E,G:G,"Korruse üldpind",C:C,"üüritav pind",A:A,12,BH:BH,1))+SUMIFS(E:E,G:G,"Ühiskasutuses korruse pind",C:C,"üüritav pind",A:A,12,BH:BH,1)),0)+IFERROR(SUMIFS(E:E,G:G,"Ainukasutuses pind",C:C,"üüritav pind",H:H,BI75,A:A,13)/SUMIFS(E:E,G:G,"Ainukasutuses pind",C:C,"üüritav pind",A:A,13)*(IF(G75="Korruse üldpind", SUMIFS(E:E,G:G,"Ühiskasutuses korruse pind",C:C,"üüritav pind",A:A,13,BH:BH,1),SUMIFS(E:E,G:G,"Korruse üldpind",C:C,"üüritav pind",A:A,13,BH:BH,1))+SUMIFS(E:E,G:G,"Ühiskasutuses korruse pind",C:C,"üüritav pind",A:A,13,BH:BH,1)),0)+IFERROR(SUMIFS(E:E,G:G,"Ainukasutuses pind",C:C,"Üüritav pind",H:H,BI75,A:A,14)/SUMIFS(E:E,G:G,"Ainukasutuses pind",C:C,"Üüritav pind",A:A,14)*(IF(G75="Korruse üldpind", SUMIFS(E:E,G:G,"Ühiskasutuses korruse pind",C:C,"üüritav pind",A:A,14,BH:BH,1),SUMIFS(E:E,G:G,"Korruse üldpind",C:C,"üüritav pind",A:A,14,BH:BH,1))+SUMIFS(E:E,G:G,"Ühiskasutuses korruse pind",C:C,"üüritav pind",A:A,14,BH:BH,1)), 0),IF(BI75="Aktiivne vakantsus", SUMIFS(E:E,C:C,"üüritav pind",G:G,"Ühiskasutuses korruse pind",BH:BH,1)+SUMIFS(E:E,C:C,"üüritav pind",G:G,"Korruse üldpind",BH:BH,1)-SUM($BL$2:BL74), IF(BI75="Üüritav büroopind kokku", SUM($BL$2:BL74), "")))</f>
        <v/>
      </c>
      <c r="BM75" s="34" t="str">
        <f ca="1">IF(BF75&lt;&gt;"",IFERROR(AY75/SUM($AY$3:OFFSET($AY$3,MATCH("Üüritav büroopind kokku",$BI$5:$BI$300,0),0))*(SUMIFS(E:E,G:G,"Ühiskasutuses hoone pind",C:C,"ÜÜRITAV PIND",BH:BH,1)+SUMIFS(E:E,G:G,"Hoone üldpind",C:C,"ÜÜRITAV PIND",BH:BH,1)),0),IF(BI75="Aktiivne vakantsus",IFERROR(AY75/SUM($AY$3:OFFSET($AY$3,MATCH("Üüritav büroopind kokku",$BI$5:$BI$300,0),0))*(SUMIFS(E:E,G:G,"Ühiskasutuses hoone pind",C:C,"ÜÜRITAV PIND",BH:BH,1)+SUMIFS(E:E,G:G,"Hoone üldpind",C:C,"ÜÜRITAV PIND",BH:BH,1)),0),IF(BI75="Üüritav büroopind kokku",SUM($BM$2:BM74),"")))</f>
        <v/>
      </c>
      <c r="BN75" s="34" t="str">
        <f>IF(OR(BF75&lt;&gt;"",BI75="Aktiivne vakantsus"),IFERROR(SUMIFS(INDEX($AC$3:$AU$1002,0,MATCH($BI75,AC$2:AU$2,0)),$BH$3:$BH$1002,1),0),IF(BI75="Üüritav büroopind kokku",SUM($BN$2:BN74), ""))</f>
        <v/>
      </c>
      <c r="BO75" s="34" t="str">
        <f t="shared" si="18"/>
        <v/>
      </c>
      <c r="BP75" s="114" t="str">
        <f t="shared" ca="1" si="16"/>
        <v/>
      </c>
    </row>
    <row r="76" spans="1:68" x14ac:dyDescent="0.3">
      <c r="A76" s="25" t="str">
        <f>IF(Eksplikatsioon!A78=0,"",Eksplikatsioon!A78)</f>
        <v/>
      </c>
      <c r="B76" s="58" t="str">
        <f>IF(Eksplikatsioon!B78=0,"",Eksplikatsioon!B78)</f>
        <v/>
      </c>
      <c r="C76" s="25" t="str">
        <f>IF(Eksplikatsioon!C78=0,"",Eksplikatsioon!C78)</f>
        <v/>
      </c>
      <c r="D76" s="25" t="str">
        <f>IF(Eksplikatsioon!D78=0,"",Eksplikatsioon!D78)</f>
        <v/>
      </c>
      <c r="E76" s="56" t="str">
        <f>IF(Eksplikatsioon!F78=0,"",Eksplikatsioon!F78)</f>
        <v/>
      </c>
      <c r="F76" s="25" t="str">
        <f>IF(Eksplikatsioon!H78=0,"",Eksplikatsioon!H78)</f>
        <v/>
      </c>
      <c r="G76" s="25" t="str">
        <f>IF(Eksplikatsioon!J78=0,"",Eksplikatsioon!J78)</f>
        <v/>
      </c>
      <c r="H76" s="25" t="str">
        <f>IF(Eksplikatsioon!K78=0,"",Eksplikatsioon!K78)</f>
        <v/>
      </c>
      <c r="I76" s="25" t="str">
        <f>IF(Eksplikatsioon!L78=0,"",Eksplikatsioon!L78)</f>
        <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c r="BH76" s="108" t="str">
        <f t="shared" si="17"/>
        <v/>
      </c>
      <c r="BI76" s="9" t="str">
        <f t="shared" si="19"/>
        <v/>
      </c>
      <c r="BJ76" s="9" t="str">
        <f t="shared" si="20"/>
        <v/>
      </c>
      <c r="BK76" s="34" t="str">
        <f>IF(BF76&lt;&gt;"",IF(SUMIFS(E:E,H:H,BI76,G:G,"Ainukasutuses pind",C:C,"ÜÜRITAV PIND",BH:BH,1)=0,0,SUMIFS(E:E,H:H,BI76,G:G,"Ainukasutuses pind",C:C,"ÜÜRITAV PIND",BH:BH,1)),IF(BI76="Aktiivne vakantsus",SUMIFS(E:E,C:C,"üüritav pind",G:G,"ainukasutuses pind",BH:BH,1)-SUM($BK$2:BK75),IF(BI76="Üüritav büroopind kokku",SUM($BK$2:BK75),"")))</f>
        <v/>
      </c>
      <c r="BL76" s="34" t="str">
        <f>IF(BF76&lt;&gt;"",IFERROR(SUMIFS(E:E,G:G,"Ainukasutuses pind",C:C,"üüritav pind",H:H,BI76,A:A,-4)/SUMIFS(E:E,G:G,"Ainukasutuses pind",C:C,"üüritav pind",A:A,-4)*(IF(G76="Korruse üldpind", SUMIFS(E:E,G:G,"Ühiskasutuses korruse pind",C:C,"üüritav pind",A:A,-4,BH:BH,1),SUMIFS(E:E,G:G,"Korruse üldpind",C:C,"üüritav pind",A:A,-4,BH:BH,1))+SUMIFS(E:E,G:G,"Ühiskasutuses korruse pind",C:C,"üüritav pind",A:A,-4,BH:BH,1)),0)+IFERROR(SUMIFS(E:E,G:G,"Ainukasutuses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pind",H:H,BI76,A:A,-1)/SUMIFS(E:E,G:G,"Ainukasutuses pind",C:C,"üüritav pind",A:A,-1)*(IF(G76="Korruse üldpind",SUMIFS(E:E,G:G,"Ühiskasutuses korruse pind",C:C,"üüritav pind",A:A,-1,BH:BH,1),SUMIFS(E:E,G:G,"Korruse üldpind",C:C,"üüritav pind",A:A,-1,BH:BH,1))+SUMIFS(E:E,G:G,"Ühiskasutuses korruse pind",C:C,"üüritav pind",A:A,-1,BH:BH,1)),0)+IFERROR(SUMIFS(E:E,G:G,"Ainukasutuses pind",C:C,"üüritav pind",H:H,BI76,A:A,0)/SUMIFS(E:E,G:G,"Ainukasutuses pind",C:C,"üüritav pind",A:A,0)*(IF(G76="Korruse üldpind", SUMIFS(E:E,G:G,"Ühiskasutuses korruse pind",C:C,"üüritav pind",A:A,0,BH:BH,1),SUMIFS(E:E,G:G,"Korruse üldpind",C:C,"üüritav pind",A:A,0,BH:BH,1))+SUMIFS(E:E,G:G,"Ühiskasutuses korruse pind",C:C,"üüritav pind",A:A,0,BH:BH,1)),0)+IFERROR(SUMIFS(E:E,G:G,"Ainukasutuses pind",C:C,"üüritav pind",H:H,BI76,A:A,1)/SUMIFS(E:E,G:G,"Ainukasutuses pind",C:C,"üüritav pind",A:A,1)*(IF(G76="Korruse üldpind", SUMIFS(E:E,G:G,"Ühiskasutuses korruse pind",C:C,"üüritav pind",A:A,1,BH:BH,1),SUMIFS(E:E,G:G,"Korruse üldpind",C:C,"üüritav pind",A:A,1,BH:BH,1))+SUMIFS(E:E,G:G,"Ühiskasutuses korruse pind",C:C,"üüritav pind",A:A,1,BH:BH,1)),0)+IFERROR(SUMIFS(E:E,G:G,"Ainukasutuses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 0)+IFERROR(SUMIFS(E:E,G:G,"Ainukasutuses pind",C:C,"üüritav pind",H:H,BI76,A:A,4)/SUMIFS(E:E,G:G,"Ainukasutuses pind",C:C,"üüritav pind",A:A,4)*(IF(G76="Korruse üldpind",SUMIFS(E:E,G:G,"Ühiskasutuses korruse pind",C:C,"üüritav pind",A:A,4,BH:BH,1),SUMIFS(E:E,G:G,"Korruse üldpind",C:C,"üüritav pind",A:A,4,BH:BH,1))+SUMIFS(E:E,G:G,"Ühiskasutuses korruse pind",C:C,"üüritav pind",A:A,4,BH:BH,1)), 0)+IFERROR(SUMIFS(E:E,G:G,"Ainukasutuses pind",C:C,"üüritav pind",H:H,BI76,A:A,5)/SUMIFS(E:E,G:G,"Ainukasutuses pind",C:C,"üüritav pind",A:A,5)*(IF(G76="Korruse üldpind", SUMIFS(E:E,G:G,"Ühiskasutuses korruse pind",C:C,"üüritav pind",A:A,5,BH:BH,1),SUMIFS(E:E,G:G,"Korruse üldpind",C:C,"üüritav pind",A:A,5,BH:BH,1))+SUMIFS(E:E,G:G,"Ühiskasutuses korruse pind",C:C,"üüritav pind",A:A,5,BH:BH,1)), 0)+IFERROR(SUMIFS(E:E,G:G,"Ainukasutuses pind",C:C,"üüritav pind",H:H,BI76,A:A,6)/SUMIFS(E:E,G:G,"Ainukasutuses pind",C:C,"üüritav pind",A:A,6)*(IF(G76="Korruse üldpind", SUMIFS(E:E,G:G,"Ühiskasutuses korruse pind",C:C,"üüritav pind",A:A,6,BH:BH,1),SUMIFS(E:E,G:G,"Korruse üldpind",C:C,"üüritav pind",A:A,6,BH:BH,1))+SUMIFS(E:E,G:G,"Ühiskasutuses korruse pind",C:C,"üüritav pind",A:A,6,BH:BH,1)),0)+IFERROR(SUMIFS(E:E,G:G,"Ainukasutuses pind",C:C,"üüritav pind",H:H,BI76,A:A,7)/SUMIFS(E:E,G:G,"Ainukasutuses pind",C:C,"üüritav pind",A:A,7)*(IF(G76="Korruse üldpind", SUMIFS(E:E,G:G,"Ühiskasutuses korruse pind",C:C,"üüritav pind",A:A,7,BH:BH,1),SUMIFS(E:E,G:G,"Korruse üldpind",C:C,"üüritav pind",A:A,7,BH:BH,1))+SUMIFS(E:E,G:G,"Ühiskasutuses korruse pind",C:C,"üüritav pind",A:A,7,BH:BH,1)),0)+IFERROR(SUMIFS(E:E,G:G,"Ainukasutuses pind",C:C,"üüritav pind",H:H,BI76,A:A,8)/SUMIFS(E:E,G:G,"Ainukasutuses pind",C:C,"üüritav pind",A:A,8)*(IF(G76="Korruse üldpind", SUMIFS(E:E,G:G,"Ühiskasutuses korruse pind",C:C,"üüritav pind",A:A,8,BH:BH,1),SUMIFS(E:E,G:G,"Korruse üldpind",C:C,"üüritav pind",A:A,8,BH:BH,1))+SUMIFS(E:E,G:G,"Ühiskasutuses korruse pind",C:C,"üüritav pind",A:A,8,BH:BH,1)),0)+IFERROR(SUMIFS(E:E,G:G,"Ainukasutuses pind",C:C,"üüritav pind",H:H,BI76,A:A,9)/SUMIFS(E:E,G:G,"Ainukasutuses pind",C:C,"üüritav pind",A:A,9)*(IF(G76="Korruse üldpind", SUMIFS(E:E,G:G,"Ühiskasutuses korruse pind",C:C,"üüritav pind",A:A,9,BH:BH,1),SUMIFS(E:E,G:G,"Korruse üldpind",C:C,"üüritav pind",A:A,9,BH:BH,1))+SUMIFS(E:E,G:G,"Ühiskasutuses korruse pind",C:C,"üüritav pind",A:A,9,BH:BH,1)),0)+IFERROR(SUMIFS(E:E,G:G,"Ainukasutuses pind",C:C,"üüritav pind",H:H,BI76,A:A,10)/SUMIFS(E:E,G:G,"Ainukasutuses pind",C:C,"üüritav pind",A:A,10)*(IF(G76="Korruse üldpind", SUMIFS(E:E,G:G,"Ühiskasutuses korruse pind",C:C,"üüritav pind",A:A,10,BH:BH,1),SUMIFS(E:E,G:G,"Korruse üldpind",C:C,"üüritav pind",A:A,10,BH:BH,1))+SUMIFS(E:E,G:G,"Ühiskasutuses korruse pind",C:C,"üüritav pind",A:A,10,BH:BH,1)), 0)+IFERROR(SUMIFS(E:E,G:G,"Ainukasutuses pind",C:C,"üüritav pind",H:H,BI76,A:A,11)/SUMIFS(E:E,G:G,"Ainukasutuses pind",C:C,"üüritav pind",A:A,11)*(IF(G76="Korruse üldpind",SUMIFS(E:E,G:G,"Ühiskasutuses korruse pind",C:C,"üüritav pind",A:A,11,BH:BH,1),SUMIFS(E:E,G:G,"Korruse üldpind",C:C,"üüritav pind",A:A,11,BH:BH,1))+SUMIFS(E:E,G:G,"Ühiskasutuses korruse pind",C:C,"üüritav pind",A:A,11,BH:BH,1)), 0)+IFERROR(SUMIFS(E:E,G:G,"Ainukasutuses pind",C:C,"üüritav pind",H:H,BI76,A:A,12)/SUMIFS(E:E,G:G,"Ainukasutuses pind",C:C,"üüritav pind",A:A,12)*(IF(G76="Korruse üldpind", SUMIFS(E:E,G:G,"Ühiskasutuses korruse pind",C:C,"üüritav pind",A:A,12,BH:BH,1),SUMIFS(E:E,G:G,"Korruse üldpind",C:C,"üüritav pind",A:A,12,BH:BH,1))+SUMIFS(E:E,G:G,"Ühiskasutuses korruse pind",C:C,"üüritav pind",A:A,12,BH:BH,1)),0)+IFERROR(SUMIFS(E:E,G:G,"Ainukasutuses pind",C:C,"üüritav pind",H:H,BI76,A:A,13)/SUMIFS(E:E,G:G,"Ainukasutuses pind",C:C,"üüritav pind",A:A,13)*(IF(G76="Korruse üldpind", SUMIFS(E:E,G:G,"Ühiskasutuses korruse pind",C:C,"üüritav pind",A:A,13,BH:BH,1),SUMIFS(E:E,G:G,"Korruse üldpind",C:C,"üüritav pind",A:A,13,BH:BH,1))+SUMIFS(E:E,G:G,"Ühiskasutuses korruse pind",C:C,"üüritav pind",A:A,13,BH:BH,1)),0)+IFERROR(SUMIFS(E:E,G:G,"Ainukasutuses pind",C:C,"Üüritav pind",H:H,BI76,A:A,14)/SUMIFS(E:E,G:G,"Ainukasutuses pind",C:C,"Üüritav pind",A:A,14)*(IF(G76="Korruse üldpind", SUMIFS(E:E,G:G,"Ühiskasutuses korruse pind",C:C,"üüritav pind",A:A,14,BH:BH,1),SUMIFS(E:E,G:G,"Korruse üldpind",C:C,"üüritav pind",A:A,14,BH:BH,1))+SUMIFS(E:E,G:G,"Ühiskasutuses korruse pind",C:C,"üüritav pind",A:A,14,BH:BH,1)), 0),IF(BI76="Aktiivne vakantsus", SUMIFS(E:E,C:C,"üüritav pind",G:G,"Ühiskasutuses korruse pind",BH:BH,1)+SUMIFS(E:E,C:C,"üüritav pind",G:G,"Korruse üldpind",BH:BH,1)-SUM($BL$2:BL75), IF(BI76="Üüritav büroopind kokku", SUM($BL$2:BL75), "")))</f>
        <v/>
      </c>
      <c r="BM76" s="34" t="str">
        <f ca="1">IF(BF76&lt;&gt;"",IFERROR(AY76/SUM($AY$3:OFFSET($AY$3,MATCH("Üüritav büroopind kokku",$BI$5:$BI$300,0),0))*(SUMIFS(E:E,G:G,"Ühiskasutuses hoone pind",C:C,"ÜÜRITAV PIND",BH:BH,1)+SUMIFS(E:E,G:G,"Hoone üldpind",C:C,"ÜÜRITAV PIND",BH:BH,1)),0),IF(BI76="Aktiivne vakantsus",IFERROR(AY76/SUM($AY$3:OFFSET($AY$3,MATCH("Üüritav büroopind kokku",$BI$5:$BI$300,0),0))*(SUMIFS(E:E,G:G,"Ühiskasutuses hoone pind",C:C,"ÜÜRITAV PIND",BH:BH,1)+SUMIFS(E:E,G:G,"Hoone üldpind",C:C,"ÜÜRITAV PIND",BH:BH,1)),0),IF(BI76="Üüritav büroopind kokku",SUM($BM$2:BM75),"")))</f>
        <v/>
      </c>
      <c r="BN76" s="34" t="str">
        <f>IF(OR(BF76&lt;&gt;"",BI76="Aktiivne vakantsus"),IFERROR(SUMIFS(INDEX($AC$3:$AU$1002,0,MATCH($BI76,AC$2:AU$2,0)),$BH$3:$BH$1002,1),0),IF(BI76="Üüritav büroopind kokku",SUM($BN$2:BN75), ""))</f>
        <v/>
      </c>
      <c r="BO76" s="34" t="str">
        <f t="shared" si="18"/>
        <v/>
      </c>
      <c r="BP76" s="114" t="str">
        <f t="shared" ca="1" si="16"/>
        <v/>
      </c>
    </row>
    <row r="77" spans="1:68" x14ac:dyDescent="0.3">
      <c r="A77" s="25" t="str">
        <f>IF(Eksplikatsioon!A79=0,"",Eksplikatsioon!A79)</f>
        <v/>
      </c>
      <c r="B77" s="58" t="str">
        <f>IF(Eksplikatsioon!B79=0,"",Eksplikatsioon!B79)</f>
        <v/>
      </c>
      <c r="C77" s="25" t="str">
        <f>IF(Eksplikatsioon!C79=0,"",Eksplikatsioon!C79)</f>
        <v/>
      </c>
      <c r="D77" s="25" t="str">
        <f>IF(Eksplikatsioon!D79=0,"",Eksplikatsioon!D79)</f>
        <v/>
      </c>
      <c r="E77" s="56" t="str">
        <f>IF(Eksplikatsioon!F79=0,"",Eksplikatsioon!F79)</f>
        <v/>
      </c>
      <c r="F77" s="25" t="str">
        <f>IF(Eksplikatsioon!H79=0,"",Eksplikatsioon!H79)</f>
        <v/>
      </c>
      <c r="G77" s="25" t="str">
        <f>IF(Eksplikatsioon!J79=0,"",Eksplikatsioon!J79)</f>
        <v/>
      </c>
      <c r="H77" s="25" t="str">
        <f>IF(Eksplikatsioon!K79=0,"",Eksplikatsioon!K79)</f>
        <v/>
      </c>
      <c r="I77" s="25" t="str">
        <f>IF(Eksplikatsioon!L79=0,"",Eksplikatsioon!L79)</f>
        <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c r="BH77" s="108" t="str">
        <f t="shared" si="17"/>
        <v/>
      </c>
      <c r="BI77" s="9" t="str">
        <f t="shared" si="19"/>
        <v/>
      </c>
      <c r="BJ77" s="9" t="str">
        <f t="shared" si="20"/>
        <v/>
      </c>
      <c r="BK77" s="34" t="str">
        <f>IF(BF77&lt;&gt;"",IF(SUMIFS(E:E,H:H,BI77,G:G,"Ainukasutuses pind",C:C,"ÜÜRITAV PIND",BH:BH,1)=0,0,SUMIFS(E:E,H:H,BI77,G:G,"Ainukasutuses pind",C:C,"ÜÜRITAV PIND",BH:BH,1)),IF(BI77="Aktiivne vakantsus",SUMIFS(E:E,C:C,"üüritav pind",G:G,"ainukasutuses pind",BH:BH,1)-SUM($BK$2:BK76),IF(BI77="Üüritav büroopind kokku",SUM($BK$2:BK76),"")))</f>
        <v/>
      </c>
      <c r="BL77" s="34" t="str">
        <f>IF(BF77&lt;&gt;"",IFERROR(SUMIFS(E:E,G:G,"Ainukasutuses pind",C:C,"üüritav pind",H:H,BI77,A:A,-4)/SUMIFS(E:E,G:G,"Ainukasutuses pind",C:C,"üüritav pind",A:A,-4)*(IF(G77="Korruse üldpind", SUMIFS(E:E,G:G,"Ühiskasutuses korruse pind",C:C,"üüritav pind",A:A,-4,BH:BH,1),SUMIFS(E:E,G:G,"Korruse üldpind",C:C,"üüritav pind",A:A,-4,BH:BH,1))+SUMIFS(E:E,G:G,"Ühiskasutuses korruse pind",C:C,"üüritav pind",A:A,-4,BH:BH,1)),0)+IFERROR(SUMIFS(E:E,G:G,"Ainukasutuses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pind",H:H,BI77,A:A,-1)/SUMIFS(E:E,G:G,"Ainukasutuses pind",C:C,"üüritav pind",A:A,-1)*(IF(G77="Korruse üldpind",SUMIFS(E:E,G:G,"Ühiskasutuses korruse pind",C:C,"üüritav pind",A:A,-1,BH:BH,1),SUMIFS(E:E,G:G,"Korruse üldpind",C:C,"üüritav pind",A:A,-1,BH:BH,1))+SUMIFS(E:E,G:G,"Ühiskasutuses korruse pind",C:C,"üüritav pind",A:A,-1,BH:BH,1)),0)+IFERROR(SUMIFS(E:E,G:G,"Ainukasutuses pind",C:C,"üüritav pind",H:H,BI77,A:A,0)/SUMIFS(E:E,G:G,"Ainukasutuses pind",C:C,"üüritav pind",A:A,0)*(IF(G77="Korruse üldpind", SUMIFS(E:E,G:G,"Ühiskasutuses korruse pind",C:C,"üüritav pind",A:A,0,BH:BH,1),SUMIFS(E:E,G:G,"Korruse üldpind",C:C,"üüritav pind",A:A,0,BH:BH,1))+SUMIFS(E:E,G:G,"Ühiskasutuses korruse pind",C:C,"üüritav pind",A:A,0,BH:BH,1)),0)+IFERROR(SUMIFS(E:E,G:G,"Ainukasutuses pind",C:C,"üüritav pind",H:H,BI77,A:A,1)/SUMIFS(E:E,G:G,"Ainukasutuses pind",C:C,"üüritav pind",A:A,1)*(IF(G77="Korruse üldpind", SUMIFS(E:E,G:G,"Ühiskasutuses korruse pind",C:C,"üüritav pind",A:A,1,BH:BH,1),SUMIFS(E:E,G:G,"Korruse üldpind",C:C,"üüritav pind",A:A,1,BH:BH,1))+SUMIFS(E:E,G:G,"Ühiskasutuses korruse pind",C:C,"üüritav pind",A:A,1,BH:BH,1)),0)+IFERROR(SUMIFS(E:E,G:G,"Ainukasutuses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 0)+IFERROR(SUMIFS(E:E,G:G,"Ainukasutuses pind",C:C,"üüritav pind",H:H,BI77,A:A,4)/SUMIFS(E:E,G:G,"Ainukasutuses pind",C:C,"üüritav pind",A:A,4)*(IF(G77="Korruse üldpind",SUMIFS(E:E,G:G,"Ühiskasutuses korruse pind",C:C,"üüritav pind",A:A,4,BH:BH,1),SUMIFS(E:E,G:G,"Korruse üldpind",C:C,"üüritav pind",A:A,4,BH:BH,1))+SUMIFS(E:E,G:G,"Ühiskasutuses korruse pind",C:C,"üüritav pind",A:A,4,BH:BH,1)), 0)+IFERROR(SUMIFS(E:E,G:G,"Ainukasutuses pind",C:C,"üüritav pind",H:H,BI77,A:A,5)/SUMIFS(E:E,G:G,"Ainukasutuses pind",C:C,"üüritav pind",A:A,5)*(IF(G77="Korruse üldpind", SUMIFS(E:E,G:G,"Ühiskasutuses korruse pind",C:C,"üüritav pind",A:A,5,BH:BH,1),SUMIFS(E:E,G:G,"Korruse üldpind",C:C,"üüritav pind",A:A,5,BH:BH,1))+SUMIFS(E:E,G:G,"Ühiskasutuses korruse pind",C:C,"üüritav pind",A:A,5,BH:BH,1)), 0)+IFERROR(SUMIFS(E:E,G:G,"Ainukasutuses pind",C:C,"üüritav pind",H:H,BI77,A:A,6)/SUMIFS(E:E,G:G,"Ainukasutuses pind",C:C,"üüritav pind",A:A,6)*(IF(G77="Korruse üldpind", SUMIFS(E:E,G:G,"Ühiskasutuses korruse pind",C:C,"üüritav pind",A:A,6,BH:BH,1),SUMIFS(E:E,G:G,"Korruse üldpind",C:C,"üüritav pind",A:A,6,BH:BH,1))+SUMIFS(E:E,G:G,"Ühiskasutuses korruse pind",C:C,"üüritav pind",A:A,6,BH:BH,1)),0)+IFERROR(SUMIFS(E:E,G:G,"Ainukasutuses pind",C:C,"üüritav pind",H:H,BI77,A:A,7)/SUMIFS(E:E,G:G,"Ainukasutuses pind",C:C,"üüritav pind",A:A,7)*(IF(G77="Korruse üldpind", SUMIFS(E:E,G:G,"Ühiskasutuses korruse pind",C:C,"üüritav pind",A:A,7,BH:BH,1),SUMIFS(E:E,G:G,"Korruse üldpind",C:C,"üüritav pind",A:A,7,BH:BH,1))+SUMIFS(E:E,G:G,"Ühiskasutuses korruse pind",C:C,"üüritav pind",A:A,7,BH:BH,1)),0)+IFERROR(SUMIFS(E:E,G:G,"Ainukasutuses pind",C:C,"üüritav pind",H:H,BI77,A:A,8)/SUMIFS(E:E,G:G,"Ainukasutuses pind",C:C,"üüritav pind",A:A,8)*(IF(G77="Korruse üldpind", SUMIFS(E:E,G:G,"Ühiskasutuses korruse pind",C:C,"üüritav pind",A:A,8,BH:BH,1),SUMIFS(E:E,G:G,"Korruse üldpind",C:C,"üüritav pind",A:A,8,BH:BH,1))+SUMIFS(E:E,G:G,"Ühiskasutuses korruse pind",C:C,"üüritav pind",A:A,8,BH:BH,1)),0)+IFERROR(SUMIFS(E:E,G:G,"Ainukasutuses pind",C:C,"üüritav pind",H:H,BI77,A:A,9)/SUMIFS(E:E,G:G,"Ainukasutuses pind",C:C,"üüritav pind",A:A,9)*(IF(G77="Korruse üldpind", SUMIFS(E:E,G:G,"Ühiskasutuses korruse pind",C:C,"üüritav pind",A:A,9,BH:BH,1),SUMIFS(E:E,G:G,"Korruse üldpind",C:C,"üüritav pind",A:A,9,BH:BH,1))+SUMIFS(E:E,G:G,"Ühiskasutuses korruse pind",C:C,"üüritav pind",A:A,9,BH:BH,1)),0)+IFERROR(SUMIFS(E:E,G:G,"Ainukasutuses pind",C:C,"üüritav pind",H:H,BI77,A:A,10)/SUMIFS(E:E,G:G,"Ainukasutuses pind",C:C,"üüritav pind",A:A,10)*(IF(G77="Korruse üldpind", SUMIFS(E:E,G:G,"Ühiskasutuses korruse pind",C:C,"üüritav pind",A:A,10,BH:BH,1),SUMIFS(E:E,G:G,"Korruse üldpind",C:C,"üüritav pind",A:A,10,BH:BH,1))+SUMIFS(E:E,G:G,"Ühiskasutuses korruse pind",C:C,"üüritav pind",A:A,10,BH:BH,1)), 0)+IFERROR(SUMIFS(E:E,G:G,"Ainukasutuses pind",C:C,"üüritav pind",H:H,BI77,A:A,11)/SUMIFS(E:E,G:G,"Ainukasutuses pind",C:C,"üüritav pind",A:A,11)*(IF(G77="Korruse üldpind",SUMIFS(E:E,G:G,"Ühiskasutuses korruse pind",C:C,"üüritav pind",A:A,11,BH:BH,1),SUMIFS(E:E,G:G,"Korruse üldpind",C:C,"üüritav pind",A:A,11,BH:BH,1))+SUMIFS(E:E,G:G,"Ühiskasutuses korruse pind",C:C,"üüritav pind",A:A,11,BH:BH,1)), 0)+IFERROR(SUMIFS(E:E,G:G,"Ainukasutuses pind",C:C,"üüritav pind",H:H,BI77,A:A,12)/SUMIFS(E:E,G:G,"Ainukasutuses pind",C:C,"üüritav pind",A:A,12)*(IF(G77="Korruse üldpind", SUMIFS(E:E,G:G,"Ühiskasutuses korruse pind",C:C,"üüritav pind",A:A,12,BH:BH,1),SUMIFS(E:E,G:G,"Korruse üldpind",C:C,"üüritav pind",A:A,12,BH:BH,1))+SUMIFS(E:E,G:G,"Ühiskasutuses korruse pind",C:C,"üüritav pind",A:A,12,BH:BH,1)),0)+IFERROR(SUMIFS(E:E,G:G,"Ainukasutuses pind",C:C,"üüritav pind",H:H,BI77,A:A,13)/SUMIFS(E:E,G:G,"Ainukasutuses pind",C:C,"üüritav pind",A:A,13)*(IF(G77="Korruse üldpind", SUMIFS(E:E,G:G,"Ühiskasutuses korruse pind",C:C,"üüritav pind",A:A,13,BH:BH,1),SUMIFS(E:E,G:G,"Korruse üldpind",C:C,"üüritav pind",A:A,13,BH:BH,1))+SUMIFS(E:E,G:G,"Ühiskasutuses korruse pind",C:C,"üüritav pind",A:A,13,BH:BH,1)),0)+IFERROR(SUMIFS(E:E,G:G,"Ainukasutuses pind",C:C,"Üüritav pind",H:H,BI77,A:A,14)/SUMIFS(E:E,G:G,"Ainukasutuses pind",C:C,"Üüritav pind",A:A,14)*(IF(G77="Korruse üldpind", SUMIFS(E:E,G:G,"Ühiskasutuses korruse pind",C:C,"üüritav pind",A:A,14,BH:BH,1),SUMIFS(E:E,G:G,"Korruse üldpind",C:C,"üüritav pind",A:A,14,BH:BH,1))+SUMIFS(E:E,G:G,"Ühiskasutuses korruse pind",C:C,"üüritav pind",A:A,14,BH:BH,1)), 0),IF(BI77="Aktiivne vakantsus", SUMIFS(E:E,C:C,"üüritav pind",G:G,"Ühiskasutuses korruse pind",BH:BH,1)+SUMIFS(E:E,C:C,"üüritav pind",G:G,"Korruse üldpind",BH:BH,1)-SUM($BL$2:BL76), IF(BI77="Üüritav büroopind kokku", SUM($BL$2:BL76), "")))</f>
        <v/>
      </c>
      <c r="BM77" s="34" t="str">
        <f ca="1">IF(BF77&lt;&gt;"",IFERROR(AY77/SUM($AY$3:OFFSET($AY$3,MATCH("Üüritav büroopind kokku",$BI$5:$BI$300,0),0))*(SUMIFS(E:E,G:G,"Ühiskasutuses hoone pind",C:C,"ÜÜRITAV PIND",BH:BH,1)+SUMIFS(E:E,G:G,"Hoone üldpind",C:C,"ÜÜRITAV PIND",BH:BH,1)),0),IF(BI77="Aktiivne vakantsus",IFERROR(AY77/SUM($AY$3:OFFSET($AY$3,MATCH("Üüritav büroopind kokku",$BI$5:$BI$300,0),0))*(SUMIFS(E:E,G:G,"Ühiskasutuses hoone pind",C:C,"ÜÜRITAV PIND",BH:BH,1)+SUMIFS(E:E,G:G,"Hoone üldpind",C:C,"ÜÜRITAV PIND",BH:BH,1)),0),IF(BI77="Üüritav büroopind kokku",SUM($BM$2:BM76),"")))</f>
        <v/>
      </c>
      <c r="BN77" s="34" t="str">
        <f>IF(OR(BF77&lt;&gt;"",BI77="Aktiivne vakantsus"),IFERROR(SUMIFS(INDEX($AC$3:$AU$1002,0,MATCH($BI77,AC$2:AU$2,0)),$BH$3:$BH$1002,1),0),IF(BI77="Üüritav büroopind kokku",SUM($BN$2:BN76), ""))</f>
        <v/>
      </c>
      <c r="BO77" s="34" t="str">
        <f t="shared" si="18"/>
        <v/>
      </c>
      <c r="BP77" s="114" t="str">
        <f t="shared" ca="1" si="16"/>
        <v/>
      </c>
    </row>
    <row r="78" spans="1:68" x14ac:dyDescent="0.3">
      <c r="A78" s="25" t="str">
        <f>IF(Eksplikatsioon!A80=0,"",Eksplikatsioon!A80)</f>
        <v/>
      </c>
      <c r="B78" s="58" t="str">
        <f>IF(Eksplikatsioon!B80=0,"",Eksplikatsioon!B80)</f>
        <v/>
      </c>
      <c r="C78" s="25" t="str">
        <f>IF(Eksplikatsioon!C80=0,"",Eksplikatsioon!C80)</f>
        <v/>
      </c>
      <c r="D78" s="25" t="str">
        <f>IF(Eksplikatsioon!D80=0,"",Eksplikatsioon!D80)</f>
        <v/>
      </c>
      <c r="E78" s="56" t="str">
        <f>IF(Eksplikatsioon!F80=0,"",Eksplikatsioon!F80)</f>
        <v/>
      </c>
      <c r="F78" s="25" t="str">
        <f>IF(Eksplikatsioon!H80=0,"",Eksplikatsioon!H80)</f>
        <v/>
      </c>
      <c r="G78" s="25" t="str">
        <f>IF(Eksplikatsioon!J80=0,"",Eksplikatsioon!J80)</f>
        <v/>
      </c>
      <c r="H78" s="25" t="str">
        <f>IF(Eksplikatsioon!K80=0,"",Eksplikatsioon!K80)</f>
        <v/>
      </c>
      <c r="I78" s="25" t="str">
        <f>IF(Eksplikatsioon!L80=0,"",Eksplikatsioon!L80)</f>
        <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c r="BH78" s="108" t="str">
        <f t="shared" si="17"/>
        <v/>
      </c>
      <c r="BI78" s="9" t="str">
        <f t="shared" si="19"/>
        <v/>
      </c>
      <c r="BJ78" s="9" t="str">
        <f t="shared" si="20"/>
        <v/>
      </c>
      <c r="BK78" s="34" t="str">
        <f>IF(BF78&lt;&gt;"",IF(SUMIFS(E:E,H:H,BI78,G:G,"Ainukasutuses pind",C:C,"ÜÜRITAV PIND",BH:BH,1)=0,0,SUMIFS(E:E,H:H,BI78,G:G,"Ainukasutuses pind",C:C,"ÜÜRITAV PIND",BH:BH,1)),IF(BI78="Aktiivne vakantsus",SUMIFS(E:E,C:C,"üüritav pind",G:G,"ainukasutuses pind",BH:BH,1)-SUM($BK$2:BK77),IF(BI78="Üüritav büroopind kokku",SUM($BK$2:BK77),"")))</f>
        <v/>
      </c>
      <c r="BL78" s="34" t="str">
        <f>IF(BF78&lt;&gt;"",IFERROR(SUMIFS(E:E,G:G,"Ainukasutuses pind",C:C,"üüritav pind",H:H,BI78,A:A,-4)/SUMIFS(E:E,G:G,"Ainukasutuses pind",C:C,"üüritav pind",A:A,-4)*(IF(G78="Korruse üldpind", SUMIFS(E:E,G:G,"Ühiskasutuses korruse pind",C:C,"üüritav pind",A:A,-4,BH:BH,1),SUMIFS(E:E,G:G,"Korruse üldpind",C:C,"üüritav pind",A:A,-4,BH:BH,1))+SUMIFS(E:E,G:G,"Ühiskasutuses korruse pind",C:C,"üüritav pind",A:A,-4,BH:BH,1)),0)+IFERROR(SUMIFS(E:E,G:G,"Ainukasutuses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pind",H:H,BI78,A:A,-1)/SUMIFS(E:E,G:G,"Ainukasutuses pind",C:C,"üüritav pind",A:A,-1)*(IF(G78="Korruse üldpind",SUMIFS(E:E,G:G,"Ühiskasutuses korruse pind",C:C,"üüritav pind",A:A,-1,BH:BH,1),SUMIFS(E:E,G:G,"Korruse üldpind",C:C,"üüritav pind",A:A,-1,BH:BH,1))+SUMIFS(E:E,G:G,"Ühiskasutuses korruse pind",C:C,"üüritav pind",A:A,-1,BH:BH,1)),0)+IFERROR(SUMIFS(E:E,G:G,"Ainukasutuses pind",C:C,"üüritav pind",H:H,BI78,A:A,0)/SUMIFS(E:E,G:G,"Ainukasutuses pind",C:C,"üüritav pind",A:A,0)*(IF(G78="Korruse üldpind", SUMIFS(E:E,G:G,"Ühiskasutuses korruse pind",C:C,"üüritav pind",A:A,0,BH:BH,1),SUMIFS(E:E,G:G,"Korruse üldpind",C:C,"üüritav pind",A:A,0,BH:BH,1))+SUMIFS(E:E,G:G,"Ühiskasutuses korruse pind",C:C,"üüritav pind",A:A,0,BH:BH,1)),0)+IFERROR(SUMIFS(E:E,G:G,"Ainukasutuses pind",C:C,"üüritav pind",H:H,BI78,A:A,1)/SUMIFS(E:E,G:G,"Ainukasutuses pind",C:C,"üüritav pind",A:A,1)*(IF(G78="Korruse üldpind", SUMIFS(E:E,G:G,"Ühiskasutuses korruse pind",C:C,"üüritav pind",A:A,1,BH:BH,1),SUMIFS(E:E,G:G,"Korruse üldpind",C:C,"üüritav pind",A:A,1,BH:BH,1))+SUMIFS(E:E,G:G,"Ühiskasutuses korruse pind",C:C,"üüritav pind",A:A,1,BH:BH,1)),0)+IFERROR(SUMIFS(E:E,G:G,"Ainukasutuses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 0)+IFERROR(SUMIFS(E:E,G:G,"Ainukasutuses pind",C:C,"üüritav pind",H:H,BI78,A:A,4)/SUMIFS(E:E,G:G,"Ainukasutuses pind",C:C,"üüritav pind",A:A,4)*(IF(G78="Korruse üldpind",SUMIFS(E:E,G:G,"Ühiskasutuses korruse pind",C:C,"üüritav pind",A:A,4,BH:BH,1),SUMIFS(E:E,G:G,"Korruse üldpind",C:C,"üüritav pind",A:A,4,BH:BH,1))+SUMIFS(E:E,G:G,"Ühiskasutuses korruse pind",C:C,"üüritav pind",A:A,4,BH:BH,1)), 0)+IFERROR(SUMIFS(E:E,G:G,"Ainukasutuses pind",C:C,"üüritav pind",H:H,BI78,A:A,5)/SUMIFS(E:E,G:G,"Ainukasutuses pind",C:C,"üüritav pind",A:A,5)*(IF(G78="Korruse üldpind", SUMIFS(E:E,G:G,"Ühiskasutuses korruse pind",C:C,"üüritav pind",A:A,5,BH:BH,1),SUMIFS(E:E,G:G,"Korruse üldpind",C:C,"üüritav pind",A:A,5,BH:BH,1))+SUMIFS(E:E,G:G,"Ühiskasutuses korruse pind",C:C,"üüritav pind",A:A,5,BH:BH,1)), 0)+IFERROR(SUMIFS(E:E,G:G,"Ainukasutuses pind",C:C,"üüritav pind",H:H,BI78,A:A,6)/SUMIFS(E:E,G:G,"Ainukasutuses pind",C:C,"üüritav pind",A:A,6)*(IF(G78="Korruse üldpind", SUMIFS(E:E,G:G,"Ühiskasutuses korruse pind",C:C,"üüritav pind",A:A,6,BH:BH,1),SUMIFS(E:E,G:G,"Korruse üldpind",C:C,"üüritav pind",A:A,6,BH:BH,1))+SUMIFS(E:E,G:G,"Ühiskasutuses korruse pind",C:C,"üüritav pind",A:A,6,BH:BH,1)),0)+IFERROR(SUMIFS(E:E,G:G,"Ainukasutuses pind",C:C,"üüritav pind",H:H,BI78,A:A,7)/SUMIFS(E:E,G:G,"Ainukasutuses pind",C:C,"üüritav pind",A:A,7)*(IF(G78="Korruse üldpind", SUMIFS(E:E,G:G,"Ühiskasutuses korruse pind",C:C,"üüritav pind",A:A,7,BH:BH,1),SUMIFS(E:E,G:G,"Korruse üldpind",C:C,"üüritav pind",A:A,7,BH:BH,1))+SUMIFS(E:E,G:G,"Ühiskasutuses korruse pind",C:C,"üüritav pind",A:A,7,BH:BH,1)),0)+IFERROR(SUMIFS(E:E,G:G,"Ainukasutuses pind",C:C,"üüritav pind",H:H,BI78,A:A,8)/SUMIFS(E:E,G:G,"Ainukasutuses pind",C:C,"üüritav pind",A:A,8)*(IF(G78="Korruse üldpind", SUMIFS(E:E,G:G,"Ühiskasutuses korruse pind",C:C,"üüritav pind",A:A,8,BH:BH,1),SUMIFS(E:E,G:G,"Korruse üldpind",C:C,"üüritav pind",A:A,8,BH:BH,1))+SUMIFS(E:E,G:G,"Ühiskasutuses korruse pind",C:C,"üüritav pind",A:A,8,BH:BH,1)),0)+IFERROR(SUMIFS(E:E,G:G,"Ainukasutuses pind",C:C,"üüritav pind",H:H,BI78,A:A,9)/SUMIFS(E:E,G:G,"Ainukasutuses pind",C:C,"üüritav pind",A:A,9)*(IF(G78="Korruse üldpind", SUMIFS(E:E,G:G,"Ühiskasutuses korruse pind",C:C,"üüritav pind",A:A,9,BH:BH,1),SUMIFS(E:E,G:G,"Korruse üldpind",C:C,"üüritav pind",A:A,9,BH:BH,1))+SUMIFS(E:E,G:G,"Ühiskasutuses korruse pind",C:C,"üüritav pind",A:A,9,BH:BH,1)),0)+IFERROR(SUMIFS(E:E,G:G,"Ainukasutuses pind",C:C,"üüritav pind",H:H,BI78,A:A,10)/SUMIFS(E:E,G:G,"Ainukasutuses pind",C:C,"üüritav pind",A:A,10)*(IF(G78="Korruse üldpind", SUMIFS(E:E,G:G,"Ühiskasutuses korruse pind",C:C,"üüritav pind",A:A,10,BH:BH,1),SUMIFS(E:E,G:G,"Korruse üldpind",C:C,"üüritav pind",A:A,10,BH:BH,1))+SUMIFS(E:E,G:G,"Ühiskasutuses korruse pind",C:C,"üüritav pind",A:A,10,BH:BH,1)), 0)+IFERROR(SUMIFS(E:E,G:G,"Ainukasutuses pind",C:C,"üüritav pind",H:H,BI78,A:A,11)/SUMIFS(E:E,G:G,"Ainukasutuses pind",C:C,"üüritav pind",A:A,11)*(IF(G78="Korruse üldpind",SUMIFS(E:E,G:G,"Ühiskasutuses korruse pind",C:C,"üüritav pind",A:A,11,BH:BH,1),SUMIFS(E:E,G:G,"Korruse üldpind",C:C,"üüritav pind",A:A,11,BH:BH,1))+SUMIFS(E:E,G:G,"Ühiskasutuses korruse pind",C:C,"üüritav pind",A:A,11,BH:BH,1)), 0)+IFERROR(SUMIFS(E:E,G:G,"Ainukasutuses pind",C:C,"üüritav pind",H:H,BI78,A:A,12)/SUMIFS(E:E,G:G,"Ainukasutuses pind",C:C,"üüritav pind",A:A,12)*(IF(G78="Korruse üldpind", SUMIFS(E:E,G:G,"Ühiskasutuses korruse pind",C:C,"üüritav pind",A:A,12,BH:BH,1),SUMIFS(E:E,G:G,"Korruse üldpind",C:C,"üüritav pind",A:A,12,BH:BH,1))+SUMIFS(E:E,G:G,"Ühiskasutuses korruse pind",C:C,"üüritav pind",A:A,12,BH:BH,1)),0)+IFERROR(SUMIFS(E:E,G:G,"Ainukasutuses pind",C:C,"üüritav pind",H:H,BI78,A:A,13)/SUMIFS(E:E,G:G,"Ainukasutuses pind",C:C,"üüritav pind",A:A,13)*(IF(G78="Korruse üldpind", SUMIFS(E:E,G:G,"Ühiskasutuses korruse pind",C:C,"üüritav pind",A:A,13,BH:BH,1),SUMIFS(E:E,G:G,"Korruse üldpind",C:C,"üüritav pind",A:A,13,BH:BH,1))+SUMIFS(E:E,G:G,"Ühiskasutuses korruse pind",C:C,"üüritav pind",A:A,13,BH:BH,1)),0)+IFERROR(SUMIFS(E:E,G:G,"Ainukasutuses pind",C:C,"Üüritav pind",H:H,BI78,A:A,14)/SUMIFS(E:E,G:G,"Ainukasutuses pind",C:C,"Üüritav pind",A:A,14)*(IF(G78="Korruse üldpind", SUMIFS(E:E,G:G,"Ühiskasutuses korruse pind",C:C,"üüritav pind",A:A,14,BH:BH,1),SUMIFS(E:E,G:G,"Korruse üldpind",C:C,"üüritav pind",A:A,14,BH:BH,1))+SUMIFS(E:E,G:G,"Ühiskasutuses korruse pind",C:C,"üüritav pind",A:A,14,BH:BH,1)), 0),IF(BI78="Aktiivne vakantsus", SUMIFS(E:E,C:C,"üüritav pind",G:G,"Ühiskasutuses korruse pind",BH:BH,1)+SUMIFS(E:E,C:C,"üüritav pind",G:G,"Korruse üldpind",BH:BH,1)-SUM($BL$2:BL77), IF(BI78="Üüritav büroopind kokku", SUM($BL$2:BL77), "")))</f>
        <v/>
      </c>
      <c r="BM78" s="34" t="str">
        <f ca="1">IF(BF78&lt;&gt;"",IFERROR(AY78/SUM($AY$3:OFFSET($AY$3,MATCH("Üüritav büroopind kokku",$BI$5:$BI$300,0),0))*(SUMIFS(E:E,G:G,"Ühiskasutuses hoone pind",C:C,"ÜÜRITAV PIND",BH:BH,1)+SUMIFS(E:E,G:G,"Hoone üldpind",C:C,"ÜÜRITAV PIND",BH:BH,1)),0),IF(BI78="Aktiivne vakantsus",IFERROR(AY78/SUM($AY$3:OFFSET($AY$3,MATCH("Üüritav büroopind kokku",$BI$5:$BI$300,0),0))*(SUMIFS(E:E,G:G,"Ühiskasutuses hoone pind",C:C,"ÜÜRITAV PIND",BH:BH,1)+SUMIFS(E:E,G:G,"Hoone üldpind",C:C,"ÜÜRITAV PIND",BH:BH,1)),0),IF(BI78="Üüritav büroopind kokku",SUM($BM$2:BM77),"")))</f>
        <v/>
      </c>
      <c r="BN78" s="34" t="str">
        <f>IF(OR(BF78&lt;&gt;"",BI78="Aktiivne vakantsus"),IFERROR(SUMIFS(INDEX($AC$3:$AU$1002,0,MATCH($BI78,AC$2:AU$2,0)),$BH$3:$BH$1002,1),0),IF(BI78="Üüritav büroopind kokku",SUM($BN$2:BN77), ""))</f>
        <v/>
      </c>
      <c r="BO78" s="34" t="str">
        <f t="shared" si="18"/>
        <v/>
      </c>
      <c r="BP78" s="114" t="str">
        <f t="shared" ca="1" si="16"/>
        <v/>
      </c>
    </row>
    <row r="79" spans="1:68" x14ac:dyDescent="0.3">
      <c r="A79" s="25" t="str">
        <f>IF(Eksplikatsioon!A81=0,"",Eksplikatsioon!A81)</f>
        <v/>
      </c>
      <c r="B79" s="58" t="str">
        <f>IF(Eksplikatsioon!B81=0,"",Eksplikatsioon!B81)</f>
        <v/>
      </c>
      <c r="C79" s="25" t="str">
        <f>IF(Eksplikatsioon!C81=0,"",Eksplikatsioon!C81)</f>
        <v/>
      </c>
      <c r="D79" s="25" t="str">
        <f>IF(Eksplikatsioon!D81=0,"",Eksplikatsioon!D81)</f>
        <v/>
      </c>
      <c r="E79" s="56" t="str">
        <f>IF(Eksplikatsioon!F81=0,"",Eksplikatsioon!F81)</f>
        <v/>
      </c>
      <c r="F79" s="25" t="str">
        <f>IF(Eksplikatsioon!H81=0,"",Eksplikatsioon!H81)</f>
        <v/>
      </c>
      <c r="G79" s="25" t="str">
        <f>IF(Eksplikatsioon!J81=0,"",Eksplikatsioon!J81)</f>
        <v/>
      </c>
      <c r="H79" s="25" t="str">
        <f>IF(Eksplikatsioon!K81=0,"",Eksplikatsioon!K81)</f>
        <v/>
      </c>
      <c r="I79" s="25" t="str">
        <f>IF(Eksplikatsioon!L81=0,"",Eksplikatsioon!L81)</f>
        <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c r="BH79" s="108" t="str">
        <f t="shared" si="17"/>
        <v/>
      </c>
      <c r="BI79" s="9" t="str">
        <f t="shared" si="19"/>
        <v/>
      </c>
      <c r="BJ79" s="9" t="str">
        <f t="shared" si="20"/>
        <v/>
      </c>
      <c r="BK79" s="34" t="str">
        <f>IF(BF79&lt;&gt;"",IF(SUMIFS(E:E,H:H,BI79,G:G,"Ainukasutuses pind",C:C,"ÜÜRITAV PIND",BH:BH,1)=0,0,SUMIFS(E:E,H:H,BI79,G:G,"Ainukasutuses pind",C:C,"ÜÜRITAV PIND",BH:BH,1)),IF(BI79="Aktiivne vakantsus",SUMIFS(E:E,C:C,"üüritav pind",G:G,"ainukasutuses pind",BH:BH,1)-SUM($BK$2:BK78),IF(BI79="Üüritav büroopind kokku",SUM($BK$2:BK78),"")))</f>
        <v/>
      </c>
      <c r="BL79" s="34" t="str">
        <f>IF(BF79&lt;&gt;"",IFERROR(SUMIFS(E:E,G:G,"Ainukasutuses pind",C:C,"üüritav pind",H:H,BI79,A:A,-4)/SUMIFS(E:E,G:G,"Ainukasutuses pind",C:C,"üüritav pind",A:A,-4)*(IF(G79="Korruse üldpind", SUMIFS(E:E,G:G,"Ühiskasutuses korruse pind",C:C,"üüritav pind",A:A,-4,BH:BH,1),SUMIFS(E:E,G:G,"Korruse üldpind",C:C,"üüritav pind",A:A,-4,BH:BH,1))+SUMIFS(E:E,G:G,"Ühiskasutuses korruse pind",C:C,"üüritav pind",A:A,-4,BH:BH,1)),0)+IFERROR(SUMIFS(E:E,G:G,"Ainukasutuses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pind",H:H,BI79,A:A,-1)/SUMIFS(E:E,G:G,"Ainukasutuses pind",C:C,"üüritav pind",A:A,-1)*(IF(G79="Korruse üldpind",SUMIFS(E:E,G:G,"Ühiskasutuses korruse pind",C:C,"üüritav pind",A:A,-1,BH:BH,1),SUMIFS(E:E,G:G,"Korruse üldpind",C:C,"üüritav pind",A:A,-1,BH:BH,1))+SUMIFS(E:E,G:G,"Ühiskasutuses korruse pind",C:C,"üüritav pind",A:A,-1,BH:BH,1)),0)+IFERROR(SUMIFS(E:E,G:G,"Ainukasutuses pind",C:C,"üüritav pind",H:H,BI79,A:A,0)/SUMIFS(E:E,G:G,"Ainukasutuses pind",C:C,"üüritav pind",A:A,0)*(IF(G79="Korruse üldpind", SUMIFS(E:E,G:G,"Ühiskasutuses korruse pind",C:C,"üüritav pind",A:A,0,BH:BH,1),SUMIFS(E:E,G:G,"Korruse üldpind",C:C,"üüritav pind",A:A,0,BH:BH,1))+SUMIFS(E:E,G:G,"Ühiskasutuses korruse pind",C:C,"üüritav pind",A:A,0,BH:BH,1)),0)+IFERROR(SUMIFS(E:E,G:G,"Ainukasutuses pind",C:C,"üüritav pind",H:H,BI79,A:A,1)/SUMIFS(E:E,G:G,"Ainukasutuses pind",C:C,"üüritav pind",A:A,1)*(IF(G79="Korruse üldpind", SUMIFS(E:E,G:G,"Ühiskasutuses korruse pind",C:C,"üüritav pind",A:A,1,BH:BH,1),SUMIFS(E:E,G:G,"Korruse üldpind",C:C,"üüritav pind",A:A,1,BH:BH,1))+SUMIFS(E:E,G:G,"Ühiskasutuses korruse pind",C:C,"üüritav pind",A:A,1,BH:BH,1)),0)+IFERROR(SUMIFS(E:E,G:G,"Ainukasutuses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 0)+IFERROR(SUMIFS(E:E,G:G,"Ainukasutuses pind",C:C,"üüritav pind",H:H,BI79,A:A,4)/SUMIFS(E:E,G:G,"Ainukasutuses pind",C:C,"üüritav pind",A:A,4)*(IF(G79="Korruse üldpind",SUMIFS(E:E,G:G,"Ühiskasutuses korruse pind",C:C,"üüritav pind",A:A,4,BH:BH,1),SUMIFS(E:E,G:G,"Korruse üldpind",C:C,"üüritav pind",A:A,4,BH:BH,1))+SUMIFS(E:E,G:G,"Ühiskasutuses korruse pind",C:C,"üüritav pind",A:A,4,BH:BH,1)), 0)+IFERROR(SUMIFS(E:E,G:G,"Ainukasutuses pind",C:C,"üüritav pind",H:H,BI79,A:A,5)/SUMIFS(E:E,G:G,"Ainukasutuses pind",C:C,"üüritav pind",A:A,5)*(IF(G79="Korruse üldpind", SUMIFS(E:E,G:G,"Ühiskasutuses korruse pind",C:C,"üüritav pind",A:A,5,BH:BH,1),SUMIFS(E:E,G:G,"Korruse üldpind",C:C,"üüritav pind",A:A,5,BH:BH,1))+SUMIFS(E:E,G:G,"Ühiskasutuses korruse pind",C:C,"üüritav pind",A:A,5,BH:BH,1)), 0)+IFERROR(SUMIFS(E:E,G:G,"Ainukasutuses pind",C:C,"üüritav pind",H:H,BI79,A:A,6)/SUMIFS(E:E,G:G,"Ainukasutuses pind",C:C,"üüritav pind",A:A,6)*(IF(G79="Korruse üldpind", SUMIFS(E:E,G:G,"Ühiskasutuses korruse pind",C:C,"üüritav pind",A:A,6,BH:BH,1),SUMIFS(E:E,G:G,"Korruse üldpind",C:C,"üüritav pind",A:A,6,BH:BH,1))+SUMIFS(E:E,G:G,"Ühiskasutuses korruse pind",C:C,"üüritav pind",A:A,6,BH:BH,1)),0)+IFERROR(SUMIFS(E:E,G:G,"Ainukasutuses pind",C:C,"üüritav pind",H:H,BI79,A:A,7)/SUMIFS(E:E,G:G,"Ainukasutuses pind",C:C,"üüritav pind",A:A,7)*(IF(G79="Korruse üldpind", SUMIFS(E:E,G:G,"Ühiskasutuses korruse pind",C:C,"üüritav pind",A:A,7,BH:BH,1),SUMIFS(E:E,G:G,"Korruse üldpind",C:C,"üüritav pind",A:A,7,BH:BH,1))+SUMIFS(E:E,G:G,"Ühiskasutuses korruse pind",C:C,"üüritav pind",A:A,7,BH:BH,1)),0)+IFERROR(SUMIFS(E:E,G:G,"Ainukasutuses pind",C:C,"üüritav pind",H:H,BI79,A:A,8)/SUMIFS(E:E,G:G,"Ainukasutuses pind",C:C,"üüritav pind",A:A,8)*(IF(G79="Korruse üldpind", SUMIFS(E:E,G:G,"Ühiskasutuses korruse pind",C:C,"üüritav pind",A:A,8,BH:BH,1),SUMIFS(E:E,G:G,"Korruse üldpind",C:C,"üüritav pind",A:A,8,BH:BH,1))+SUMIFS(E:E,G:G,"Ühiskasutuses korruse pind",C:C,"üüritav pind",A:A,8,BH:BH,1)),0)+IFERROR(SUMIFS(E:E,G:G,"Ainukasutuses pind",C:C,"üüritav pind",H:H,BI79,A:A,9)/SUMIFS(E:E,G:G,"Ainukasutuses pind",C:C,"üüritav pind",A:A,9)*(IF(G79="Korruse üldpind", SUMIFS(E:E,G:G,"Ühiskasutuses korruse pind",C:C,"üüritav pind",A:A,9,BH:BH,1),SUMIFS(E:E,G:G,"Korruse üldpind",C:C,"üüritav pind",A:A,9,BH:BH,1))+SUMIFS(E:E,G:G,"Ühiskasutuses korruse pind",C:C,"üüritav pind",A:A,9,BH:BH,1)),0)+IFERROR(SUMIFS(E:E,G:G,"Ainukasutuses pind",C:C,"üüritav pind",H:H,BI79,A:A,10)/SUMIFS(E:E,G:G,"Ainukasutuses pind",C:C,"üüritav pind",A:A,10)*(IF(G79="Korruse üldpind", SUMIFS(E:E,G:G,"Ühiskasutuses korruse pind",C:C,"üüritav pind",A:A,10,BH:BH,1),SUMIFS(E:E,G:G,"Korruse üldpind",C:C,"üüritav pind",A:A,10,BH:BH,1))+SUMIFS(E:E,G:G,"Ühiskasutuses korruse pind",C:C,"üüritav pind",A:A,10,BH:BH,1)), 0)+IFERROR(SUMIFS(E:E,G:G,"Ainukasutuses pind",C:C,"üüritav pind",H:H,BI79,A:A,11)/SUMIFS(E:E,G:G,"Ainukasutuses pind",C:C,"üüritav pind",A:A,11)*(IF(G79="Korruse üldpind",SUMIFS(E:E,G:G,"Ühiskasutuses korruse pind",C:C,"üüritav pind",A:A,11,BH:BH,1),SUMIFS(E:E,G:G,"Korruse üldpind",C:C,"üüritav pind",A:A,11,BH:BH,1))+SUMIFS(E:E,G:G,"Ühiskasutuses korruse pind",C:C,"üüritav pind",A:A,11,BH:BH,1)), 0)+IFERROR(SUMIFS(E:E,G:G,"Ainukasutuses pind",C:C,"üüritav pind",H:H,BI79,A:A,12)/SUMIFS(E:E,G:G,"Ainukasutuses pind",C:C,"üüritav pind",A:A,12)*(IF(G79="Korruse üldpind", SUMIFS(E:E,G:G,"Ühiskasutuses korruse pind",C:C,"üüritav pind",A:A,12,BH:BH,1),SUMIFS(E:E,G:G,"Korruse üldpind",C:C,"üüritav pind",A:A,12,BH:BH,1))+SUMIFS(E:E,G:G,"Ühiskasutuses korruse pind",C:C,"üüritav pind",A:A,12,BH:BH,1)),0)+IFERROR(SUMIFS(E:E,G:G,"Ainukasutuses pind",C:C,"üüritav pind",H:H,BI79,A:A,13)/SUMIFS(E:E,G:G,"Ainukasutuses pind",C:C,"üüritav pind",A:A,13)*(IF(G79="Korruse üldpind", SUMIFS(E:E,G:G,"Ühiskasutuses korruse pind",C:C,"üüritav pind",A:A,13,BH:BH,1),SUMIFS(E:E,G:G,"Korruse üldpind",C:C,"üüritav pind",A:A,13,BH:BH,1))+SUMIFS(E:E,G:G,"Ühiskasutuses korruse pind",C:C,"üüritav pind",A:A,13,BH:BH,1)),0)+IFERROR(SUMIFS(E:E,G:G,"Ainukasutuses pind",C:C,"Üüritav pind",H:H,BI79,A:A,14)/SUMIFS(E:E,G:G,"Ainukasutuses pind",C:C,"Üüritav pind",A:A,14)*(IF(G79="Korruse üldpind", SUMIFS(E:E,G:G,"Ühiskasutuses korruse pind",C:C,"üüritav pind",A:A,14,BH:BH,1),SUMIFS(E:E,G:G,"Korruse üldpind",C:C,"üüritav pind",A:A,14,BH:BH,1))+SUMIFS(E:E,G:G,"Ühiskasutuses korruse pind",C:C,"üüritav pind",A:A,14,BH:BH,1)), 0),IF(BI79="Aktiivne vakantsus", SUMIFS(E:E,C:C,"üüritav pind",G:G,"Ühiskasutuses korruse pind",BH:BH,1)+SUMIFS(E:E,C:C,"üüritav pind",G:G,"Korruse üldpind",BH:BH,1)-SUM($BL$2:BL78), IF(BI79="Üüritav büroopind kokku", SUM($BL$2:BL78), "")))</f>
        <v/>
      </c>
      <c r="BM79" s="34" t="str">
        <f ca="1">IF(BF79&lt;&gt;"",IFERROR(AY79/SUM($AY$3:OFFSET($AY$3,MATCH("Üüritav büroopind kokku",$BI$5:$BI$300,0),0))*(SUMIFS(E:E,G:G,"Ühiskasutuses hoone pind",C:C,"ÜÜRITAV PIND",BH:BH,1)+SUMIFS(E:E,G:G,"Hoone üldpind",C:C,"ÜÜRITAV PIND",BH:BH,1)),0),IF(BI79="Aktiivne vakantsus",IFERROR(AY79/SUM($AY$3:OFFSET($AY$3,MATCH("Üüritav büroopind kokku",$BI$5:$BI$300,0),0))*(SUMIFS(E:E,G:G,"Ühiskasutuses hoone pind",C:C,"ÜÜRITAV PIND",BH:BH,1)+SUMIFS(E:E,G:G,"Hoone üldpind",C:C,"ÜÜRITAV PIND",BH:BH,1)),0),IF(BI79="Üüritav büroopind kokku",SUM($BM$2:BM78),"")))</f>
        <v/>
      </c>
      <c r="BN79" s="34" t="str">
        <f>IF(OR(BF79&lt;&gt;"",BI79="Aktiivne vakantsus"),IFERROR(SUMIFS(INDEX($AC$3:$AU$1002,0,MATCH($BI79,AC$2:AU$2,0)),$BH$3:$BH$1002,1),0),IF(BI79="Üüritav büroopind kokku",SUM($BN$2:BN78), ""))</f>
        <v/>
      </c>
      <c r="BO79" s="34" t="str">
        <f t="shared" si="18"/>
        <v/>
      </c>
      <c r="BP79" s="114" t="str">
        <f t="shared" ca="1" si="16"/>
        <v/>
      </c>
    </row>
    <row r="80" spans="1:68" x14ac:dyDescent="0.3">
      <c r="A80" s="25" t="str">
        <f>IF(Eksplikatsioon!A82=0,"",Eksplikatsioon!A82)</f>
        <v/>
      </c>
      <c r="B80" s="58" t="str">
        <f>IF(Eksplikatsioon!B82=0,"",Eksplikatsioon!B82)</f>
        <v/>
      </c>
      <c r="C80" s="25" t="str">
        <f>IF(Eksplikatsioon!C82=0,"",Eksplikatsioon!C82)</f>
        <v/>
      </c>
      <c r="D80" s="25" t="str">
        <f>IF(Eksplikatsioon!D82=0,"",Eksplikatsioon!D82)</f>
        <v/>
      </c>
      <c r="E80" s="56" t="str">
        <f>IF(Eksplikatsioon!F82=0,"",Eksplikatsioon!F82)</f>
        <v/>
      </c>
      <c r="F80" s="25" t="str">
        <f>IF(Eksplikatsioon!H82=0,"",Eksplikatsioon!H82)</f>
        <v/>
      </c>
      <c r="G80" s="25" t="str">
        <f>IF(Eksplikatsioon!J82=0,"",Eksplikatsioon!J82)</f>
        <v/>
      </c>
      <c r="H80" s="25" t="str">
        <f>IF(Eksplikatsioon!K82=0,"",Eksplikatsioon!K82)</f>
        <v/>
      </c>
      <c r="I80" s="25" t="str">
        <f>IF(Eksplikatsioon!L82=0,"",Eksplikatsioon!L82)</f>
        <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c r="BH80" s="108" t="str">
        <f t="shared" si="17"/>
        <v/>
      </c>
      <c r="BI80" s="9" t="str">
        <f t="shared" si="19"/>
        <v/>
      </c>
      <c r="BJ80" s="9" t="str">
        <f t="shared" si="20"/>
        <v/>
      </c>
      <c r="BK80" s="34" t="str">
        <f>IF(BF80&lt;&gt;"",IF(SUMIFS(E:E,H:H,BI80,G:G,"Ainukasutuses pind",C:C,"ÜÜRITAV PIND",BH:BH,1)=0,0,SUMIFS(E:E,H:H,BI80,G:G,"Ainukasutuses pind",C:C,"ÜÜRITAV PIND",BH:BH,1)),IF(BI80="Aktiivne vakantsus",SUMIFS(E:E,C:C,"üüritav pind",G:G,"ainukasutuses pind",BH:BH,1)-SUM($BK$2:BK79),IF(BI80="Üüritav büroopind kokku",SUM($BK$2:BK79),"")))</f>
        <v/>
      </c>
      <c r="BL80" s="34" t="str">
        <f>IF(BF80&lt;&gt;"",IFERROR(SUMIFS(E:E,G:G,"Ainukasutuses pind",C:C,"üüritav pind",H:H,BI80,A:A,-4)/SUMIFS(E:E,G:G,"Ainukasutuses pind",C:C,"üüritav pind",A:A,-4)*(IF(G80="Korruse üldpind", SUMIFS(E:E,G:G,"Ühiskasutuses korruse pind",C:C,"üüritav pind",A:A,-4,BH:BH,1),SUMIFS(E:E,G:G,"Korruse üldpind",C:C,"üüritav pind",A:A,-4,BH:BH,1))+SUMIFS(E:E,G:G,"Ühiskasutuses korruse pind",C:C,"üüritav pind",A:A,-4,BH:BH,1)),0)+IFERROR(SUMIFS(E:E,G:G,"Ainukasutuses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pind",H:H,BI80,A:A,-1)/SUMIFS(E:E,G:G,"Ainukasutuses pind",C:C,"üüritav pind",A:A,-1)*(IF(G80="Korruse üldpind",SUMIFS(E:E,G:G,"Ühiskasutuses korruse pind",C:C,"üüritav pind",A:A,-1,BH:BH,1),SUMIFS(E:E,G:G,"Korruse üldpind",C:C,"üüritav pind",A:A,-1,BH:BH,1))+SUMIFS(E:E,G:G,"Ühiskasutuses korruse pind",C:C,"üüritav pind",A:A,-1,BH:BH,1)),0)+IFERROR(SUMIFS(E:E,G:G,"Ainukasutuses pind",C:C,"üüritav pind",H:H,BI80,A:A,0)/SUMIFS(E:E,G:G,"Ainukasutuses pind",C:C,"üüritav pind",A:A,0)*(IF(G80="Korruse üldpind", SUMIFS(E:E,G:G,"Ühiskasutuses korruse pind",C:C,"üüritav pind",A:A,0,BH:BH,1),SUMIFS(E:E,G:G,"Korruse üldpind",C:C,"üüritav pind",A:A,0,BH:BH,1))+SUMIFS(E:E,G:G,"Ühiskasutuses korruse pind",C:C,"üüritav pind",A:A,0,BH:BH,1)),0)+IFERROR(SUMIFS(E:E,G:G,"Ainukasutuses pind",C:C,"üüritav pind",H:H,BI80,A:A,1)/SUMIFS(E:E,G:G,"Ainukasutuses pind",C:C,"üüritav pind",A:A,1)*(IF(G80="Korruse üldpind", SUMIFS(E:E,G:G,"Ühiskasutuses korruse pind",C:C,"üüritav pind",A:A,1,BH:BH,1),SUMIFS(E:E,G:G,"Korruse üldpind",C:C,"üüritav pind",A:A,1,BH:BH,1))+SUMIFS(E:E,G:G,"Ühiskasutuses korruse pind",C:C,"üüritav pind",A:A,1,BH:BH,1)),0)+IFERROR(SUMIFS(E:E,G:G,"Ainukasutuses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 0)+IFERROR(SUMIFS(E:E,G:G,"Ainukasutuses pind",C:C,"üüritav pind",H:H,BI80,A:A,4)/SUMIFS(E:E,G:G,"Ainukasutuses pind",C:C,"üüritav pind",A:A,4)*(IF(G80="Korruse üldpind",SUMIFS(E:E,G:G,"Ühiskasutuses korruse pind",C:C,"üüritav pind",A:A,4,BH:BH,1),SUMIFS(E:E,G:G,"Korruse üldpind",C:C,"üüritav pind",A:A,4,BH:BH,1))+SUMIFS(E:E,G:G,"Ühiskasutuses korruse pind",C:C,"üüritav pind",A:A,4,BH:BH,1)), 0)+IFERROR(SUMIFS(E:E,G:G,"Ainukasutuses pind",C:C,"üüritav pind",H:H,BI80,A:A,5)/SUMIFS(E:E,G:G,"Ainukasutuses pind",C:C,"üüritav pind",A:A,5)*(IF(G80="Korruse üldpind", SUMIFS(E:E,G:G,"Ühiskasutuses korruse pind",C:C,"üüritav pind",A:A,5,BH:BH,1),SUMIFS(E:E,G:G,"Korruse üldpind",C:C,"üüritav pind",A:A,5,BH:BH,1))+SUMIFS(E:E,G:G,"Ühiskasutuses korruse pind",C:C,"üüritav pind",A:A,5,BH:BH,1)), 0)+IFERROR(SUMIFS(E:E,G:G,"Ainukasutuses pind",C:C,"üüritav pind",H:H,BI80,A:A,6)/SUMIFS(E:E,G:G,"Ainukasutuses pind",C:C,"üüritav pind",A:A,6)*(IF(G80="Korruse üldpind", SUMIFS(E:E,G:G,"Ühiskasutuses korruse pind",C:C,"üüritav pind",A:A,6,BH:BH,1),SUMIFS(E:E,G:G,"Korruse üldpind",C:C,"üüritav pind",A:A,6,BH:BH,1))+SUMIFS(E:E,G:G,"Ühiskasutuses korruse pind",C:C,"üüritav pind",A:A,6,BH:BH,1)),0)+IFERROR(SUMIFS(E:E,G:G,"Ainukasutuses pind",C:C,"üüritav pind",H:H,BI80,A:A,7)/SUMIFS(E:E,G:G,"Ainukasutuses pind",C:C,"üüritav pind",A:A,7)*(IF(G80="Korruse üldpind", SUMIFS(E:E,G:G,"Ühiskasutuses korruse pind",C:C,"üüritav pind",A:A,7,BH:BH,1),SUMIFS(E:E,G:G,"Korruse üldpind",C:C,"üüritav pind",A:A,7,BH:BH,1))+SUMIFS(E:E,G:G,"Ühiskasutuses korruse pind",C:C,"üüritav pind",A:A,7,BH:BH,1)),0)+IFERROR(SUMIFS(E:E,G:G,"Ainukasutuses pind",C:C,"üüritav pind",H:H,BI80,A:A,8)/SUMIFS(E:E,G:G,"Ainukasutuses pind",C:C,"üüritav pind",A:A,8)*(IF(G80="Korruse üldpind", SUMIFS(E:E,G:G,"Ühiskasutuses korruse pind",C:C,"üüritav pind",A:A,8,BH:BH,1),SUMIFS(E:E,G:G,"Korruse üldpind",C:C,"üüritav pind",A:A,8,BH:BH,1))+SUMIFS(E:E,G:G,"Ühiskasutuses korruse pind",C:C,"üüritav pind",A:A,8,BH:BH,1)),0)+IFERROR(SUMIFS(E:E,G:G,"Ainukasutuses pind",C:C,"üüritav pind",H:H,BI80,A:A,9)/SUMIFS(E:E,G:G,"Ainukasutuses pind",C:C,"üüritav pind",A:A,9)*(IF(G80="Korruse üldpind", SUMIFS(E:E,G:G,"Ühiskasutuses korruse pind",C:C,"üüritav pind",A:A,9,BH:BH,1),SUMIFS(E:E,G:G,"Korruse üldpind",C:C,"üüritav pind",A:A,9,BH:BH,1))+SUMIFS(E:E,G:G,"Ühiskasutuses korruse pind",C:C,"üüritav pind",A:A,9,BH:BH,1)),0)+IFERROR(SUMIFS(E:E,G:G,"Ainukasutuses pind",C:C,"üüritav pind",H:H,BI80,A:A,10)/SUMIFS(E:E,G:G,"Ainukasutuses pind",C:C,"üüritav pind",A:A,10)*(IF(G80="Korruse üldpind", SUMIFS(E:E,G:G,"Ühiskasutuses korruse pind",C:C,"üüritav pind",A:A,10,BH:BH,1),SUMIFS(E:E,G:G,"Korruse üldpind",C:C,"üüritav pind",A:A,10,BH:BH,1))+SUMIFS(E:E,G:G,"Ühiskasutuses korruse pind",C:C,"üüritav pind",A:A,10,BH:BH,1)), 0)+IFERROR(SUMIFS(E:E,G:G,"Ainukasutuses pind",C:C,"üüritav pind",H:H,BI80,A:A,11)/SUMIFS(E:E,G:G,"Ainukasutuses pind",C:C,"üüritav pind",A:A,11)*(IF(G80="Korruse üldpind",SUMIFS(E:E,G:G,"Ühiskasutuses korruse pind",C:C,"üüritav pind",A:A,11,BH:BH,1),SUMIFS(E:E,G:G,"Korruse üldpind",C:C,"üüritav pind",A:A,11,BH:BH,1))+SUMIFS(E:E,G:G,"Ühiskasutuses korruse pind",C:C,"üüritav pind",A:A,11,BH:BH,1)), 0)+IFERROR(SUMIFS(E:E,G:G,"Ainukasutuses pind",C:C,"üüritav pind",H:H,BI80,A:A,12)/SUMIFS(E:E,G:G,"Ainukasutuses pind",C:C,"üüritav pind",A:A,12)*(IF(G80="Korruse üldpind", SUMIFS(E:E,G:G,"Ühiskasutuses korruse pind",C:C,"üüritav pind",A:A,12,BH:BH,1),SUMIFS(E:E,G:G,"Korruse üldpind",C:C,"üüritav pind",A:A,12,BH:BH,1))+SUMIFS(E:E,G:G,"Ühiskasutuses korruse pind",C:C,"üüritav pind",A:A,12,BH:BH,1)),0)+IFERROR(SUMIFS(E:E,G:G,"Ainukasutuses pind",C:C,"üüritav pind",H:H,BI80,A:A,13)/SUMIFS(E:E,G:G,"Ainukasutuses pind",C:C,"üüritav pind",A:A,13)*(IF(G80="Korruse üldpind", SUMIFS(E:E,G:G,"Ühiskasutuses korruse pind",C:C,"üüritav pind",A:A,13,BH:BH,1),SUMIFS(E:E,G:G,"Korruse üldpind",C:C,"üüritav pind",A:A,13,BH:BH,1))+SUMIFS(E:E,G:G,"Ühiskasutuses korruse pind",C:C,"üüritav pind",A:A,13,BH:BH,1)),0)+IFERROR(SUMIFS(E:E,G:G,"Ainukasutuses pind",C:C,"Üüritav pind",H:H,BI80,A:A,14)/SUMIFS(E:E,G:G,"Ainukasutuses pind",C:C,"Üüritav pind",A:A,14)*(IF(G80="Korruse üldpind", SUMIFS(E:E,G:G,"Ühiskasutuses korruse pind",C:C,"üüritav pind",A:A,14,BH:BH,1),SUMIFS(E:E,G:G,"Korruse üldpind",C:C,"üüritav pind",A:A,14,BH:BH,1))+SUMIFS(E:E,G:G,"Ühiskasutuses korruse pind",C:C,"üüritav pind",A:A,14,BH:BH,1)), 0),IF(BI80="Aktiivne vakantsus", SUMIFS(E:E,C:C,"üüritav pind",G:G,"Ühiskasutuses korruse pind",BH:BH,1)+SUMIFS(E:E,C:C,"üüritav pind",G:G,"Korruse üldpind",BH:BH,1)-SUM($BL$2:BL79), IF(BI80="Üüritav büroopind kokku", SUM($BL$2:BL79), "")))</f>
        <v/>
      </c>
      <c r="BM80" s="34" t="str">
        <f ca="1">IF(BF80&lt;&gt;"",IFERROR(AY80/SUM($AY$3:OFFSET($AY$3,MATCH("Üüritav büroopind kokku",$BI$5:$BI$300,0),0))*(SUMIFS(E:E,G:G,"Ühiskasutuses hoone pind",C:C,"ÜÜRITAV PIND",BH:BH,1)+SUMIFS(E:E,G:G,"Hoone üldpind",C:C,"ÜÜRITAV PIND",BH:BH,1)),0),IF(BI80="Aktiivne vakantsus",IFERROR(AY80/SUM($AY$3:OFFSET($AY$3,MATCH("Üüritav büroopind kokku",$BI$5:$BI$300,0),0))*(SUMIFS(E:E,G:G,"Ühiskasutuses hoone pind",C:C,"ÜÜRITAV PIND",BH:BH,1)+SUMIFS(E:E,G:G,"Hoone üldpind",C:C,"ÜÜRITAV PIND",BH:BH,1)),0),IF(BI80="Üüritav büroopind kokku",SUM($BM$2:BM79),"")))</f>
        <v/>
      </c>
      <c r="BN80" s="34" t="str">
        <f>IF(OR(BF80&lt;&gt;"",BI80="Aktiivne vakantsus"),IFERROR(SUMIFS(INDEX($AC$3:$AU$1002,0,MATCH($BI80,AC$2:AU$2,0)),$BH$3:$BH$1002,1),0),IF(BI80="Üüritav büroopind kokku",SUM($BN$2:BN79), ""))</f>
        <v/>
      </c>
      <c r="BO80" s="34" t="str">
        <f t="shared" si="18"/>
        <v/>
      </c>
      <c r="BP80" s="114" t="str">
        <f t="shared" ca="1" si="16"/>
        <v/>
      </c>
    </row>
    <row r="81" spans="1:68" x14ac:dyDescent="0.3">
      <c r="A81" s="25" t="str">
        <f>IF(Eksplikatsioon!A83=0,"",Eksplikatsioon!A83)</f>
        <v/>
      </c>
      <c r="B81" s="58" t="str">
        <f>IF(Eksplikatsioon!B83=0,"",Eksplikatsioon!B83)</f>
        <v/>
      </c>
      <c r="C81" s="25" t="str">
        <f>IF(Eksplikatsioon!C83=0,"",Eksplikatsioon!C83)</f>
        <v/>
      </c>
      <c r="D81" s="25" t="str">
        <f>IF(Eksplikatsioon!D83=0,"",Eksplikatsioon!D83)</f>
        <v/>
      </c>
      <c r="E81" s="56" t="str">
        <f>IF(Eksplikatsioon!F83=0,"",Eksplikatsioon!F83)</f>
        <v/>
      </c>
      <c r="F81" s="25" t="str">
        <f>IF(Eksplikatsioon!H83=0,"",Eksplikatsioon!H83)</f>
        <v/>
      </c>
      <c r="G81" s="25" t="str">
        <f>IF(Eksplikatsioon!J83=0,"",Eksplikatsioon!J83)</f>
        <v/>
      </c>
      <c r="H81" s="25" t="str">
        <f>IF(Eksplikatsioon!K83=0,"",Eksplikatsioon!K83)</f>
        <v/>
      </c>
      <c r="I81" s="25" t="str">
        <f>IF(Eksplikatsioon!L83=0,"",Eksplikatsioon!L83)</f>
        <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c r="BH81" s="108" t="str">
        <f t="shared" si="17"/>
        <v/>
      </c>
      <c r="BI81" s="9" t="str">
        <f t="shared" si="19"/>
        <v/>
      </c>
      <c r="BJ81" s="9" t="str">
        <f t="shared" si="20"/>
        <v/>
      </c>
      <c r="BK81" s="34" t="str">
        <f>IF(BF81&lt;&gt;"",IF(SUMIFS(E:E,H:H,BI81,G:G,"Ainukasutuses pind",C:C,"ÜÜRITAV PIND",BH:BH,1)=0,0,SUMIFS(E:E,H:H,BI81,G:G,"Ainukasutuses pind",C:C,"ÜÜRITAV PIND",BH:BH,1)),IF(BI81="Aktiivne vakantsus",SUMIFS(E:E,C:C,"üüritav pind",G:G,"ainukasutuses pind",BH:BH,1)-SUM($BK$2:BK80),IF(BI81="Üüritav büroopind kokku",SUM($BK$2:BK80),"")))</f>
        <v/>
      </c>
      <c r="BL81" s="34" t="str">
        <f>IF(BF81&lt;&gt;"",IFERROR(SUMIFS(E:E,G:G,"Ainukasutuses pind",C:C,"üüritav pind",H:H,BI81,A:A,-4)/SUMIFS(E:E,G:G,"Ainukasutuses pind",C:C,"üüritav pind",A:A,-4)*(IF(G81="Korruse üldpind", SUMIFS(E:E,G:G,"Ühiskasutuses korruse pind",C:C,"üüritav pind",A:A,-4,BH:BH,1),SUMIFS(E:E,G:G,"Korruse üldpind",C:C,"üüritav pind",A:A,-4,BH:BH,1))+SUMIFS(E:E,G:G,"Ühiskasutuses korruse pind",C:C,"üüritav pind",A:A,-4,BH:BH,1)),0)+IFERROR(SUMIFS(E:E,G:G,"Ainukasutuses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pind",H:H,BI81,A:A,-1)/SUMIFS(E:E,G:G,"Ainukasutuses pind",C:C,"üüritav pind",A:A,-1)*(IF(G81="Korruse üldpind",SUMIFS(E:E,G:G,"Ühiskasutuses korruse pind",C:C,"üüritav pind",A:A,-1,BH:BH,1),SUMIFS(E:E,G:G,"Korruse üldpind",C:C,"üüritav pind",A:A,-1,BH:BH,1))+SUMIFS(E:E,G:G,"Ühiskasutuses korruse pind",C:C,"üüritav pind",A:A,-1,BH:BH,1)),0)+IFERROR(SUMIFS(E:E,G:G,"Ainukasutuses pind",C:C,"üüritav pind",H:H,BI81,A:A,0)/SUMIFS(E:E,G:G,"Ainukasutuses pind",C:C,"üüritav pind",A:A,0)*(IF(G81="Korruse üldpind", SUMIFS(E:E,G:G,"Ühiskasutuses korruse pind",C:C,"üüritav pind",A:A,0,BH:BH,1),SUMIFS(E:E,G:G,"Korruse üldpind",C:C,"üüritav pind",A:A,0,BH:BH,1))+SUMIFS(E:E,G:G,"Ühiskasutuses korruse pind",C:C,"üüritav pind",A:A,0,BH:BH,1)),0)+IFERROR(SUMIFS(E:E,G:G,"Ainukasutuses pind",C:C,"üüritav pind",H:H,BI81,A:A,1)/SUMIFS(E:E,G:G,"Ainukasutuses pind",C:C,"üüritav pind",A:A,1)*(IF(G81="Korruse üldpind", SUMIFS(E:E,G:G,"Ühiskasutuses korruse pind",C:C,"üüritav pind",A:A,1,BH:BH,1),SUMIFS(E:E,G:G,"Korruse üldpind",C:C,"üüritav pind",A:A,1,BH:BH,1))+SUMIFS(E:E,G:G,"Ühiskasutuses korruse pind",C:C,"üüritav pind",A:A,1,BH:BH,1)),0)+IFERROR(SUMIFS(E:E,G:G,"Ainukasutuses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 0)+IFERROR(SUMIFS(E:E,G:G,"Ainukasutuses pind",C:C,"üüritav pind",H:H,BI81,A:A,4)/SUMIFS(E:E,G:G,"Ainukasutuses pind",C:C,"üüritav pind",A:A,4)*(IF(G81="Korruse üldpind",SUMIFS(E:E,G:G,"Ühiskasutuses korruse pind",C:C,"üüritav pind",A:A,4,BH:BH,1),SUMIFS(E:E,G:G,"Korruse üldpind",C:C,"üüritav pind",A:A,4,BH:BH,1))+SUMIFS(E:E,G:G,"Ühiskasutuses korruse pind",C:C,"üüritav pind",A:A,4,BH:BH,1)), 0)+IFERROR(SUMIFS(E:E,G:G,"Ainukasutuses pind",C:C,"üüritav pind",H:H,BI81,A:A,5)/SUMIFS(E:E,G:G,"Ainukasutuses pind",C:C,"üüritav pind",A:A,5)*(IF(G81="Korruse üldpind", SUMIFS(E:E,G:G,"Ühiskasutuses korruse pind",C:C,"üüritav pind",A:A,5,BH:BH,1),SUMIFS(E:E,G:G,"Korruse üldpind",C:C,"üüritav pind",A:A,5,BH:BH,1))+SUMIFS(E:E,G:G,"Ühiskasutuses korruse pind",C:C,"üüritav pind",A:A,5,BH:BH,1)), 0)+IFERROR(SUMIFS(E:E,G:G,"Ainukasutuses pind",C:C,"üüritav pind",H:H,BI81,A:A,6)/SUMIFS(E:E,G:G,"Ainukasutuses pind",C:C,"üüritav pind",A:A,6)*(IF(G81="Korruse üldpind", SUMIFS(E:E,G:G,"Ühiskasutuses korruse pind",C:C,"üüritav pind",A:A,6,BH:BH,1),SUMIFS(E:E,G:G,"Korruse üldpind",C:C,"üüritav pind",A:A,6,BH:BH,1))+SUMIFS(E:E,G:G,"Ühiskasutuses korruse pind",C:C,"üüritav pind",A:A,6,BH:BH,1)),0)+IFERROR(SUMIFS(E:E,G:G,"Ainukasutuses pind",C:C,"üüritav pind",H:H,BI81,A:A,7)/SUMIFS(E:E,G:G,"Ainukasutuses pind",C:C,"üüritav pind",A:A,7)*(IF(G81="Korruse üldpind", SUMIFS(E:E,G:G,"Ühiskasutuses korruse pind",C:C,"üüritav pind",A:A,7,BH:BH,1),SUMIFS(E:E,G:G,"Korruse üldpind",C:C,"üüritav pind",A:A,7,BH:BH,1))+SUMIFS(E:E,G:G,"Ühiskasutuses korruse pind",C:C,"üüritav pind",A:A,7,BH:BH,1)),0)+IFERROR(SUMIFS(E:E,G:G,"Ainukasutuses pind",C:C,"üüritav pind",H:H,BI81,A:A,8)/SUMIFS(E:E,G:G,"Ainukasutuses pind",C:C,"üüritav pind",A:A,8)*(IF(G81="Korruse üldpind", SUMIFS(E:E,G:G,"Ühiskasutuses korruse pind",C:C,"üüritav pind",A:A,8,BH:BH,1),SUMIFS(E:E,G:G,"Korruse üldpind",C:C,"üüritav pind",A:A,8,BH:BH,1))+SUMIFS(E:E,G:G,"Ühiskasutuses korruse pind",C:C,"üüritav pind",A:A,8,BH:BH,1)),0)+IFERROR(SUMIFS(E:E,G:G,"Ainukasutuses pind",C:C,"üüritav pind",H:H,BI81,A:A,9)/SUMIFS(E:E,G:G,"Ainukasutuses pind",C:C,"üüritav pind",A:A,9)*(IF(G81="Korruse üldpind", SUMIFS(E:E,G:G,"Ühiskasutuses korruse pind",C:C,"üüritav pind",A:A,9,BH:BH,1),SUMIFS(E:E,G:G,"Korruse üldpind",C:C,"üüritav pind",A:A,9,BH:BH,1))+SUMIFS(E:E,G:G,"Ühiskasutuses korruse pind",C:C,"üüritav pind",A:A,9,BH:BH,1)),0)+IFERROR(SUMIFS(E:E,G:G,"Ainukasutuses pind",C:C,"üüritav pind",H:H,BI81,A:A,10)/SUMIFS(E:E,G:G,"Ainukasutuses pind",C:C,"üüritav pind",A:A,10)*(IF(G81="Korruse üldpind", SUMIFS(E:E,G:G,"Ühiskasutuses korruse pind",C:C,"üüritav pind",A:A,10,BH:BH,1),SUMIFS(E:E,G:G,"Korruse üldpind",C:C,"üüritav pind",A:A,10,BH:BH,1))+SUMIFS(E:E,G:G,"Ühiskasutuses korruse pind",C:C,"üüritav pind",A:A,10,BH:BH,1)), 0)+IFERROR(SUMIFS(E:E,G:G,"Ainukasutuses pind",C:C,"üüritav pind",H:H,BI81,A:A,11)/SUMIFS(E:E,G:G,"Ainukasutuses pind",C:C,"üüritav pind",A:A,11)*(IF(G81="Korruse üldpind",SUMIFS(E:E,G:G,"Ühiskasutuses korruse pind",C:C,"üüritav pind",A:A,11,BH:BH,1),SUMIFS(E:E,G:G,"Korruse üldpind",C:C,"üüritav pind",A:A,11,BH:BH,1))+SUMIFS(E:E,G:G,"Ühiskasutuses korruse pind",C:C,"üüritav pind",A:A,11,BH:BH,1)), 0)+IFERROR(SUMIFS(E:E,G:G,"Ainukasutuses pind",C:C,"üüritav pind",H:H,BI81,A:A,12)/SUMIFS(E:E,G:G,"Ainukasutuses pind",C:C,"üüritav pind",A:A,12)*(IF(G81="Korruse üldpind", SUMIFS(E:E,G:G,"Ühiskasutuses korruse pind",C:C,"üüritav pind",A:A,12,BH:BH,1),SUMIFS(E:E,G:G,"Korruse üldpind",C:C,"üüritav pind",A:A,12,BH:BH,1))+SUMIFS(E:E,G:G,"Ühiskasutuses korruse pind",C:C,"üüritav pind",A:A,12,BH:BH,1)),0)+IFERROR(SUMIFS(E:E,G:G,"Ainukasutuses pind",C:C,"üüritav pind",H:H,BI81,A:A,13)/SUMIFS(E:E,G:G,"Ainukasutuses pind",C:C,"üüritav pind",A:A,13)*(IF(G81="Korruse üldpind", SUMIFS(E:E,G:G,"Ühiskasutuses korruse pind",C:C,"üüritav pind",A:A,13,BH:BH,1),SUMIFS(E:E,G:G,"Korruse üldpind",C:C,"üüritav pind",A:A,13,BH:BH,1))+SUMIFS(E:E,G:G,"Ühiskasutuses korruse pind",C:C,"üüritav pind",A:A,13,BH:BH,1)),0)+IFERROR(SUMIFS(E:E,G:G,"Ainukasutuses pind",C:C,"Üüritav pind",H:H,BI81,A:A,14)/SUMIFS(E:E,G:G,"Ainukasutuses pind",C:C,"Üüritav pind",A:A,14)*(IF(G81="Korruse üldpind", SUMIFS(E:E,G:G,"Ühiskasutuses korruse pind",C:C,"üüritav pind",A:A,14,BH:BH,1),SUMIFS(E:E,G:G,"Korruse üldpind",C:C,"üüritav pind",A:A,14,BH:BH,1))+SUMIFS(E:E,G:G,"Ühiskasutuses korruse pind",C:C,"üüritav pind",A:A,14,BH:BH,1)), 0),IF(BI81="Aktiivne vakantsus", SUMIFS(E:E,C:C,"üüritav pind",G:G,"Ühiskasutuses korruse pind",BH:BH,1)+SUMIFS(E:E,C:C,"üüritav pind",G:G,"Korruse üldpind",BH:BH,1)-SUM($BL$2:BL80), IF(BI81="Üüritav büroopind kokku", SUM($BL$2:BL80), "")))</f>
        <v/>
      </c>
      <c r="BM81" s="34" t="str">
        <f ca="1">IF(BF81&lt;&gt;"",IFERROR(AY81/SUM($AY$3:OFFSET($AY$3,MATCH("Üüritav büroopind kokku",$BI$5:$BI$300,0),0))*(SUMIFS(E:E,G:G,"Ühiskasutuses hoone pind",C:C,"ÜÜRITAV PIND",BH:BH,1)+SUMIFS(E:E,G:G,"Hoone üldpind",C:C,"ÜÜRITAV PIND",BH:BH,1)),0),IF(BI81="Aktiivne vakantsus",IFERROR(AY81/SUM($AY$3:OFFSET($AY$3,MATCH("Üüritav büroopind kokku",$BI$5:$BI$300,0),0))*(SUMIFS(E:E,G:G,"Ühiskasutuses hoone pind",C:C,"ÜÜRITAV PIND",BH:BH,1)+SUMIFS(E:E,G:G,"Hoone üldpind",C:C,"ÜÜRITAV PIND",BH:BH,1)),0),IF(BI81="Üüritav büroopind kokku",SUM($BM$2:BM80),"")))</f>
        <v/>
      </c>
      <c r="BN81" s="34" t="str">
        <f>IF(OR(BF81&lt;&gt;"",BI81="Aktiivne vakantsus"),IFERROR(SUMIFS(INDEX($AC$3:$AU$1002,0,MATCH($BI81,AC$2:AU$2,0)),$BH$3:$BH$1002,1),0),IF(BI81="Üüritav büroopind kokku",SUM($BN$2:BN80), ""))</f>
        <v/>
      </c>
      <c r="BO81" s="34" t="str">
        <f t="shared" si="18"/>
        <v/>
      </c>
      <c r="BP81" s="114" t="str">
        <f t="shared" ca="1" si="16"/>
        <v/>
      </c>
    </row>
    <row r="82" spans="1:68" x14ac:dyDescent="0.3">
      <c r="A82" s="25" t="str">
        <f>IF(Eksplikatsioon!A84=0,"",Eksplikatsioon!A84)</f>
        <v/>
      </c>
      <c r="B82" s="58" t="str">
        <f>IF(Eksplikatsioon!B84=0,"",Eksplikatsioon!B84)</f>
        <v/>
      </c>
      <c r="C82" s="25" t="str">
        <f>IF(Eksplikatsioon!C84=0,"",Eksplikatsioon!C84)</f>
        <v/>
      </c>
      <c r="D82" s="25" t="str">
        <f>IF(Eksplikatsioon!D84=0,"",Eksplikatsioon!D84)</f>
        <v/>
      </c>
      <c r="E82" s="56" t="str">
        <f>IF(Eksplikatsioon!F84=0,"",Eksplikatsioon!F84)</f>
        <v/>
      </c>
      <c r="F82" s="25" t="str">
        <f>IF(Eksplikatsioon!H84=0,"",Eksplikatsioon!H84)</f>
        <v/>
      </c>
      <c r="G82" s="25" t="str">
        <f>IF(Eksplikatsioon!J84=0,"",Eksplikatsioon!J84)</f>
        <v/>
      </c>
      <c r="H82" s="25" t="str">
        <f>IF(Eksplikatsioon!K84=0,"",Eksplikatsioon!K84)</f>
        <v/>
      </c>
      <c r="I82" s="25" t="str">
        <f>IF(Eksplikatsioon!L84=0,"",Eksplikatsioon!L84)</f>
        <v/>
      </c>
      <c r="J82" s="31"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1"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1"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1"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1"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1"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1"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1"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1"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1"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1"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1"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1"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1"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1"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1"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1"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1"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1"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1" t="str">
        <f>IFERROR(IF($G82=Tabelid!$L$6,$E82*J82,IFERROR($E82*J82/SUM($J82:$AB82)*(Eksplikatsioon!O84)/SUMPRODUCT($J82:$AB82,Eksplikatsioon!$O84:$AG84),"")),"")</f>
        <v/>
      </c>
      <c r="AD82" s="31" t="str">
        <f>IFERROR(IF($G82=Tabelid!$L$6,$E82*K82,IFERROR($E82*K82/SUM($J82:$AB82)*(Eksplikatsioon!P84)/SUMPRODUCT($J82:$AB82,Eksplikatsioon!$O84:$AG84),"")),"")</f>
        <v/>
      </c>
      <c r="AE82" s="31" t="str">
        <f>IFERROR(IF($G82=Tabelid!$L$6,$E82*L82,IFERROR($E82*L82/SUM($J82:$AB82)*(Eksplikatsioon!Q84)/SUMPRODUCT($J82:$AB82,Eksplikatsioon!$O84:$AG84),"")),"")</f>
        <v/>
      </c>
      <c r="AF82" s="31" t="str">
        <f>IFERROR(IF($G82=Tabelid!$L$6,$E82*M82,IFERROR($E82*M82/SUM($J82:$AB82)*(Eksplikatsioon!R84)/SUMPRODUCT($J82:$AB82,Eksplikatsioon!$O84:$AG84),"")),"")</f>
        <v/>
      </c>
      <c r="AG82" s="31" t="str">
        <f>IFERROR(IF($G82=Tabelid!$L$6,$E82*N82,IFERROR($E82*N82/SUM($J82:$AB82)*(Eksplikatsioon!S84)/SUMPRODUCT($J82:$AB82,Eksplikatsioon!$O84:$AG84),"")),"")</f>
        <v/>
      </c>
      <c r="AH82" s="31" t="str">
        <f>IFERROR(IF($G82=Tabelid!$L$6,$E82*O82,IFERROR($E82*O82/SUM($J82:$AB82)*(Eksplikatsioon!T84)/SUMPRODUCT($J82:$AB82,Eksplikatsioon!$O84:$AG84),"")),"")</f>
        <v/>
      </c>
      <c r="AI82" s="31" t="str">
        <f>IFERROR(IF($G82=Tabelid!$L$6,$E82*P82,IFERROR($E82*P82/SUM($J82:$AB82)*(Eksplikatsioon!U84)/SUMPRODUCT($J82:$AB82,Eksplikatsioon!$O84:$AG84),"")),"")</f>
        <v/>
      </c>
      <c r="AJ82" s="31" t="str">
        <f>IFERROR(IF($G82=Tabelid!$L$6,$E82*Q82,IFERROR($E82*Q82/SUM($J82:$AB82)*(Eksplikatsioon!V84)/SUMPRODUCT($J82:$AB82,Eksplikatsioon!$O84:$AG84),"")),"")</f>
        <v/>
      </c>
      <c r="AK82" s="31" t="str">
        <f>IFERROR(IF($G82=Tabelid!$L$6,$E82*R82,IFERROR($E82*R82/SUM($J82:$AB82)*(Eksplikatsioon!W84)/SUMPRODUCT($J82:$AB82,Eksplikatsioon!$O84:$AG84),"")),"")</f>
        <v/>
      </c>
      <c r="AL82" s="31" t="str">
        <f>IFERROR(IF($G82=Tabelid!$L$6,$E82*S82,IFERROR($E82*S82/SUM($J82:$AB82)*(Eksplikatsioon!X84)/SUMPRODUCT($J82:$AB82,Eksplikatsioon!$O84:$AG84),"")),"")</f>
        <v/>
      </c>
      <c r="AM82" s="31" t="str">
        <f>IFERROR(IF($G82=Tabelid!$L$6,$E82*T82,IFERROR($E82*T82/SUM($J82:$AB82)*(Eksplikatsioon!Y84)/SUMPRODUCT($J82:$AB82,Eksplikatsioon!$O84:$AG84),"")),"")</f>
        <v/>
      </c>
      <c r="AN82" s="31" t="str">
        <f>IFERROR(IF($G82=Tabelid!$L$6,$E82*U82,IFERROR($E82*U82/SUM($J82:$AB82)*(Eksplikatsioon!Z84)/SUMPRODUCT($J82:$AB82,Eksplikatsioon!$O84:$AG84),"")),"")</f>
        <v/>
      </c>
      <c r="AO82" s="31" t="str">
        <f>IFERROR(IF($G82=Tabelid!$L$6,$E82*V82,IFERROR($E82*V82/SUM($J82:$AB82)*(Eksplikatsioon!AA84)/SUMPRODUCT($J82:$AB82,Eksplikatsioon!$O84:$AG84),"")),"")</f>
        <v/>
      </c>
      <c r="AP82" s="31" t="str">
        <f>IFERROR(IF($G82=Tabelid!$L$6,$E82*W82,IFERROR($E82*W82/SUM($J82:$AB82)*(Eksplikatsioon!AB84)/SUMPRODUCT($J82:$AB82,Eksplikatsioon!$O84:$AG84),"")),"")</f>
        <v/>
      </c>
      <c r="AQ82" s="31" t="str">
        <f>IFERROR(IF($G82=Tabelid!$L$6,$E82*X82,IFERROR($E82*X82/SUM($J82:$AB82)*(Eksplikatsioon!AC84)/SUMPRODUCT($J82:$AB82,Eksplikatsioon!$O84:$AG84),"")),"")</f>
        <v/>
      </c>
      <c r="AR82" s="31" t="str">
        <f>IFERROR(IF($G82=Tabelid!$L$6,$E82*Y82,IFERROR($E82*Y82/SUM($J82:$AB82)*(Eksplikatsioon!AD84)/SUMPRODUCT($J82:$AB82,Eksplikatsioon!$O84:$AG84),"")),"")</f>
        <v/>
      </c>
      <c r="AS82" s="31" t="str">
        <f>IFERROR(IF($G82=Tabelid!$L$6,$E82*Z82,IFERROR($E82*Z82/SUM($J82:$AB82)*(Eksplikatsioon!AE84)/SUMPRODUCT($J82:$AB82,Eksplikatsioon!$O84:$AG84),"")),"")</f>
        <v/>
      </c>
      <c r="AT82" s="31" t="str">
        <f>IFERROR(IF($G82=Tabelid!$L$6,$E82*AA82,IFERROR($E82*AA82/SUM($J82:$AB82)*(Eksplikatsioon!AF84)/SUMPRODUCT($J82:$AB82,Eksplikatsioon!$O84:$AG84),"")),"")</f>
        <v/>
      </c>
      <c r="AU82" s="31" t="str">
        <f>IFERROR(IF($G82=Tabelid!$L$6,$E82*AB82,IFERROR($E82*AB82/SUM($J82:$AB82)*(Eksplikatsioon!AG84)/SUMPRODUCT($J82:$AB82,Eksplikatsioon!$O84:$AG84),"")),"")</f>
        <v/>
      </c>
      <c r="BH82" s="108" t="str">
        <f t="shared" si="17"/>
        <v/>
      </c>
      <c r="BI82" s="9" t="str">
        <f t="shared" si="19"/>
        <v/>
      </c>
      <c r="BJ82" s="9" t="str">
        <f t="shared" si="20"/>
        <v/>
      </c>
      <c r="BK82" s="34" t="str">
        <f>IF(BF82&lt;&gt;"",IF(SUMIFS(E:E,H:H,BI82,G:G,"Ainukasutuses pind",C:C,"ÜÜRITAV PIND",BH:BH,1)=0,0,SUMIFS(E:E,H:H,BI82,G:G,"Ainukasutuses pind",C:C,"ÜÜRITAV PIND",BH:BH,1)),IF(BI82="Aktiivne vakantsus",SUMIFS(E:E,C:C,"üüritav pind",G:G,"ainukasutuses pind",BH:BH,1)-SUM($BK$2:BK81),IF(BI82="Üüritav büroopind kokku",SUM($BK$2:BK81),"")))</f>
        <v/>
      </c>
      <c r="BL82" s="34" t="str">
        <f>IF(BF82&lt;&gt;"",IFERROR(SUMIFS(E:E,G:G,"Ainukasutuses pind",C:C,"üüritav pind",H:H,BI82,A:A,-4)/SUMIFS(E:E,G:G,"Ainukasutuses pind",C:C,"üüritav pind",A:A,-4)*(IF(G82="Korruse üldpind", SUMIFS(E:E,G:G,"Ühiskasutuses korruse pind",C:C,"üüritav pind",A:A,-4,BH:BH,1),SUMIFS(E:E,G:G,"Korruse üldpind",C:C,"üüritav pind",A:A,-4,BH:BH,1))+SUMIFS(E:E,G:G,"Ühiskasutuses korruse pind",C:C,"üüritav pind",A:A,-4,BH:BH,1)),0)+IFERROR(SUMIFS(E:E,G:G,"Ainukasutuses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pind",H:H,BI82,A:A,-1)/SUMIFS(E:E,G:G,"Ainukasutuses pind",C:C,"üüritav pind",A:A,-1)*(IF(G82="Korruse üldpind",SUMIFS(E:E,G:G,"Ühiskasutuses korruse pind",C:C,"üüritav pind",A:A,-1,BH:BH,1),SUMIFS(E:E,G:G,"Korruse üldpind",C:C,"üüritav pind",A:A,-1,BH:BH,1))+SUMIFS(E:E,G:G,"Ühiskasutuses korruse pind",C:C,"üüritav pind",A:A,-1,BH:BH,1)),0)+IFERROR(SUMIFS(E:E,G:G,"Ainukasutuses pind",C:C,"üüritav pind",H:H,BI82,A:A,0)/SUMIFS(E:E,G:G,"Ainukasutuses pind",C:C,"üüritav pind",A:A,0)*(IF(G82="Korruse üldpind", SUMIFS(E:E,G:G,"Ühiskasutuses korruse pind",C:C,"üüritav pind",A:A,0,BH:BH,1),SUMIFS(E:E,G:G,"Korruse üldpind",C:C,"üüritav pind",A:A,0,BH:BH,1))+SUMIFS(E:E,G:G,"Ühiskasutuses korruse pind",C:C,"üüritav pind",A:A,0,BH:BH,1)),0)+IFERROR(SUMIFS(E:E,G:G,"Ainukasutuses pind",C:C,"üüritav pind",H:H,BI82,A:A,1)/SUMIFS(E:E,G:G,"Ainukasutuses pind",C:C,"üüritav pind",A:A,1)*(IF(G82="Korruse üldpind", SUMIFS(E:E,G:G,"Ühiskasutuses korruse pind",C:C,"üüritav pind",A:A,1,BH:BH,1),SUMIFS(E:E,G:G,"Korruse üldpind",C:C,"üüritav pind",A:A,1,BH:BH,1))+SUMIFS(E:E,G:G,"Ühiskasutuses korruse pind",C:C,"üüritav pind",A:A,1,BH:BH,1)),0)+IFERROR(SUMIFS(E:E,G:G,"Ainukasutuses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 0)+IFERROR(SUMIFS(E:E,G:G,"Ainukasutuses pind",C:C,"üüritav pind",H:H,BI82,A:A,4)/SUMIFS(E:E,G:G,"Ainukasutuses pind",C:C,"üüritav pind",A:A,4)*(IF(G82="Korruse üldpind",SUMIFS(E:E,G:G,"Ühiskasutuses korruse pind",C:C,"üüritav pind",A:A,4,BH:BH,1),SUMIFS(E:E,G:G,"Korruse üldpind",C:C,"üüritav pind",A:A,4,BH:BH,1))+SUMIFS(E:E,G:G,"Ühiskasutuses korruse pind",C:C,"üüritav pind",A:A,4,BH:BH,1)), 0)+IFERROR(SUMIFS(E:E,G:G,"Ainukasutuses pind",C:C,"üüritav pind",H:H,BI82,A:A,5)/SUMIFS(E:E,G:G,"Ainukasutuses pind",C:C,"üüritav pind",A:A,5)*(IF(G82="Korruse üldpind", SUMIFS(E:E,G:G,"Ühiskasutuses korruse pind",C:C,"üüritav pind",A:A,5,BH:BH,1),SUMIFS(E:E,G:G,"Korruse üldpind",C:C,"üüritav pind",A:A,5,BH:BH,1))+SUMIFS(E:E,G:G,"Ühiskasutuses korruse pind",C:C,"üüritav pind",A:A,5,BH:BH,1)), 0)+IFERROR(SUMIFS(E:E,G:G,"Ainukasutuses pind",C:C,"üüritav pind",H:H,BI82,A:A,6)/SUMIFS(E:E,G:G,"Ainukasutuses pind",C:C,"üüritav pind",A:A,6)*(IF(G82="Korruse üldpind", SUMIFS(E:E,G:G,"Ühiskasutuses korruse pind",C:C,"üüritav pind",A:A,6,BH:BH,1),SUMIFS(E:E,G:G,"Korruse üldpind",C:C,"üüritav pind",A:A,6,BH:BH,1))+SUMIFS(E:E,G:G,"Ühiskasutuses korruse pind",C:C,"üüritav pind",A:A,6,BH:BH,1)),0)+IFERROR(SUMIFS(E:E,G:G,"Ainukasutuses pind",C:C,"üüritav pind",H:H,BI82,A:A,7)/SUMIFS(E:E,G:G,"Ainukasutuses pind",C:C,"üüritav pind",A:A,7)*(IF(G82="Korruse üldpind", SUMIFS(E:E,G:G,"Ühiskasutuses korruse pind",C:C,"üüritav pind",A:A,7,BH:BH,1),SUMIFS(E:E,G:G,"Korruse üldpind",C:C,"üüritav pind",A:A,7,BH:BH,1))+SUMIFS(E:E,G:G,"Ühiskasutuses korruse pind",C:C,"üüritav pind",A:A,7,BH:BH,1)),0)+IFERROR(SUMIFS(E:E,G:G,"Ainukasutuses pind",C:C,"üüritav pind",H:H,BI82,A:A,8)/SUMIFS(E:E,G:G,"Ainukasutuses pind",C:C,"üüritav pind",A:A,8)*(IF(G82="Korruse üldpind", SUMIFS(E:E,G:G,"Ühiskasutuses korruse pind",C:C,"üüritav pind",A:A,8,BH:BH,1),SUMIFS(E:E,G:G,"Korruse üldpind",C:C,"üüritav pind",A:A,8,BH:BH,1))+SUMIFS(E:E,G:G,"Ühiskasutuses korruse pind",C:C,"üüritav pind",A:A,8,BH:BH,1)),0)+IFERROR(SUMIFS(E:E,G:G,"Ainukasutuses pind",C:C,"üüritav pind",H:H,BI82,A:A,9)/SUMIFS(E:E,G:G,"Ainukasutuses pind",C:C,"üüritav pind",A:A,9)*(IF(G82="Korruse üldpind", SUMIFS(E:E,G:G,"Ühiskasutuses korruse pind",C:C,"üüritav pind",A:A,9,BH:BH,1),SUMIFS(E:E,G:G,"Korruse üldpind",C:C,"üüritav pind",A:A,9,BH:BH,1))+SUMIFS(E:E,G:G,"Ühiskasutuses korruse pind",C:C,"üüritav pind",A:A,9,BH:BH,1)),0)+IFERROR(SUMIFS(E:E,G:G,"Ainukasutuses pind",C:C,"üüritav pind",H:H,BI82,A:A,10)/SUMIFS(E:E,G:G,"Ainukasutuses pind",C:C,"üüritav pind",A:A,10)*(IF(G82="Korruse üldpind", SUMIFS(E:E,G:G,"Ühiskasutuses korruse pind",C:C,"üüritav pind",A:A,10,BH:BH,1),SUMIFS(E:E,G:G,"Korruse üldpind",C:C,"üüritav pind",A:A,10,BH:BH,1))+SUMIFS(E:E,G:G,"Ühiskasutuses korruse pind",C:C,"üüritav pind",A:A,10,BH:BH,1)), 0)+IFERROR(SUMIFS(E:E,G:G,"Ainukasutuses pind",C:C,"üüritav pind",H:H,BI82,A:A,11)/SUMIFS(E:E,G:G,"Ainukasutuses pind",C:C,"üüritav pind",A:A,11)*(IF(G82="Korruse üldpind",SUMIFS(E:E,G:G,"Ühiskasutuses korruse pind",C:C,"üüritav pind",A:A,11,BH:BH,1),SUMIFS(E:E,G:G,"Korruse üldpind",C:C,"üüritav pind",A:A,11,BH:BH,1))+SUMIFS(E:E,G:G,"Ühiskasutuses korruse pind",C:C,"üüritav pind",A:A,11,BH:BH,1)), 0)+IFERROR(SUMIFS(E:E,G:G,"Ainukasutuses pind",C:C,"üüritav pind",H:H,BI82,A:A,12)/SUMIFS(E:E,G:G,"Ainukasutuses pind",C:C,"üüritav pind",A:A,12)*(IF(G82="Korruse üldpind", SUMIFS(E:E,G:G,"Ühiskasutuses korruse pind",C:C,"üüritav pind",A:A,12,BH:BH,1),SUMIFS(E:E,G:G,"Korruse üldpind",C:C,"üüritav pind",A:A,12,BH:BH,1))+SUMIFS(E:E,G:G,"Ühiskasutuses korruse pind",C:C,"üüritav pind",A:A,12,BH:BH,1)),0)+IFERROR(SUMIFS(E:E,G:G,"Ainukasutuses pind",C:C,"üüritav pind",H:H,BI82,A:A,13)/SUMIFS(E:E,G:G,"Ainukasutuses pind",C:C,"üüritav pind",A:A,13)*(IF(G82="Korruse üldpind", SUMIFS(E:E,G:G,"Ühiskasutuses korruse pind",C:C,"üüritav pind",A:A,13,BH:BH,1),SUMIFS(E:E,G:G,"Korruse üldpind",C:C,"üüritav pind",A:A,13,BH:BH,1))+SUMIFS(E:E,G:G,"Ühiskasutuses korruse pind",C:C,"üüritav pind",A:A,13,BH:BH,1)),0)+IFERROR(SUMIFS(E:E,G:G,"Ainukasutuses pind",C:C,"Üüritav pind",H:H,BI82,A:A,14)/SUMIFS(E:E,G:G,"Ainukasutuses pind",C:C,"Üüritav pind",A:A,14)*(IF(G82="Korruse üldpind", SUMIFS(E:E,G:G,"Ühiskasutuses korruse pind",C:C,"üüritav pind",A:A,14,BH:BH,1),SUMIFS(E:E,G:G,"Korruse üldpind",C:C,"üüritav pind",A:A,14,BH:BH,1))+SUMIFS(E:E,G:G,"Ühiskasutuses korruse pind",C:C,"üüritav pind",A:A,14,BH:BH,1)), 0),IF(BI82="Aktiivne vakantsus", SUMIFS(E:E,C:C,"üüritav pind",G:G,"Ühiskasutuses korruse pind",BH:BH,1)+SUMIFS(E:E,C:C,"üüritav pind",G:G,"Korruse üldpind",BH:BH,1)-SUM($BL$2:BL81), IF(BI82="Üüritav büroopind kokku", SUM($BL$2:BL81), "")))</f>
        <v/>
      </c>
      <c r="BM82" s="34" t="str">
        <f ca="1">IF(BF82&lt;&gt;"",IFERROR(AY82/SUM($AY$3:OFFSET($AY$3,MATCH("Üüritav büroopind kokku",$BI$5:$BI$300,0),0))*(SUMIFS(E:E,G:G,"Ühiskasutuses hoone pind",C:C,"ÜÜRITAV PIND",BH:BH,1)+SUMIFS(E:E,G:G,"Hoone üldpind",C:C,"ÜÜRITAV PIND",BH:BH,1)),0),IF(BI82="Aktiivne vakantsus",IFERROR(AY82/SUM($AY$3:OFFSET($AY$3,MATCH("Üüritav büroopind kokku",$BI$5:$BI$300,0),0))*(SUMIFS(E:E,G:G,"Ühiskasutuses hoone pind",C:C,"ÜÜRITAV PIND",BH:BH,1)+SUMIFS(E:E,G:G,"Hoone üldpind",C:C,"ÜÜRITAV PIND",BH:BH,1)),0),IF(BI82="Üüritav büroopind kokku",SUM($BM$2:BM81),"")))</f>
        <v/>
      </c>
      <c r="BN82" s="34" t="str">
        <f>IF(OR(BF82&lt;&gt;"",BI82="Aktiivne vakantsus"),IFERROR(SUMIFS(INDEX($AC$3:$AU$1002,0,MATCH($BI82,AC$2:AU$2,0)),$BH$3:$BH$1002,1),0),IF(BI82="Üüritav büroopind kokku",SUM($BN$2:BN81), ""))</f>
        <v/>
      </c>
      <c r="BO82" s="34" t="str">
        <f t="shared" si="18"/>
        <v/>
      </c>
      <c r="BP82" s="114" t="str">
        <f t="shared" ca="1" si="16"/>
        <v/>
      </c>
    </row>
    <row r="83" spans="1:68" x14ac:dyDescent="0.3">
      <c r="A83" s="25" t="str">
        <f>IF(Eksplikatsioon!A85=0,"",Eksplikatsioon!A85)</f>
        <v/>
      </c>
      <c r="B83" s="58" t="str">
        <f>IF(Eksplikatsioon!B85=0,"",Eksplikatsioon!B85)</f>
        <v/>
      </c>
      <c r="C83" s="25" t="str">
        <f>IF(Eksplikatsioon!C85=0,"",Eksplikatsioon!C85)</f>
        <v/>
      </c>
      <c r="D83" s="25" t="str">
        <f>IF(Eksplikatsioon!D85=0,"",Eksplikatsioon!D85)</f>
        <v/>
      </c>
      <c r="E83" s="56" t="str">
        <f>IF(Eksplikatsioon!F85=0,"",Eksplikatsioon!F85)</f>
        <v/>
      </c>
      <c r="F83" s="25" t="str">
        <f>IF(Eksplikatsioon!H85=0,"",Eksplikatsioon!H85)</f>
        <v/>
      </c>
      <c r="G83" s="25" t="str">
        <f>IF(Eksplikatsioon!J85=0,"",Eksplikatsioon!J85)</f>
        <v/>
      </c>
      <c r="H83" s="25" t="str">
        <f>IF(Eksplikatsioon!K85=0,"",Eksplikatsioon!K85)</f>
        <v/>
      </c>
      <c r="I83" s="25" t="str">
        <f>IF(Eksplikatsioon!L85=0,"",Eksplikatsioon!L85)</f>
        <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c r="BH83" s="108" t="str">
        <f t="shared" si="17"/>
        <v/>
      </c>
      <c r="BI83" s="9" t="str">
        <f t="shared" si="19"/>
        <v/>
      </c>
      <c r="BJ83" s="9" t="str">
        <f t="shared" si="20"/>
        <v/>
      </c>
      <c r="BK83" s="34" t="str">
        <f>IF(BF83&lt;&gt;"",IF(SUMIFS(E:E,H:H,BI83,G:G,"Ainukasutuses pind",C:C,"ÜÜRITAV PIND",BH:BH,1)=0,0,SUMIFS(E:E,H:H,BI83,G:G,"Ainukasutuses pind",C:C,"ÜÜRITAV PIND",BH:BH,1)),IF(BI83="Aktiivne vakantsus",SUMIFS(E:E,C:C,"üüritav pind",G:G,"ainukasutuses pind",BH:BH,1)-SUM($BK$2:BK82),IF(BI83="Üüritav büroopind kokku",SUM($BK$2:BK82),"")))</f>
        <v/>
      </c>
      <c r="BL83" s="34" t="str">
        <f>IF(BF83&lt;&gt;"",IFERROR(SUMIFS(E:E,G:G,"Ainukasutuses pind",C:C,"üüritav pind",H:H,BI83,A:A,-4)/SUMIFS(E:E,G:G,"Ainukasutuses pind",C:C,"üüritav pind",A:A,-4)*(IF(G83="Korruse üldpind", SUMIFS(E:E,G:G,"Ühiskasutuses korruse pind",C:C,"üüritav pind",A:A,-4,BH:BH,1),SUMIFS(E:E,G:G,"Korruse üldpind",C:C,"üüritav pind",A:A,-4,BH:BH,1))+SUMIFS(E:E,G:G,"Ühiskasutuses korruse pind",C:C,"üüritav pind",A:A,-4,BH:BH,1)),0)+IFERROR(SUMIFS(E:E,G:G,"Ainukasutuses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pind",H:H,BI83,A:A,-1)/SUMIFS(E:E,G:G,"Ainukasutuses pind",C:C,"üüritav pind",A:A,-1)*(IF(G83="Korruse üldpind",SUMIFS(E:E,G:G,"Ühiskasutuses korruse pind",C:C,"üüritav pind",A:A,-1,BH:BH,1),SUMIFS(E:E,G:G,"Korruse üldpind",C:C,"üüritav pind",A:A,-1,BH:BH,1))+SUMIFS(E:E,G:G,"Ühiskasutuses korruse pind",C:C,"üüritav pind",A:A,-1,BH:BH,1)),0)+IFERROR(SUMIFS(E:E,G:G,"Ainukasutuses pind",C:C,"üüritav pind",H:H,BI83,A:A,0)/SUMIFS(E:E,G:G,"Ainukasutuses pind",C:C,"üüritav pind",A:A,0)*(IF(G83="Korruse üldpind", SUMIFS(E:E,G:G,"Ühiskasutuses korruse pind",C:C,"üüritav pind",A:A,0,BH:BH,1),SUMIFS(E:E,G:G,"Korruse üldpind",C:C,"üüritav pind",A:A,0,BH:BH,1))+SUMIFS(E:E,G:G,"Ühiskasutuses korruse pind",C:C,"üüritav pind",A:A,0,BH:BH,1)),0)+IFERROR(SUMIFS(E:E,G:G,"Ainukasutuses pind",C:C,"üüritav pind",H:H,BI83,A:A,1)/SUMIFS(E:E,G:G,"Ainukasutuses pind",C:C,"üüritav pind",A:A,1)*(IF(G83="Korruse üldpind", SUMIFS(E:E,G:G,"Ühiskasutuses korruse pind",C:C,"üüritav pind",A:A,1,BH:BH,1),SUMIFS(E:E,G:G,"Korruse üldpind",C:C,"üüritav pind",A:A,1,BH:BH,1))+SUMIFS(E:E,G:G,"Ühiskasutuses korruse pind",C:C,"üüritav pind",A:A,1,BH:BH,1)),0)+IFERROR(SUMIFS(E:E,G:G,"Ainukasutuses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 0)+IFERROR(SUMIFS(E:E,G:G,"Ainukasutuses pind",C:C,"üüritav pind",H:H,BI83,A:A,4)/SUMIFS(E:E,G:G,"Ainukasutuses pind",C:C,"üüritav pind",A:A,4)*(IF(G83="Korruse üldpind",SUMIFS(E:E,G:G,"Ühiskasutuses korruse pind",C:C,"üüritav pind",A:A,4,BH:BH,1),SUMIFS(E:E,G:G,"Korruse üldpind",C:C,"üüritav pind",A:A,4,BH:BH,1))+SUMIFS(E:E,G:G,"Ühiskasutuses korruse pind",C:C,"üüritav pind",A:A,4,BH:BH,1)), 0)+IFERROR(SUMIFS(E:E,G:G,"Ainukasutuses pind",C:C,"üüritav pind",H:H,BI83,A:A,5)/SUMIFS(E:E,G:G,"Ainukasutuses pind",C:C,"üüritav pind",A:A,5)*(IF(G83="Korruse üldpind", SUMIFS(E:E,G:G,"Ühiskasutuses korruse pind",C:C,"üüritav pind",A:A,5,BH:BH,1),SUMIFS(E:E,G:G,"Korruse üldpind",C:C,"üüritav pind",A:A,5,BH:BH,1))+SUMIFS(E:E,G:G,"Ühiskasutuses korruse pind",C:C,"üüritav pind",A:A,5,BH:BH,1)), 0)+IFERROR(SUMIFS(E:E,G:G,"Ainukasutuses pind",C:C,"üüritav pind",H:H,BI83,A:A,6)/SUMIFS(E:E,G:G,"Ainukasutuses pind",C:C,"üüritav pind",A:A,6)*(IF(G83="Korruse üldpind", SUMIFS(E:E,G:G,"Ühiskasutuses korruse pind",C:C,"üüritav pind",A:A,6,BH:BH,1),SUMIFS(E:E,G:G,"Korruse üldpind",C:C,"üüritav pind",A:A,6,BH:BH,1))+SUMIFS(E:E,G:G,"Ühiskasutuses korruse pind",C:C,"üüritav pind",A:A,6,BH:BH,1)),0)+IFERROR(SUMIFS(E:E,G:G,"Ainukasutuses pind",C:C,"üüritav pind",H:H,BI83,A:A,7)/SUMIFS(E:E,G:G,"Ainukasutuses pind",C:C,"üüritav pind",A:A,7)*(IF(G83="Korruse üldpind", SUMIFS(E:E,G:G,"Ühiskasutuses korruse pind",C:C,"üüritav pind",A:A,7,BH:BH,1),SUMIFS(E:E,G:G,"Korruse üldpind",C:C,"üüritav pind",A:A,7,BH:BH,1))+SUMIFS(E:E,G:G,"Ühiskasutuses korruse pind",C:C,"üüritav pind",A:A,7,BH:BH,1)),0)+IFERROR(SUMIFS(E:E,G:G,"Ainukasutuses pind",C:C,"üüritav pind",H:H,BI83,A:A,8)/SUMIFS(E:E,G:G,"Ainukasutuses pind",C:C,"üüritav pind",A:A,8)*(IF(G83="Korruse üldpind", SUMIFS(E:E,G:G,"Ühiskasutuses korruse pind",C:C,"üüritav pind",A:A,8,BH:BH,1),SUMIFS(E:E,G:G,"Korruse üldpind",C:C,"üüritav pind",A:A,8,BH:BH,1))+SUMIFS(E:E,G:G,"Ühiskasutuses korruse pind",C:C,"üüritav pind",A:A,8,BH:BH,1)),0)+IFERROR(SUMIFS(E:E,G:G,"Ainukasutuses pind",C:C,"üüritav pind",H:H,BI83,A:A,9)/SUMIFS(E:E,G:G,"Ainukasutuses pind",C:C,"üüritav pind",A:A,9)*(IF(G83="Korruse üldpind", SUMIFS(E:E,G:G,"Ühiskasutuses korruse pind",C:C,"üüritav pind",A:A,9,BH:BH,1),SUMIFS(E:E,G:G,"Korruse üldpind",C:C,"üüritav pind",A:A,9,BH:BH,1))+SUMIFS(E:E,G:G,"Ühiskasutuses korruse pind",C:C,"üüritav pind",A:A,9,BH:BH,1)),0)+IFERROR(SUMIFS(E:E,G:G,"Ainukasutuses pind",C:C,"üüritav pind",H:H,BI83,A:A,10)/SUMIFS(E:E,G:G,"Ainukasutuses pind",C:C,"üüritav pind",A:A,10)*(IF(G83="Korruse üldpind", SUMIFS(E:E,G:G,"Ühiskasutuses korruse pind",C:C,"üüritav pind",A:A,10,BH:BH,1),SUMIFS(E:E,G:G,"Korruse üldpind",C:C,"üüritav pind",A:A,10,BH:BH,1))+SUMIFS(E:E,G:G,"Ühiskasutuses korruse pind",C:C,"üüritav pind",A:A,10,BH:BH,1)), 0)+IFERROR(SUMIFS(E:E,G:G,"Ainukasutuses pind",C:C,"üüritav pind",H:H,BI83,A:A,11)/SUMIFS(E:E,G:G,"Ainukasutuses pind",C:C,"üüritav pind",A:A,11)*(IF(G83="Korruse üldpind",SUMIFS(E:E,G:G,"Ühiskasutuses korruse pind",C:C,"üüritav pind",A:A,11,BH:BH,1),SUMIFS(E:E,G:G,"Korruse üldpind",C:C,"üüritav pind",A:A,11,BH:BH,1))+SUMIFS(E:E,G:G,"Ühiskasutuses korruse pind",C:C,"üüritav pind",A:A,11,BH:BH,1)), 0)+IFERROR(SUMIFS(E:E,G:G,"Ainukasutuses pind",C:C,"üüritav pind",H:H,BI83,A:A,12)/SUMIFS(E:E,G:G,"Ainukasutuses pind",C:C,"üüritav pind",A:A,12)*(IF(G83="Korruse üldpind", SUMIFS(E:E,G:G,"Ühiskasutuses korruse pind",C:C,"üüritav pind",A:A,12,BH:BH,1),SUMIFS(E:E,G:G,"Korruse üldpind",C:C,"üüritav pind",A:A,12,BH:BH,1))+SUMIFS(E:E,G:G,"Ühiskasutuses korruse pind",C:C,"üüritav pind",A:A,12,BH:BH,1)),0)+IFERROR(SUMIFS(E:E,G:G,"Ainukasutuses pind",C:C,"üüritav pind",H:H,BI83,A:A,13)/SUMIFS(E:E,G:G,"Ainukasutuses pind",C:C,"üüritav pind",A:A,13)*(IF(G83="Korruse üldpind", SUMIFS(E:E,G:G,"Ühiskasutuses korruse pind",C:C,"üüritav pind",A:A,13,BH:BH,1),SUMIFS(E:E,G:G,"Korruse üldpind",C:C,"üüritav pind",A:A,13,BH:BH,1))+SUMIFS(E:E,G:G,"Ühiskasutuses korruse pind",C:C,"üüritav pind",A:A,13,BH:BH,1)),0)+IFERROR(SUMIFS(E:E,G:G,"Ainukasutuses pind",C:C,"Üüritav pind",H:H,BI83,A:A,14)/SUMIFS(E:E,G:G,"Ainukasutuses pind",C:C,"Üüritav pind",A:A,14)*(IF(G83="Korruse üldpind", SUMIFS(E:E,G:G,"Ühiskasutuses korruse pind",C:C,"üüritav pind",A:A,14,BH:BH,1),SUMIFS(E:E,G:G,"Korruse üldpind",C:C,"üüritav pind",A:A,14,BH:BH,1))+SUMIFS(E:E,G:G,"Ühiskasutuses korruse pind",C:C,"üüritav pind",A:A,14,BH:BH,1)), 0),IF(BI83="Aktiivne vakantsus", SUMIFS(E:E,C:C,"üüritav pind",G:G,"Ühiskasutuses korruse pind",BH:BH,1)+SUMIFS(E:E,C:C,"üüritav pind",G:G,"Korruse üldpind",BH:BH,1)-SUM($BL$2:BL82), IF(BI83="Üüritav büroopind kokku", SUM($BL$2:BL82), "")))</f>
        <v/>
      </c>
      <c r="BM83" s="34" t="str">
        <f ca="1">IF(BF83&lt;&gt;"",IFERROR(AY83/SUM($AY$3:OFFSET($AY$3,MATCH("Üüritav büroopind kokku",$BI$5:$BI$300,0),0))*(SUMIFS(E:E,G:G,"Ühiskasutuses hoone pind",C:C,"ÜÜRITAV PIND",BH:BH,1)+SUMIFS(E:E,G:G,"Hoone üldpind",C:C,"ÜÜRITAV PIND",BH:BH,1)),0),IF(BI83="Aktiivne vakantsus",IFERROR(AY83/SUM($AY$3:OFFSET($AY$3,MATCH("Üüritav büroopind kokku",$BI$5:$BI$300,0),0))*(SUMIFS(E:E,G:G,"Ühiskasutuses hoone pind",C:C,"ÜÜRITAV PIND",BH:BH,1)+SUMIFS(E:E,G:G,"Hoone üldpind",C:C,"ÜÜRITAV PIND",BH:BH,1)),0),IF(BI83="Üüritav büroopind kokku",SUM($BM$2:BM82),"")))</f>
        <v/>
      </c>
      <c r="BN83" s="34" t="str">
        <f>IF(OR(BF83&lt;&gt;"",BI83="Aktiivne vakantsus"),IFERROR(SUMIFS(INDEX($AC$3:$AU$1002,0,MATCH($BI83,AC$2:AU$2,0)),$BH$3:$BH$1002,1),0),IF(BI83="Üüritav büroopind kokku",SUM($BN$2:BN82), ""))</f>
        <v/>
      </c>
      <c r="BO83" s="34" t="str">
        <f t="shared" si="18"/>
        <v/>
      </c>
      <c r="BP83" s="114" t="str">
        <f t="shared" ca="1" si="16"/>
        <v/>
      </c>
    </row>
    <row r="84" spans="1:68" x14ac:dyDescent="0.3">
      <c r="A84" s="25" t="str">
        <f>IF(Eksplikatsioon!A86=0,"",Eksplikatsioon!A86)</f>
        <v/>
      </c>
      <c r="B84" s="58" t="str">
        <f>IF(Eksplikatsioon!B86=0,"",Eksplikatsioon!B86)</f>
        <v/>
      </c>
      <c r="C84" s="25" t="str">
        <f>IF(Eksplikatsioon!C86=0,"",Eksplikatsioon!C86)</f>
        <v/>
      </c>
      <c r="D84" s="25" t="str">
        <f>IF(Eksplikatsioon!D86=0,"",Eksplikatsioon!D86)</f>
        <v/>
      </c>
      <c r="E84" s="56" t="str">
        <f>IF(Eksplikatsioon!F86=0,"",Eksplikatsioon!F86)</f>
        <v/>
      </c>
      <c r="F84" s="25" t="str">
        <f>IF(Eksplikatsioon!H86=0,"",Eksplikatsioon!H86)</f>
        <v/>
      </c>
      <c r="G84" s="25" t="str">
        <f>IF(Eksplikatsioon!J86=0,"",Eksplikatsioon!J86)</f>
        <v/>
      </c>
      <c r="H84" s="25" t="str">
        <f>IF(Eksplikatsioon!K86=0,"",Eksplikatsioon!K86)</f>
        <v/>
      </c>
      <c r="I84" s="25" t="str">
        <f>IF(Eksplikatsioon!L86=0,"",Eksplikatsioon!L86)</f>
        <v/>
      </c>
      <c r="J84" s="31"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1"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1"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1"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1"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1"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1"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1"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1"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1"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1"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1"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1"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1"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1"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1"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1"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1"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1"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1" t="str">
        <f>IFERROR(IF($G84=Tabelid!$L$6,$E84*J84,IFERROR($E84*J84/SUM($J84:$AB84)*(Eksplikatsioon!O86)/SUMPRODUCT($J84:$AB84,Eksplikatsioon!$O86:$AG86),"")),"")</f>
        <v/>
      </c>
      <c r="AD84" s="31" t="str">
        <f>IFERROR(IF($G84=Tabelid!$L$6,$E84*K84,IFERROR($E84*K84/SUM($J84:$AB84)*(Eksplikatsioon!P86)/SUMPRODUCT($J84:$AB84,Eksplikatsioon!$O86:$AG86),"")),"")</f>
        <v/>
      </c>
      <c r="AE84" s="31" t="str">
        <f>IFERROR(IF($G84=Tabelid!$L$6,$E84*L84,IFERROR($E84*L84/SUM($J84:$AB84)*(Eksplikatsioon!Q86)/SUMPRODUCT($J84:$AB84,Eksplikatsioon!$O86:$AG86),"")),"")</f>
        <v/>
      </c>
      <c r="AF84" s="31" t="str">
        <f>IFERROR(IF($G84=Tabelid!$L$6,$E84*M84,IFERROR($E84*M84/SUM($J84:$AB84)*(Eksplikatsioon!R86)/SUMPRODUCT($J84:$AB84,Eksplikatsioon!$O86:$AG86),"")),"")</f>
        <v/>
      </c>
      <c r="AG84" s="31" t="str">
        <f>IFERROR(IF($G84=Tabelid!$L$6,$E84*N84,IFERROR($E84*N84/SUM($J84:$AB84)*(Eksplikatsioon!S86)/SUMPRODUCT($J84:$AB84,Eksplikatsioon!$O86:$AG86),"")),"")</f>
        <v/>
      </c>
      <c r="AH84" s="31" t="str">
        <f>IFERROR(IF($G84=Tabelid!$L$6,$E84*O84,IFERROR($E84*O84/SUM($J84:$AB84)*(Eksplikatsioon!T86)/SUMPRODUCT($J84:$AB84,Eksplikatsioon!$O86:$AG86),"")),"")</f>
        <v/>
      </c>
      <c r="AI84" s="31" t="str">
        <f>IFERROR(IF($G84=Tabelid!$L$6,$E84*P84,IFERROR($E84*P84/SUM($J84:$AB84)*(Eksplikatsioon!U86)/SUMPRODUCT($J84:$AB84,Eksplikatsioon!$O86:$AG86),"")),"")</f>
        <v/>
      </c>
      <c r="AJ84" s="31" t="str">
        <f>IFERROR(IF($G84=Tabelid!$L$6,$E84*Q84,IFERROR($E84*Q84/SUM($J84:$AB84)*(Eksplikatsioon!V86)/SUMPRODUCT($J84:$AB84,Eksplikatsioon!$O86:$AG86),"")),"")</f>
        <v/>
      </c>
      <c r="AK84" s="31" t="str">
        <f>IFERROR(IF($G84=Tabelid!$L$6,$E84*R84,IFERROR($E84*R84/SUM($J84:$AB84)*(Eksplikatsioon!W86)/SUMPRODUCT($J84:$AB84,Eksplikatsioon!$O86:$AG86),"")),"")</f>
        <v/>
      </c>
      <c r="AL84" s="31" t="str">
        <f>IFERROR(IF($G84=Tabelid!$L$6,$E84*S84,IFERROR($E84*S84/SUM($J84:$AB84)*(Eksplikatsioon!X86)/SUMPRODUCT($J84:$AB84,Eksplikatsioon!$O86:$AG86),"")),"")</f>
        <v/>
      </c>
      <c r="AM84" s="31" t="str">
        <f>IFERROR(IF($G84=Tabelid!$L$6,$E84*T84,IFERROR($E84*T84/SUM($J84:$AB84)*(Eksplikatsioon!Y86)/SUMPRODUCT($J84:$AB84,Eksplikatsioon!$O86:$AG86),"")),"")</f>
        <v/>
      </c>
      <c r="AN84" s="31" t="str">
        <f>IFERROR(IF($G84=Tabelid!$L$6,$E84*U84,IFERROR($E84*U84/SUM($J84:$AB84)*(Eksplikatsioon!Z86)/SUMPRODUCT($J84:$AB84,Eksplikatsioon!$O86:$AG86),"")),"")</f>
        <v/>
      </c>
      <c r="AO84" s="31" t="str">
        <f>IFERROR(IF($G84=Tabelid!$L$6,$E84*V84,IFERROR($E84*V84/SUM($J84:$AB84)*(Eksplikatsioon!AA86)/SUMPRODUCT($J84:$AB84,Eksplikatsioon!$O86:$AG86),"")),"")</f>
        <v/>
      </c>
      <c r="AP84" s="31" t="str">
        <f>IFERROR(IF($G84=Tabelid!$L$6,$E84*W84,IFERROR($E84*W84/SUM($J84:$AB84)*(Eksplikatsioon!AB86)/SUMPRODUCT($J84:$AB84,Eksplikatsioon!$O86:$AG86),"")),"")</f>
        <v/>
      </c>
      <c r="AQ84" s="31" t="str">
        <f>IFERROR(IF($G84=Tabelid!$L$6,$E84*X84,IFERROR($E84*X84/SUM($J84:$AB84)*(Eksplikatsioon!AC86)/SUMPRODUCT($J84:$AB84,Eksplikatsioon!$O86:$AG86),"")),"")</f>
        <v/>
      </c>
      <c r="AR84" s="31" t="str">
        <f>IFERROR(IF($G84=Tabelid!$L$6,$E84*Y84,IFERROR($E84*Y84/SUM($J84:$AB84)*(Eksplikatsioon!AD86)/SUMPRODUCT($J84:$AB84,Eksplikatsioon!$O86:$AG86),"")),"")</f>
        <v/>
      </c>
      <c r="AS84" s="31" t="str">
        <f>IFERROR(IF($G84=Tabelid!$L$6,$E84*Z84,IFERROR($E84*Z84/SUM($J84:$AB84)*(Eksplikatsioon!AE86)/SUMPRODUCT($J84:$AB84,Eksplikatsioon!$O86:$AG86),"")),"")</f>
        <v/>
      </c>
      <c r="AT84" s="31" t="str">
        <f>IFERROR(IF($G84=Tabelid!$L$6,$E84*AA84,IFERROR($E84*AA84/SUM($J84:$AB84)*(Eksplikatsioon!AF86)/SUMPRODUCT($J84:$AB84,Eksplikatsioon!$O86:$AG86),"")),"")</f>
        <v/>
      </c>
      <c r="AU84" s="31" t="str">
        <f>IFERROR(IF($G84=Tabelid!$L$6,$E84*AB84,IFERROR($E84*AB84/SUM($J84:$AB84)*(Eksplikatsioon!AG86)/SUMPRODUCT($J84:$AB84,Eksplikatsioon!$O86:$AG86),"")),"")</f>
        <v/>
      </c>
      <c r="BH84" s="108" t="str">
        <f t="shared" si="17"/>
        <v/>
      </c>
      <c r="BI84" s="9" t="str">
        <f t="shared" si="19"/>
        <v/>
      </c>
      <c r="BJ84" s="9" t="str">
        <f t="shared" si="20"/>
        <v/>
      </c>
      <c r="BK84" s="34" t="str">
        <f>IF(BF84&lt;&gt;"",IF(SUMIFS(E:E,H:H,BI84,G:G,"Ainukasutuses pind",C:C,"ÜÜRITAV PIND",BH:BH,1)=0,0,SUMIFS(E:E,H:H,BI84,G:G,"Ainukasutuses pind",C:C,"ÜÜRITAV PIND",BH:BH,1)),IF(BI84="Aktiivne vakantsus",SUMIFS(E:E,C:C,"üüritav pind",G:G,"ainukasutuses pind",BH:BH,1)-SUM($BK$2:BK83),IF(BI84="Üüritav büroopind kokku",SUM($BK$2:BK83),"")))</f>
        <v/>
      </c>
      <c r="BL84" s="34" t="str">
        <f>IF(BF84&lt;&gt;"",IFERROR(SUMIFS(E:E,G:G,"Ainukasutuses pind",C:C,"üüritav pind",H:H,BI84,A:A,-4)/SUMIFS(E:E,G:G,"Ainukasutuses pind",C:C,"üüritav pind",A:A,-4)*(IF(G84="Korruse üldpind", SUMIFS(E:E,G:G,"Ühiskasutuses korruse pind",C:C,"üüritav pind",A:A,-4,BH:BH,1),SUMIFS(E:E,G:G,"Korruse üldpind",C:C,"üüritav pind",A:A,-4,BH:BH,1))+SUMIFS(E:E,G:G,"Ühiskasutuses korruse pind",C:C,"üüritav pind",A:A,-4,BH:BH,1)),0)+IFERROR(SUMIFS(E:E,G:G,"Ainukasutuses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pind",H:H,BI84,A:A,-1)/SUMIFS(E:E,G:G,"Ainukasutuses pind",C:C,"üüritav pind",A:A,-1)*(IF(G84="Korruse üldpind",SUMIFS(E:E,G:G,"Ühiskasutuses korruse pind",C:C,"üüritav pind",A:A,-1,BH:BH,1),SUMIFS(E:E,G:G,"Korruse üldpind",C:C,"üüritav pind",A:A,-1,BH:BH,1))+SUMIFS(E:E,G:G,"Ühiskasutuses korruse pind",C:C,"üüritav pind",A:A,-1,BH:BH,1)),0)+IFERROR(SUMIFS(E:E,G:G,"Ainukasutuses pind",C:C,"üüritav pind",H:H,BI84,A:A,0)/SUMIFS(E:E,G:G,"Ainukasutuses pind",C:C,"üüritav pind",A:A,0)*(IF(G84="Korruse üldpind", SUMIFS(E:E,G:G,"Ühiskasutuses korruse pind",C:C,"üüritav pind",A:A,0,BH:BH,1),SUMIFS(E:E,G:G,"Korruse üldpind",C:C,"üüritav pind",A:A,0,BH:BH,1))+SUMIFS(E:E,G:G,"Ühiskasutuses korruse pind",C:C,"üüritav pind",A:A,0,BH:BH,1)),0)+IFERROR(SUMIFS(E:E,G:G,"Ainukasutuses pind",C:C,"üüritav pind",H:H,BI84,A:A,1)/SUMIFS(E:E,G:G,"Ainukasutuses pind",C:C,"üüritav pind",A:A,1)*(IF(G84="Korruse üldpind", SUMIFS(E:E,G:G,"Ühiskasutuses korruse pind",C:C,"üüritav pind",A:A,1,BH:BH,1),SUMIFS(E:E,G:G,"Korruse üldpind",C:C,"üüritav pind",A:A,1,BH:BH,1))+SUMIFS(E:E,G:G,"Ühiskasutuses korruse pind",C:C,"üüritav pind",A:A,1,BH:BH,1)),0)+IFERROR(SUMIFS(E:E,G:G,"Ainukasutuses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 0)+IFERROR(SUMIFS(E:E,G:G,"Ainukasutuses pind",C:C,"üüritav pind",H:H,BI84,A:A,4)/SUMIFS(E:E,G:G,"Ainukasutuses pind",C:C,"üüritav pind",A:A,4)*(IF(G84="Korruse üldpind",SUMIFS(E:E,G:G,"Ühiskasutuses korruse pind",C:C,"üüritav pind",A:A,4,BH:BH,1),SUMIFS(E:E,G:G,"Korruse üldpind",C:C,"üüritav pind",A:A,4,BH:BH,1))+SUMIFS(E:E,G:G,"Ühiskasutuses korruse pind",C:C,"üüritav pind",A:A,4,BH:BH,1)), 0)+IFERROR(SUMIFS(E:E,G:G,"Ainukasutuses pind",C:C,"üüritav pind",H:H,BI84,A:A,5)/SUMIFS(E:E,G:G,"Ainukasutuses pind",C:C,"üüritav pind",A:A,5)*(IF(G84="Korruse üldpind", SUMIFS(E:E,G:G,"Ühiskasutuses korruse pind",C:C,"üüritav pind",A:A,5,BH:BH,1),SUMIFS(E:E,G:G,"Korruse üldpind",C:C,"üüritav pind",A:A,5,BH:BH,1))+SUMIFS(E:E,G:G,"Ühiskasutuses korruse pind",C:C,"üüritav pind",A:A,5,BH:BH,1)), 0)+IFERROR(SUMIFS(E:E,G:G,"Ainukasutuses pind",C:C,"üüritav pind",H:H,BI84,A:A,6)/SUMIFS(E:E,G:G,"Ainukasutuses pind",C:C,"üüritav pind",A:A,6)*(IF(G84="Korruse üldpind", SUMIFS(E:E,G:G,"Ühiskasutuses korruse pind",C:C,"üüritav pind",A:A,6,BH:BH,1),SUMIFS(E:E,G:G,"Korruse üldpind",C:C,"üüritav pind",A:A,6,BH:BH,1))+SUMIFS(E:E,G:G,"Ühiskasutuses korruse pind",C:C,"üüritav pind",A:A,6,BH:BH,1)),0)+IFERROR(SUMIFS(E:E,G:G,"Ainukasutuses pind",C:C,"üüritav pind",H:H,BI84,A:A,7)/SUMIFS(E:E,G:G,"Ainukasutuses pind",C:C,"üüritav pind",A:A,7)*(IF(G84="Korruse üldpind", SUMIFS(E:E,G:G,"Ühiskasutuses korruse pind",C:C,"üüritav pind",A:A,7,BH:BH,1),SUMIFS(E:E,G:G,"Korruse üldpind",C:C,"üüritav pind",A:A,7,BH:BH,1))+SUMIFS(E:E,G:G,"Ühiskasutuses korruse pind",C:C,"üüritav pind",A:A,7,BH:BH,1)),0)+IFERROR(SUMIFS(E:E,G:G,"Ainukasutuses pind",C:C,"üüritav pind",H:H,BI84,A:A,8)/SUMIFS(E:E,G:G,"Ainukasutuses pind",C:C,"üüritav pind",A:A,8)*(IF(G84="Korruse üldpind", SUMIFS(E:E,G:G,"Ühiskasutuses korruse pind",C:C,"üüritav pind",A:A,8,BH:BH,1),SUMIFS(E:E,G:G,"Korruse üldpind",C:C,"üüritav pind",A:A,8,BH:BH,1))+SUMIFS(E:E,G:G,"Ühiskasutuses korruse pind",C:C,"üüritav pind",A:A,8,BH:BH,1)),0)+IFERROR(SUMIFS(E:E,G:G,"Ainukasutuses pind",C:C,"üüritav pind",H:H,BI84,A:A,9)/SUMIFS(E:E,G:G,"Ainukasutuses pind",C:C,"üüritav pind",A:A,9)*(IF(G84="Korruse üldpind", SUMIFS(E:E,G:G,"Ühiskasutuses korruse pind",C:C,"üüritav pind",A:A,9,BH:BH,1),SUMIFS(E:E,G:G,"Korruse üldpind",C:C,"üüritav pind",A:A,9,BH:BH,1))+SUMIFS(E:E,G:G,"Ühiskasutuses korruse pind",C:C,"üüritav pind",A:A,9,BH:BH,1)),0)+IFERROR(SUMIFS(E:E,G:G,"Ainukasutuses pind",C:C,"üüritav pind",H:H,BI84,A:A,10)/SUMIFS(E:E,G:G,"Ainukasutuses pind",C:C,"üüritav pind",A:A,10)*(IF(G84="Korruse üldpind", SUMIFS(E:E,G:G,"Ühiskasutuses korruse pind",C:C,"üüritav pind",A:A,10,BH:BH,1),SUMIFS(E:E,G:G,"Korruse üldpind",C:C,"üüritav pind",A:A,10,BH:BH,1))+SUMIFS(E:E,G:G,"Ühiskasutuses korruse pind",C:C,"üüritav pind",A:A,10,BH:BH,1)), 0)+IFERROR(SUMIFS(E:E,G:G,"Ainukasutuses pind",C:C,"üüritav pind",H:H,BI84,A:A,11)/SUMIFS(E:E,G:G,"Ainukasutuses pind",C:C,"üüritav pind",A:A,11)*(IF(G84="Korruse üldpind",SUMIFS(E:E,G:G,"Ühiskasutuses korruse pind",C:C,"üüritav pind",A:A,11,BH:BH,1),SUMIFS(E:E,G:G,"Korruse üldpind",C:C,"üüritav pind",A:A,11,BH:BH,1))+SUMIFS(E:E,G:G,"Ühiskasutuses korruse pind",C:C,"üüritav pind",A:A,11,BH:BH,1)), 0)+IFERROR(SUMIFS(E:E,G:G,"Ainukasutuses pind",C:C,"üüritav pind",H:H,BI84,A:A,12)/SUMIFS(E:E,G:G,"Ainukasutuses pind",C:C,"üüritav pind",A:A,12)*(IF(G84="Korruse üldpind", SUMIFS(E:E,G:G,"Ühiskasutuses korruse pind",C:C,"üüritav pind",A:A,12,BH:BH,1),SUMIFS(E:E,G:G,"Korruse üldpind",C:C,"üüritav pind",A:A,12,BH:BH,1))+SUMIFS(E:E,G:G,"Ühiskasutuses korruse pind",C:C,"üüritav pind",A:A,12,BH:BH,1)),0)+IFERROR(SUMIFS(E:E,G:G,"Ainukasutuses pind",C:C,"üüritav pind",H:H,BI84,A:A,13)/SUMIFS(E:E,G:G,"Ainukasutuses pind",C:C,"üüritav pind",A:A,13)*(IF(G84="Korruse üldpind", SUMIFS(E:E,G:G,"Ühiskasutuses korruse pind",C:C,"üüritav pind",A:A,13,BH:BH,1),SUMIFS(E:E,G:G,"Korruse üldpind",C:C,"üüritav pind",A:A,13,BH:BH,1))+SUMIFS(E:E,G:G,"Ühiskasutuses korruse pind",C:C,"üüritav pind",A:A,13,BH:BH,1)),0)+IFERROR(SUMIFS(E:E,G:G,"Ainukasutuses pind",C:C,"Üüritav pind",H:H,BI84,A:A,14)/SUMIFS(E:E,G:G,"Ainukasutuses pind",C:C,"Üüritav pind",A:A,14)*(IF(G84="Korruse üldpind", SUMIFS(E:E,G:G,"Ühiskasutuses korruse pind",C:C,"üüritav pind",A:A,14,BH:BH,1),SUMIFS(E:E,G:G,"Korruse üldpind",C:C,"üüritav pind",A:A,14,BH:BH,1))+SUMIFS(E:E,G:G,"Ühiskasutuses korruse pind",C:C,"üüritav pind",A:A,14,BH:BH,1)), 0),IF(BI84="Aktiivne vakantsus", SUMIFS(E:E,C:C,"üüritav pind",G:G,"Ühiskasutuses korruse pind",BH:BH,1)+SUMIFS(E:E,C:C,"üüritav pind",G:G,"Korruse üldpind",BH:BH,1)-SUM($BL$2:BL83), IF(BI84="Üüritav büroopind kokku", SUM($BL$2:BL83), "")))</f>
        <v/>
      </c>
      <c r="BM84" s="34" t="str">
        <f ca="1">IF(BF84&lt;&gt;"",IFERROR(AY84/SUM($AY$3:OFFSET($AY$3,MATCH("Üüritav büroopind kokku",$BI$5:$BI$300,0),0))*(SUMIFS(E:E,G:G,"Ühiskasutuses hoone pind",C:C,"ÜÜRITAV PIND",BH:BH,1)+SUMIFS(E:E,G:G,"Hoone üldpind",C:C,"ÜÜRITAV PIND",BH:BH,1)),0),IF(BI84="Aktiivne vakantsus",IFERROR(AY84/SUM($AY$3:OFFSET($AY$3,MATCH("Üüritav büroopind kokku",$BI$5:$BI$300,0),0))*(SUMIFS(E:E,G:G,"Ühiskasutuses hoone pind",C:C,"ÜÜRITAV PIND",BH:BH,1)+SUMIFS(E:E,G:G,"Hoone üldpind",C:C,"ÜÜRITAV PIND",BH:BH,1)),0),IF(BI84="Üüritav büroopind kokku",SUM($BM$2:BM83),"")))</f>
        <v/>
      </c>
      <c r="BN84" s="34" t="str">
        <f>IF(OR(BF84&lt;&gt;"",BI84="Aktiivne vakantsus"),IFERROR(SUMIFS(INDEX($AC$3:$AU$1002,0,MATCH($BI84,AC$2:AU$2,0)),$BH$3:$BH$1002,1),0),IF(BI84="Üüritav büroopind kokku",SUM($BN$2:BN83), ""))</f>
        <v/>
      </c>
      <c r="BO84" s="34" t="str">
        <f t="shared" si="18"/>
        <v/>
      </c>
      <c r="BP84" s="114" t="str">
        <f t="shared" ca="1" si="16"/>
        <v/>
      </c>
    </row>
    <row r="85" spans="1:68" x14ac:dyDescent="0.3">
      <c r="A85" s="25" t="str">
        <f>IF(Eksplikatsioon!A87=0,"",Eksplikatsioon!A87)</f>
        <v/>
      </c>
      <c r="B85" s="58" t="str">
        <f>IF(Eksplikatsioon!B87=0,"",Eksplikatsioon!B87)</f>
        <v/>
      </c>
      <c r="C85" s="25" t="str">
        <f>IF(Eksplikatsioon!C87=0,"",Eksplikatsioon!C87)</f>
        <v/>
      </c>
      <c r="D85" s="25" t="str">
        <f>IF(Eksplikatsioon!D87=0,"",Eksplikatsioon!D87)</f>
        <v/>
      </c>
      <c r="E85" s="56" t="str">
        <f>IF(Eksplikatsioon!F87=0,"",Eksplikatsioon!F87)</f>
        <v/>
      </c>
      <c r="F85" s="25" t="str">
        <f>IF(Eksplikatsioon!H87=0,"",Eksplikatsioon!H87)</f>
        <v/>
      </c>
      <c r="G85" s="25" t="str">
        <f>IF(Eksplikatsioon!J87=0,"",Eksplikatsioon!J87)</f>
        <v/>
      </c>
      <c r="H85" s="25" t="str">
        <f>IF(Eksplikatsioon!K87=0,"",Eksplikatsioon!K87)</f>
        <v/>
      </c>
      <c r="I85" s="25" t="str">
        <f>IF(Eksplikatsioon!L87=0,"",Eksplikatsioon!L87)</f>
        <v/>
      </c>
      <c r="J85" s="31"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1"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1"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1"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1"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1"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1"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1"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1"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1"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1"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1"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1"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1"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1"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1"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1"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1"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1"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1" t="str">
        <f>IFERROR(IF($G85=Tabelid!$L$6,$E85*J85,IFERROR($E85*J85/SUM($J85:$AB85)*(Eksplikatsioon!O87)/SUMPRODUCT($J85:$AB85,Eksplikatsioon!$O87:$AG87),"")),"")</f>
        <v/>
      </c>
      <c r="AD85" s="31" t="str">
        <f>IFERROR(IF($G85=Tabelid!$L$6,$E85*K85,IFERROR($E85*K85/SUM($J85:$AB85)*(Eksplikatsioon!P87)/SUMPRODUCT($J85:$AB85,Eksplikatsioon!$O87:$AG87),"")),"")</f>
        <v/>
      </c>
      <c r="AE85" s="31" t="str">
        <f>IFERROR(IF($G85=Tabelid!$L$6,$E85*L85,IFERROR($E85*L85/SUM($J85:$AB85)*(Eksplikatsioon!Q87)/SUMPRODUCT($J85:$AB85,Eksplikatsioon!$O87:$AG87),"")),"")</f>
        <v/>
      </c>
      <c r="AF85" s="31" t="str">
        <f>IFERROR(IF($G85=Tabelid!$L$6,$E85*M85,IFERROR($E85*M85/SUM($J85:$AB85)*(Eksplikatsioon!R87)/SUMPRODUCT($J85:$AB85,Eksplikatsioon!$O87:$AG87),"")),"")</f>
        <v/>
      </c>
      <c r="AG85" s="31" t="str">
        <f>IFERROR(IF($G85=Tabelid!$L$6,$E85*N85,IFERROR($E85*N85/SUM($J85:$AB85)*(Eksplikatsioon!S87)/SUMPRODUCT($J85:$AB85,Eksplikatsioon!$O87:$AG87),"")),"")</f>
        <v/>
      </c>
      <c r="AH85" s="31" t="str">
        <f>IFERROR(IF($G85=Tabelid!$L$6,$E85*O85,IFERROR($E85*O85/SUM($J85:$AB85)*(Eksplikatsioon!T87)/SUMPRODUCT($J85:$AB85,Eksplikatsioon!$O87:$AG87),"")),"")</f>
        <v/>
      </c>
      <c r="AI85" s="31" t="str">
        <f>IFERROR(IF($G85=Tabelid!$L$6,$E85*P85,IFERROR($E85*P85/SUM($J85:$AB85)*(Eksplikatsioon!U87)/SUMPRODUCT($J85:$AB85,Eksplikatsioon!$O87:$AG87),"")),"")</f>
        <v/>
      </c>
      <c r="AJ85" s="31" t="str">
        <f>IFERROR(IF($G85=Tabelid!$L$6,$E85*Q85,IFERROR($E85*Q85/SUM($J85:$AB85)*(Eksplikatsioon!V87)/SUMPRODUCT($J85:$AB85,Eksplikatsioon!$O87:$AG87),"")),"")</f>
        <v/>
      </c>
      <c r="AK85" s="31" t="str">
        <f>IFERROR(IF($G85=Tabelid!$L$6,$E85*R85,IFERROR($E85*R85/SUM($J85:$AB85)*(Eksplikatsioon!W87)/SUMPRODUCT($J85:$AB85,Eksplikatsioon!$O87:$AG87),"")),"")</f>
        <v/>
      </c>
      <c r="AL85" s="31" t="str">
        <f>IFERROR(IF($G85=Tabelid!$L$6,$E85*S85,IFERROR($E85*S85/SUM($J85:$AB85)*(Eksplikatsioon!X87)/SUMPRODUCT($J85:$AB85,Eksplikatsioon!$O87:$AG87),"")),"")</f>
        <v/>
      </c>
      <c r="AM85" s="31" t="str">
        <f>IFERROR(IF($G85=Tabelid!$L$6,$E85*T85,IFERROR($E85*T85/SUM($J85:$AB85)*(Eksplikatsioon!Y87)/SUMPRODUCT($J85:$AB85,Eksplikatsioon!$O87:$AG87),"")),"")</f>
        <v/>
      </c>
      <c r="AN85" s="31" t="str">
        <f>IFERROR(IF($G85=Tabelid!$L$6,$E85*U85,IFERROR($E85*U85/SUM($J85:$AB85)*(Eksplikatsioon!Z87)/SUMPRODUCT($J85:$AB85,Eksplikatsioon!$O87:$AG87),"")),"")</f>
        <v/>
      </c>
      <c r="AO85" s="31" t="str">
        <f>IFERROR(IF($G85=Tabelid!$L$6,$E85*V85,IFERROR($E85*V85/SUM($J85:$AB85)*(Eksplikatsioon!AA87)/SUMPRODUCT($J85:$AB85,Eksplikatsioon!$O87:$AG87),"")),"")</f>
        <v/>
      </c>
      <c r="AP85" s="31" t="str">
        <f>IFERROR(IF($G85=Tabelid!$L$6,$E85*W85,IFERROR($E85*W85/SUM($J85:$AB85)*(Eksplikatsioon!AB87)/SUMPRODUCT($J85:$AB85,Eksplikatsioon!$O87:$AG87),"")),"")</f>
        <v/>
      </c>
      <c r="AQ85" s="31" t="str">
        <f>IFERROR(IF($G85=Tabelid!$L$6,$E85*X85,IFERROR($E85*X85/SUM($J85:$AB85)*(Eksplikatsioon!AC87)/SUMPRODUCT($J85:$AB85,Eksplikatsioon!$O87:$AG87),"")),"")</f>
        <v/>
      </c>
      <c r="AR85" s="31" t="str">
        <f>IFERROR(IF($G85=Tabelid!$L$6,$E85*Y85,IFERROR($E85*Y85/SUM($J85:$AB85)*(Eksplikatsioon!AD87)/SUMPRODUCT($J85:$AB85,Eksplikatsioon!$O87:$AG87),"")),"")</f>
        <v/>
      </c>
      <c r="AS85" s="31" t="str">
        <f>IFERROR(IF($G85=Tabelid!$L$6,$E85*Z85,IFERROR($E85*Z85/SUM($J85:$AB85)*(Eksplikatsioon!AE87)/SUMPRODUCT($J85:$AB85,Eksplikatsioon!$O87:$AG87),"")),"")</f>
        <v/>
      </c>
      <c r="AT85" s="31" t="str">
        <f>IFERROR(IF($G85=Tabelid!$L$6,$E85*AA85,IFERROR($E85*AA85/SUM($J85:$AB85)*(Eksplikatsioon!AF87)/SUMPRODUCT($J85:$AB85,Eksplikatsioon!$O87:$AG87),"")),"")</f>
        <v/>
      </c>
      <c r="AU85" s="31" t="str">
        <f>IFERROR(IF($G85=Tabelid!$L$6,$E85*AB85,IFERROR($E85*AB85/SUM($J85:$AB85)*(Eksplikatsioon!AG87)/SUMPRODUCT($J85:$AB85,Eksplikatsioon!$O87:$AG87),"")),"")</f>
        <v/>
      </c>
      <c r="BH85" s="108" t="str">
        <f t="shared" si="17"/>
        <v/>
      </c>
      <c r="BI85" s="9" t="str">
        <f t="shared" si="19"/>
        <v/>
      </c>
      <c r="BJ85" s="9" t="str">
        <f t="shared" si="20"/>
        <v/>
      </c>
      <c r="BK85" s="34" t="str">
        <f>IF(BF85&lt;&gt;"",IF(SUMIFS(E:E,H:H,BI85,G:G,"Ainukasutuses pind",C:C,"ÜÜRITAV PIND",BH:BH,1)=0,0,SUMIFS(E:E,H:H,BI85,G:G,"Ainukasutuses pind",C:C,"ÜÜRITAV PIND",BH:BH,1)),IF(BI85="Aktiivne vakantsus",SUMIFS(E:E,C:C,"üüritav pind",G:G,"ainukasutuses pind",BH:BH,1)-SUM($BK$2:BK84),IF(BI85="Üüritav büroopind kokku",SUM($BK$2:BK84),"")))</f>
        <v/>
      </c>
      <c r="BL85" s="34" t="str">
        <f>IF(BF85&lt;&gt;"",IFERROR(SUMIFS(E:E,G:G,"Ainukasutuses pind",C:C,"üüritav pind",H:H,BI85,A:A,-4)/SUMIFS(E:E,G:G,"Ainukasutuses pind",C:C,"üüritav pind",A:A,-4)*(IF(G85="Korruse üldpind", SUMIFS(E:E,G:G,"Ühiskasutuses korruse pind",C:C,"üüritav pind",A:A,-4,BH:BH,1),SUMIFS(E:E,G:G,"Korruse üldpind",C:C,"üüritav pind",A:A,-4,BH:BH,1))+SUMIFS(E:E,G:G,"Ühiskasutuses korruse pind",C:C,"üüritav pind",A:A,-4,BH:BH,1)),0)+IFERROR(SUMIFS(E:E,G:G,"Ainukasutuses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pind",H:H,BI85,A:A,-1)/SUMIFS(E:E,G:G,"Ainukasutuses pind",C:C,"üüritav pind",A:A,-1)*(IF(G85="Korruse üldpind",SUMIFS(E:E,G:G,"Ühiskasutuses korruse pind",C:C,"üüritav pind",A:A,-1,BH:BH,1),SUMIFS(E:E,G:G,"Korruse üldpind",C:C,"üüritav pind",A:A,-1,BH:BH,1))+SUMIFS(E:E,G:G,"Ühiskasutuses korruse pind",C:C,"üüritav pind",A:A,-1,BH:BH,1)),0)+IFERROR(SUMIFS(E:E,G:G,"Ainukasutuses pind",C:C,"üüritav pind",H:H,BI85,A:A,0)/SUMIFS(E:E,G:G,"Ainukasutuses pind",C:C,"üüritav pind",A:A,0)*(IF(G85="Korruse üldpind", SUMIFS(E:E,G:G,"Ühiskasutuses korruse pind",C:C,"üüritav pind",A:A,0,BH:BH,1),SUMIFS(E:E,G:G,"Korruse üldpind",C:C,"üüritav pind",A:A,0,BH:BH,1))+SUMIFS(E:E,G:G,"Ühiskasutuses korruse pind",C:C,"üüritav pind",A:A,0,BH:BH,1)),0)+IFERROR(SUMIFS(E:E,G:G,"Ainukasutuses pind",C:C,"üüritav pind",H:H,BI85,A:A,1)/SUMIFS(E:E,G:G,"Ainukasutuses pind",C:C,"üüritav pind",A:A,1)*(IF(G85="Korruse üldpind", SUMIFS(E:E,G:G,"Ühiskasutuses korruse pind",C:C,"üüritav pind",A:A,1,BH:BH,1),SUMIFS(E:E,G:G,"Korruse üldpind",C:C,"üüritav pind",A:A,1,BH:BH,1))+SUMIFS(E:E,G:G,"Ühiskasutuses korruse pind",C:C,"üüritav pind",A:A,1,BH:BH,1)),0)+IFERROR(SUMIFS(E:E,G:G,"Ainukasutuses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 0)+IFERROR(SUMIFS(E:E,G:G,"Ainukasutuses pind",C:C,"üüritav pind",H:H,BI85,A:A,4)/SUMIFS(E:E,G:G,"Ainukasutuses pind",C:C,"üüritav pind",A:A,4)*(IF(G85="Korruse üldpind",SUMIFS(E:E,G:G,"Ühiskasutuses korruse pind",C:C,"üüritav pind",A:A,4,BH:BH,1),SUMIFS(E:E,G:G,"Korruse üldpind",C:C,"üüritav pind",A:A,4,BH:BH,1))+SUMIFS(E:E,G:G,"Ühiskasutuses korruse pind",C:C,"üüritav pind",A:A,4,BH:BH,1)), 0)+IFERROR(SUMIFS(E:E,G:G,"Ainukasutuses pind",C:C,"üüritav pind",H:H,BI85,A:A,5)/SUMIFS(E:E,G:G,"Ainukasutuses pind",C:C,"üüritav pind",A:A,5)*(IF(G85="Korruse üldpind", SUMIFS(E:E,G:G,"Ühiskasutuses korruse pind",C:C,"üüritav pind",A:A,5,BH:BH,1),SUMIFS(E:E,G:G,"Korruse üldpind",C:C,"üüritav pind",A:A,5,BH:BH,1))+SUMIFS(E:E,G:G,"Ühiskasutuses korruse pind",C:C,"üüritav pind",A:A,5,BH:BH,1)), 0)+IFERROR(SUMIFS(E:E,G:G,"Ainukasutuses pind",C:C,"üüritav pind",H:H,BI85,A:A,6)/SUMIFS(E:E,G:G,"Ainukasutuses pind",C:C,"üüritav pind",A:A,6)*(IF(G85="Korruse üldpind", SUMIFS(E:E,G:G,"Ühiskasutuses korruse pind",C:C,"üüritav pind",A:A,6,BH:BH,1),SUMIFS(E:E,G:G,"Korruse üldpind",C:C,"üüritav pind",A:A,6,BH:BH,1))+SUMIFS(E:E,G:G,"Ühiskasutuses korruse pind",C:C,"üüritav pind",A:A,6,BH:BH,1)),0)+IFERROR(SUMIFS(E:E,G:G,"Ainukasutuses pind",C:C,"üüritav pind",H:H,BI85,A:A,7)/SUMIFS(E:E,G:G,"Ainukasutuses pind",C:C,"üüritav pind",A:A,7)*(IF(G85="Korruse üldpind", SUMIFS(E:E,G:G,"Ühiskasutuses korruse pind",C:C,"üüritav pind",A:A,7,BH:BH,1),SUMIFS(E:E,G:G,"Korruse üldpind",C:C,"üüritav pind",A:A,7,BH:BH,1))+SUMIFS(E:E,G:G,"Ühiskasutuses korruse pind",C:C,"üüritav pind",A:A,7,BH:BH,1)),0)+IFERROR(SUMIFS(E:E,G:G,"Ainukasutuses pind",C:C,"üüritav pind",H:H,BI85,A:A,8)/SUMIFS(E:E,G:G,"Ainukasutuses pind",C:C,"üüritav pind",A:A,8)*(IF(G85="Korruse üldpind", SUMIFS(E:E,G:G,"Ühiskasutuses korruse pind",C:C,"üüritav pind",A:A,8,BH:BH,1),SUMIFS(E:E,G:G,"Korruse üldpind",C:C,"üüritav pind",A:A,8,BH:BH,1))+SUMIFS(E:E,G:G,"Ühiskasutuses korruse pind",C:C,"üüritav pind",A:A,8,BH:BH,1)),0)+IFERROR(SUMIFS(E:E,G:G,"Ainukasutuses pind",C:C,"üüritav pind",H:H,BI85,A:A,9)/SUMIFS(E:E,G:G,"Ainukasutuses pind",C:C,"üüritav pind",A:A,9)*(IF(G85="Korruse üldpind", SUMIFS(E:E,G:G,"Ühiskasutuses korruse pind",C:C,"üüritav pind",A:A,9,BH:BH,1),SUMIFS(E:E,G:G,"Korruse üldpind",C:C,"üüritav pind",A:A,9,BH:BH,1))+SUMIFS(E:E,G:G,"Ühiskasutuses korruse pind",C:C,"üüritav pind",A:A,9,BH:BH,1)),0)+IFERROR(SUMIFS(E:E,G:G,"Ainukasutuses pind",C:C,"üüritav pind",H:H,BI85,A:A,10)/SUMIFS(E:E,G:G,"Ainukasutuses pind",C:C,"üüritav pind",A:A,10)*(IF(G85="Korruse üldpind", SUMIFS(E:E,G:G,"Ühiskasutuses korruse pind",C:C,"üüritav pind",A:A,10,BH:BH,1),SUMIFS(E:E,G:G,"Korruse üldpind",C:C,"üüritav pind",A:A,10,BH:BH,1))+SUMIFS(E:E,G:G,"Ühiskasutuses korruse pind",C:C,"üüritav pind",A:A,10,BH:BH,1)), 0)+IFERROR(SUMIFS(E:E,G:G,"Ainukasutuses pind",C:C,"üüritav pind",H:H,BI85,A:A,11)/SUMIFS(E:E,G:G,"Ainukasutuses pind",C:C,"üüritav pind",A:A,11)*(IF(G85="Korruse üldpind",SUMIFS(E:E,G:G,"Ühiskasutuses korruse pind",C:C,"üüritav pind",A:A,11,BH:BH,1),SUMIFS(E:E,G:G,"Korruse üldpind",C:C,"üüritav pind",A:A,11,BH:BH,1))+SUMIFS(E:E,G:G,"Ühiskasutuses korruse pind",C:C,"üüritav pind",A:A,11,BH:BH,1)), 0)+IFERROR(SUMIFS(E:E,G:G,"Ainukasutuses pind",C:C,"üüritav pind",H:H,BI85,A:A,12)/SUMIFS(E:E,G:G,"Ainukasutuses pind",C:C,"üüritav pind",A:A,12)*(IF(G85="Korruse üldpind", SUMIFS(E:E,G:G,"Ühiskasutuses korruse pind",C:C,"üüritav pind",A:A,12,BH:BH,1),SUMIFS(E:E,G:G,"Korruse üldpind",C:C,"üüritav pind",A:A,12,BH:BH,1))+SUMIFS(E:E,G:G,"Ühiskasutuses korruse pind",C:C,"üüritav pind",A:A,12,BH:BH,1)),0)+IFERROR(SUMIFS(E:E,G:G,"Ainukasutuses pind",C:C,"üüritav pind",H:H,BI85,A:A,13)/SUMIFS(E:E,G:G,"Ainukasutuses pind",C:C,"üüritav pind",A:A,13)*(IF(G85="Korruse üldpind", SUMIFS(E:E,G:G,"Ühiskasutuses korruse pind",C:C,"üüritav pind",A:A,13,BH:BH,1),SUMIFS(E:E,G:G,"Korruse üldpind",C:C,"üüritav pind",A:A,13,BH:BH,1))+SUMIFS(E:E,G:G,"Ühiskasutuses korruse pind",C:C,"üüritav pind",A:A,13,BH:BH,1)),0)+IFERROR(SUMIFS(E:E,G:G,"Ainukasutuses pind",C:C,"Üüritav pind",H:H,BI85,A:A,14)/SUMIFS(E:E,G:G,"Ainukasutuses pind",C:C,"Üüritav pind",A:A,14)*(IF(G85="Korruse üldpind", SUMIFS(E:E,G:G,"Ühiskasutuses korruse pind",C:C,"üüritav pind",A:A,14,BH:BH,1),SUMIFS(E:E,G:G,"Korruse üldpind",C:C,"üüritav pind",A:A,14,BH:BH,1))+SUMIFS(E:E,G:G,"Ühiskasutuses korruse pind",C:C,"üüritav pind",A:A,14,BH:BH,1)), 0),IF(BI85="Aktiivne vakantsus", SUMIFS(E:E,C:C,"üüritav pind",G:G,"Ühiskasutuses korruse pind",BH:BH,1)+SUMIFS(E:E,C:C,"üüritav pind",G:G,"Korruse üldpind",BH:BH,1)-SUM($BL$2:BL84), IF(BI85="Üüritav büroopind kokku", SUM($BL$2:BL84), "")))</f>
        <v/>
      </c>
      <c r="BM85" s="34" t="str">
        <f ca="1">IF(BF85&lt;&gt;"",IFERROR(AY85/SUM($AY$3:OFFSET($AY$3,MATCH("Üüritav büroopind kokku",$BI$5:$BI$300,0),0))*(SUMIFS(E:E,G:G,"Ühiskasutuses hoone pind",C:C,"ÜÜRITAV PIND",BH:BH,1)+SUMIFS(E:E,G:G,"Hoone üldpind",C:C,"ÜÜRITAV PIND",BH:BH,1)),0),IF(BI85="Aktiivne vakantsus",IFERROR(AY85/SUM($AY$3:OFFSET($AY$3,MATCH("Üüritav büroopind kokku",$BI$5:$BI$300,0),0))*(SUMIFS(E:E,G:G,"Ühiskasutuses hoone pind",C:C,"ÜÜRITAV PIND",BH:BH,1)+SUMIFS(E:E,G:G,"Hoone üldpind",C:C,"ÜÜRITAV PIND",BH:BH,1)),0),IF(BI85="Üüritav büroopind kokku",SUM($BM$2:BM84),"")))</f>
        <v/>
      </c>
      <c r="BN85" s="34" t="str">
        <f>IF(OR(BF85&lt;&gt;"",BI85="Aktiivne vakantsus"),IFERROR(SUMIFS(INDEX($AC$3:$AU$1002,0,MATCH($BI85,AC$2:AU$2,0)),$BH$3:$BH$1002,1),0),IF(BI85="Üüritav büroopind kokku",SUM($BN$2:BN84), ""))</f>
        <v/>
      </c>
      <c r="BO85" s="34" t="str">
        <f t="shared" si="18"/>
        <v/>
      </c>
      <c r="BP85" s="114" t="str">
        <f t="shared" ca="1" si="16"/>
        <v/>
      </c>
    </row>
    <row r="86" spans="1:68" x14ac:dyDescent="0.3">
      <c r="A86" s="25" t="str">
        <f>IF(Eksplikatsioon!A88=0,"",Eksplikatsioon!A88)</f>
        <v/>
      </c>
      <c r="B86" s="58" t="str">
        <f>IF(Eksplikatsioon!B88=0,"",Eksplikatsioon!B88)</f>
        <v/>
      </c>
      <c r="C86" s="25" t="str">
        <f>IF(Eksplikatsioon!C88=0,"",Eksplikatsioon!C88)</f>
        <v/>
      </c>
      <c r="D86" s="25" t="str">
        <f>IF(Eksplikatsioon!D88=0,"",Eksplikatsioon!D88)</f>
        <v/>
      </c>
      <c r="E86" s="56" t="str">
        <f>IF(Eksplikatsioon!F88=0,"",Eksplikatsioon!F88)</f>
        <v/>
      </c>
      <c r="F86" s="25" t="str">
        <f>IF(Eksplikatsioon!H88=0,"",Eksplikatsioon!H88)</f>
        <v/>
      </c>
      <c r="G86" s="25" t="str">
        <f>IF(Eksplikatsioon!J88=0,"",Eksplikatsioon!J88)</f>
        <v/>
      </c>
      <c r="H86" s="25" t="str">
        <f>IF(Eksplikatsioon!K88=0,"",Eksplikatsioon!K88)</f>
        <v/>
      </c>
      <c r="I86" s="25" t="str">
        <f>IF(Eksplikatsioon!L88=0,"",Eksplikatsioon!L88)</f>
        <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c r="BH86" s="108" t="str">
        <f t="shared" si="17"/>
        <v/>
      </c>
      <c r="BI86" s="9" t="str">
        <f t="shared" si="19"/>
        <v/>
      </c>
      <c r="BJ86" s="9" t="str">
        <f t="shared" si="20"/>
        <v/>
      </c>
      <c r="BK86" s="34" t="str">
        <f>IF(BF86&lt;&gt;"",IF(SUMIFS(E:E,H:H,BI86,G:G,"Ainukasutuses pind",C:C,"ÜÜRITAV PIND",BH:BH,1)=0,0,SUMIFS(E:E,H:H,BI86,G:G,"Ainukasutuses pind",C:C,"ÜÜRITAV PIND",BH:BH,1)),IF(BI86="Aktiivne vakantsus",SUMIFS(E:E,C:C,"üüritav pind",G:G,"ainukasutuses pind",BH:BH,1)-SUM($BK$2:BK85),IF(BI86="Üüritav büroopind kokku",SUM($BK$2:BK85),"")))</f>
        <v/>
      </c>
      <c r="BL86" s="34" t="str">
        <f>IF(BF86&lt;&gt;"",IFERROR(SUMIFS(E:E,G:G,"Ainukasutuses pind",C:C,"üüritav pind",H:H,BI86,A:A,-4)/SUMIFS(E:E,G:G,"Ainukasutuses pind",C:C,"üüritav pind",A:A,-4)*(IF(G86="Korruse üldpind", SUMIFS(E:E,G:G,"Ühiskasutuses korruse pind",C:C,"üüritav pind",A:A,-4,BH:BH,1),SUMIFS(E:E,G:G,"Korruse üldpind",C:C,"üüritav pind",A:A,-4,BH:BH,1))+SUMIFS(E:E,G:G,"Ühiskasutuses korruse pind",C:C,"üüritav pind",A:A,-4,BH:BH,1)),0)+IFERROR(SUMIFS(E:E,G:G,"Ainukasutuses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pind",H:H,BI86,A:A,-1)/SUMIFS(E:E,G:G,"Ainukasutuses pind",C:C,"üüritav pind",A:A,-1)*(IF(G86="Korruse üldpind",SUMIFS(E:E,G:G,"Ühiskasutuses korruse pind",C:C,"üüritav pind",A:A,-1,BH:BH,1),SUMIFS(E:E,G:G,"Korruse üldpind",C:C,"üüritav pind",A:A,-1,BH:BH,1))+SUMIFS(E:E,G:G,"Ühiskasutuses korruse pind",C:C,"üüritav pind",A:A,-1,BH:BH,1)),0)+IFERROR(SUMIFS(E:E,G:G,"Ainukasutuses pind",C:C,"üüritav pind",H:H,BI86,A:A,0)/SUMIFS(E:E,G:G,"Ainukasutuses pind",C:C,"üüritav pind",A:A,0)*(IF(G86="Korruse üldpind", SUMIFS(E:E,G:G,"Ühiskasutuses korruse pind",C:C,"üüritav pind",A:A,0,BH:BH,1),SUMIFS(E:E,G:G,"Korruse üldpind",C:C,"üüritav pind",A:A,0,BH:BH,1))+SUMIFS(E:E,G:G,"Ühiskasutuses korruse pind",C:C,"üüritav pind",A:A,0,BH:BH,1)),0)+IFERROR(SUMIFS(E:E,G:G,"Ainukasutuses pind",C:C,"üüritav pind",H:H,BI86,A:A,1)/SUMIFS(E:E,G:G,"Ainukasutuses pind",C:C,"üüritav pind",A:A,1)*(IF(G86="Korruse üldpind", SUMIFS(E:E,G:G,"Ühiskasutuses korruse pind",C:C,"üüritav pind",A:A,1,BH:BH,1),SUMIFS(E:E,G:G,"Korruse üldpind",C:C,"üüritav pind",A:A,1,BH:BH,1))+SUMIFS(E:E,G:G,"Ühiskasutuses korruse pind",C:C,"üüritav pind",A:A,1,BH:BH,1)),0)+IFERROR(SUMIFS(E:E,G:G,"Ainukasutuses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 0)+IFERROR(SUMIFS(E:E,G:G,"Ainukasutuses pind",C:C,"üüritav pind",H:H,BI86,A:A,4)/SUMIFS(E:E,G:G,"Ainukasutuses pind",C:C,"üüritav pind",A:A,4)*(IF(G86="Korruse üldpind",SUMIFS(E:E,G:G,"Ühiskasutuses korruse pind",C:C,"üüritav pind",A:A,4,BH:BH,1),SUMIFS(E:E,G:G,"Korruse üldpind",C:C,"üüritav pind",A:A,4,BH:BH,1))+SUMIFS(E:E,G:G,"Ühiskasutuses korruse pind",C:C,"üüritav pind",A:A,4,BH:BH,1)), 0)+IFERROR(SUMIFS(E:E,G:G,"Ainukasutuses pind",C:C,"üüritav pind",H:H,BI86,A:A,5)/SUMIFS(E:E,G:G,"Ainukasutuses pind",C:C,"üüritav pind",A:A,5)*(IF(G86="Korruse üldpind", SUMIFS(E:E,G:G,"Ühiskasutuses korruse pind",C:C,"üüritav pind",A:A,5,BH:BH,1),SUMIFS(E:E,G:G,"Korruse üldpind",C:C,"üüritav pind",A:A,5,BH:BH,1))+SUMIFS(E:E,G:G,"Ühiskasutuses korruse pind",C:C,"üüritav pind",A:A,5,BH:BH,1)), 0)+IFERROR(SUMIFS(E:E,G:G,"Ainukasutuses pind",C:C,"üüritav pind",H:H,BI86,A:A,6)/SUMIFS(E:E,G:G,"Ainukasutuses pind",C:C,"üüritav pind",A:A,6)*(IF(G86="Korruse üldpind", SUMIFS(E:E,G:G,"Ühiskasutuses korruse pind",C:C,"üüritav pind",A:A,6,BH:BH,1),SUMIFS(E:E,G:G,"Korruse üldpind",C:C,"üüritav pind",A:A,6,BH:BH,1))+SUMIFS(E:E,G:G,"Ühiskasutuses korruse pind",C:C,"üüritav pind",A:A,6,BH:BH,1)),0)+IFERROR(SUMIFS(E:E,G:G,"Ainukasutuses pind",C:C,"üüritav pind",H:H,BI86,A:A,7)/SUMIFS(E:E,G:G,"Ainukasutuses pind",C:C,"üüritav pind",A:A,7)*(IF(G86="Korruse üldpind", SUMIFS(E:E,G:G,"Ühiskasutuses korruse pind",C:C,"üüritav pind",A:A,7,BH:BH,1),SUMIFS(E:E,G:G,"Korruse üldpind",C:C,"üüritav pind",A:A,7,BH:BH,1))+SUMIFS(E:E,G:G,"Ühiskasutuses korruse pind",C:C,"üüritav pind",A:A,7,BH:BH,1)),0)+IFERROR(SUMIFS(E:E,G:G,"Ainukasutuses pind",C:C,"üüritav pind",H:H,BI86,A:A,8)/SUMIFS(E:E,G:G,"Ainukasutuses pind",C:C,"üüritav pind",A:A,8)*(IF(G86="Korruse üldpind", SUMIFS(E:E,G:G,"Ühiskasutuses korruse pind",C:C,"üüritav pind",A:A,8,BH:BH,1),SUMIFS(E:E,G:G,"Korruse üldpind",C:C,"üüritav pind",A:A,8,BH:BH,1))+SUMIFS(E:E,G:G,"Ühiskasutuses korruse pind",C:C,"üüritav pind",A:A,8,BH:BH,1)),0)+IFERROR(SUMIFS(E:E,G:G,"Ainukasutuses pind",C:C,"üüritav pind",H:H,BI86,A:A,9)/SUMIFS(E:E,G:G,"Ainukasutuses pind",C:C,"üüritav pind",A:A,9)*(IF(G86="Korruse üldpind", SUMIFS(E:E,G:G,"Ühiskasutuses korruse pind",C:C,"üüritav pind",A:A,9,BH:BH,1),SUMIFS(E:E,G:G,"Korruse üldpind",C:C,"üüritav pind",A:A,9,BH:BH,1))+SUMIFS(E:E,G:G,"Ühiskasutuses korruse pind",C:C,"üüritav pind",A:A,9,BH:BH,1)),0)+IFERROR(SUMIFS(E:E,G:G,"Ainukasutuses pind",C:C,"üüritav pind",H:H,BI86,A:A,10)/SUMIFS(E:E,G:G,"Ainukasutuses pind",C:C,"üüritav pind",A:A,10)*(IF(G86="Korruse üldpind", SUMIFS(E:E,G:G,"Ühiskasutuses korruse pind",C:C,"üüritav pind",A:A,10,BH:BH,1),SUMIFS(E:E,G:G,"Korruse üldpind",C:C,"üüritav pind",A:A,10,BH:BH,1))+SUMIFS(E:E,G:G,"Ühiskasutuses korruse pind",C:C,"üüritav pind",A:A,10,BH:BH,1)), 0)+IFERROR(SUMIFS(E:E,G:G,"Ainukasutuses pind",C:C,"üüritav pind",H:H,BI86,A:A,11)/SUMIFS(E:E,G:G,"Ainukasutuses pind",C:C,"üüritav pind",A:A,11)*(IF(G86="Korruse üldpind",SUMIFS(E:E,G:G,"Ühiskasutuses korruse pind",C:C,"üüritav pind",A:A,11,BH:BH,1),SUMIFS(E:E,G:G,"Korruse üldpind",C:C,"üüritav pind",A:A,11,BH:BH,1))+SUMIFS(E:E,G:G,"Ühiskasutuses korruse pind",C:C,"üüritav pind",A:A,11,BH:BH,1)), 0)+IFERROR(SUMIFS(E:E,G:G,"Ainukasutuses pind",C:C,"üüritav pind",H:H,BI86,A:A,12)/SUMIFS(E:E,G:G,"Ainukasutuses pind",C:C,"üüritav pind",A:A,12)*(IF(G86="Korruse üldpind", SUMIFS(E:E,G:G,"Ühiskasutuses korruse pind",C:C,"üüritav pind",A:A,12,BH:BH,1),SUMIFS(E:E,G:G,"Korruse üldpind",C:C,"üüritav pind",A:A,12,BH:BH,1))+SUMIFS(E:E,G:G,"Ühiskasutuses korruse pind",C:C,"üüritav pind",A:A,12,BH:BH,1)),0)+IFERROR(SUMIFS(E:E,G:G,"Ainukasutuses pind",C:C,"üüritav pind",H:H,BI86,A:A,13)/SUMIFS(E:E,G:G,"Ainukasutuses pind",C:C,"üüritav pind",A:A,13)*(IF(G86="Korruse üldpind", SUMIFS(E:E,G:G,"Ühiskasutuses korruse pind",C:C,"üüritav pind",A:A,13,BH:BH,1),SUMIFS(E:E,G:G,"Korruse üldpind",C:C,"üüritav pind",A:A,13,BH:BH,1))+SUMIFS(E:E,G:G,"Ühiskasutuses korruse pind",C:C,"üüritav pind",A:A,13,BH:BH,1)),0)+IFERROR(SUMIFS(E:E,G:G,"Ainukasutuses pind",C:C,"Üüritav pind",H:H,BI86,A:A,14)/SUMIFS(E:E,G:G,"Ainukasutuses pind",C:C,"Üüritav pind",A:A,14)*(IF(G86="Korruse üldpind", SUMIFS(E:E,G:G,"Ühiskasutuses korruse pind",C:C,"üüritav pind",A:A,14,BH:BH,1),SUMIFS(E:E,G:G,"Korruse üldpind",C:C,"üüritav pind",A:A,14,BH:BH,1))+SUMIFS(E:E,G:G,"Ühiskasutuses korruse pind",C:C,"üüritav pind",A:A,14,BH:BH,1)), 0),IF(BI86="Aktiivne vakantsus", SUMIFS(E:E,C:C,"üüritav pind",G:G,"Ühiskasutuses korruse pind",BH:BH,1)+SUMIFS(E:E,C:C,"üüritav pind",G:G,"Korruse üldpind",BH:BH,1)-SUM($BL$2:BL85), IF(BI86="Üüritav büroopind kokku", SUM($BL$2:BL85), "")))</f>
        <v/>
      </c>
      <c r="BM86" s="34" t="str">
        <f ca="1">IF(BF86&lt;&gt;"",IFERROR(AY86/SUM($AY$3:OFFSET($AY$3,MATCH("Üüritav büroopind kokku",$BI$5:$BI$300,0),0))*(SUMIFS(E:E,G:G,"Ühiskasutuses hoone pind",C:C,"ÜÜRITAV PIND",BH:BH,1)+SUMIFS(E:E,G:G,"Hoone üldpind",C:C,"ÜÜRITAV PIND",BH:BH,1)),0),IF(BI86="Aktiivne vakantsus",IFERROR(AY86/SUM($AY$3:OFFSET($AY$3,MATCH("Üüritav büroopind kokku",$BI$5:$BI$300,0),0))*(SUMIFS(E:E,G:G,"Ühiskasutuses hoone pind",C:C,"ÜÜRITAV PIND",BH:BH,1)+SUMIFS(E:E,G:G,"Hoone üldpind",C:C,"ÜÜRITAV PIND",BH:BH,1)),0),IF(BI86="Üüritav büroopind kokku",SUM($BM$2:BM85),"")))</f>
        <v/>
      </c>
      <c r="BN86" s="34" t="str">
        <f>IF(OR(BF86&lt;&gt;"",BI86="Aktiivne vakantsus"),IFERROR(SUMIFS(INDEX($AC$3:$AU$1002,0,MATCH($BI86,AC$2:AU$2,0)),$BH$3:$BH$1002,1),0),IF(BI86="Üüritav büroopind kokku",SUM($BN$2:BN85), ""))</f>
        <v/>
      </c>
      <c r="BO86" s="34" t="str">
        <f t="shared" si="18"/>
        <v/>
      </c>
      <c r="BP86" s="114" t="str">
        <f t="shared" ca="1" si="16"/>
        <v/>
      </c>
    </row>
    <row r="87" spans="1:68" x14ac:dyDescent="0.3">
      <c r="A87" s="25" t="str">
        <f>IF(Eksplikatsioon!A89=0,"",Eksplikatsioon!A89)</f>
        <v/>
      </c>
      <c r="B87" s="58" t="str">
        <f>IF(Eksplikatsioon!B89=0,"",Eksplikatsioon!B89)</f>
        <v/>
      </c>
      <c r="C87" s="25" t="str">
        <f>IF(Eksplikatsioon!C89=0,"",Eksplikatsioon!C89)</f>
        <v/>
      </c>
      <c r="D87" s="25" t="str">
        <f>IF(Eksplikatsioon!D89=0,"",Eksplikatsioon!D89)</f>
        <v/>
      </c>
      <c r="E87" s="56" t="str">
        <f>IF(Eksplikatsioon!F89=0,"",Eksplikatsioon!F89)</f>
        <v/>
      </c>
      <c r="F87" s="25" t="str">
        <f>IF(Eksplikatsioon!H89=0,"",Eksplikatsioon!H89)</f>
        <v/>
      </c>
      <c r="G87" s="25" t="str">
        <f>IF(Eksplikatsioon!J89=0,"",Eksplikatsioon!J89)</f>
        <v/>
      </c>
      <c r="H87" s="25" t="str">
        <f>IF(Eksplikatsioon!K89=0,"",Eksplikatsioon!K89)</f>
        <v/>
      </c>
      <c r="I87" s="25" t="str">
        <f>IF(Eksplikatsioon!L89=0,"",Eksplikatsioon!L89)</f>
        <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c r="BH87" s="108" t="str">
        <f t="shared" si="17"/>
        <v/>
      </c>
      <c r="BI87" s="9" t="str">
        <f t="shared" si="19"/>
        <v/>
      </c>
      <c r="BJ87" s="9" t="str">
        <f t="shared" si="20"/>
        <v/>
      </c>
      <c r="BK87" s="34" t="str">
        <f>IF(BF87&lt;&gt;"",IF(SUMIFS(E:E,H:H,BI87,G:G,"Ainukasutuses pind",C:C,"ÜÜRITAV PIND",BH:BH,1)=0,0,SUMIFS(E:E,H:H,BI87,G:G,"Ainukasutuses pind",C:C,"ÜÜRITAV PIND",BH:BH,1)),IF(BI87="Aktiivne vakantsus",SUMIFS(E:E,C:C,"üüritav pind",G:G,"ainukasutuses pind",BH:BH,1)-SUM($BK$2:BK86),IF(BI87="Üüritav büroopind kokku",SUM($BK$2:BK86),"")))</f>
        <v/>
      </c>
      <c r="BL87" s="34" t="str">
        <f>IF(BF87&lt;&gt;"",IFERROR(SUMIFS(E:E,G:G,"Ainukasutuses pind",C:C,"üüritav pind",H:H,BI87,A:A,-4)/SUMIFS(E:E,G:G,"Ainukasutuses pind",C:C,"üüritav pind",A:A,-4)*(IF(G87="Korruse üldpind", SUMIFS(E:E,G:G,"Ühiskasutuses korruse pind",C:C,"üüritav pind",A:A,-4,BH:BH,1),SUMIFS(E:E,G:G,"Korruse üldpind",C:C,"üüritav pind",A:A,-4,BH:BH,1))+SUMIFS(E:E,G:G,"Ühiskasutuses korruse pind",C:C,"üüritav pind",A:A,-4,BH:BH,1)),0)+IFERROR(SUMIFS(E:E,G:G,"Ainukasutuses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pind",H:H,BI87,A:A,-1)/SUMIFS(E:E,G:G,"Ainukasutuses pind",C:C,"üüritav pind",A:A,-1)*(IF(G87="Korruse üldpind",SUMIFS(E:E,G:G,"Ühiskasutuses korruse pind",C:C,"üüritav pind",A:A,-1,BH:BH,1),SUMIFS(E:E,G:G,"Korruse üldpind",C:C,"üüritav pind",A:A,-1,BH:BH,1))+SUMIFS(E:E,G:G,"Ühiskasutuses korruse pind",C:C,"üüritav pind",A:A,-1,BH:BH,1)),0)+IFERROR(SUMIFS(E:E,G:G,"Ainukasutuses pind",C:C,"üüritav pind",H:H,BI87,A:A,0)/SUMIFS(E:E,G:G,"Ainukasutuses pind",C:C,"üüritav pind",A:A,0)*(IF(G87="Korruse üldpind", SUMIFS(E:E,G:G,"Ühiskasutuses korruse pind",C:C,"üüritav pind",A:A,0,BH:BH,1),SUMIFS(E:E,G:G,"Korruse üldpind",C:C,"üüritav pind",A:A,0,BH:BH,1))+SUMIFS(E:E,G:G,"Ühiskasutuses korruse pind",C:C,"üüritav pind",A:A,0,BH:BH,1)),0)+IFERROR(SUMIFS(E:E,G:G,"Ainukasutuses pind",C:C,"üüritav pind",H:H,BI87,A:A,1)/SUMIFS(E:E,G:G,"Ainukasutuses pind",C:C,"üüritav pind",A:A,1)*(IF(G87="Korruse üldpind", SUMIFS(E:E,G:G,"Ühiskasutuses korruse pind",C:C,"üüritav pind",A:A,1,BH:BH,1),SUMIFS(E:E,G:G,"Korruse üldpind",C:C,"üüritav pind",A:A,1,BH:BH,1))+SUMIFS(E:E,G:G,"Ühiskasutuses korruse pind",C:C,"üüritav pind",A:A,1,BH:BH,1)),0)+IFERROR(SUMIFS(E:E,G:G,"Ainukasutuses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 0)+IFERROR(SUMIFS(E:E,G:G,"Ainukasutuses pind",C:C,"üüritav pind",H:H,BI87,A:A,4)/SUMIFS(E:E,G:G,"Ainukasutuses pind",C:C,"üüritav pind",A:A,4)*(IF(G87="Korruse üldpind",SUMIFS(E:E,G:G,"Ühiskasutuses korruse pind",C:C,"üüritav pind",A:A,4,BH:BH,1),SUMIFS(E:E,G:G,"Korruse üldpind",C:C,"üüritav pind",A:A,4,BH:BH,1))+SUMIFS(E:E,G:G,"Ühiskasutuses korruse pind",C:C,"üüritav pind",A:A,4,BH:BH,1)), 0)+IFERROR(SUMIFS(E:E,G:G,"Ainukasutuses pind",C:C,"üüritav pind",H:H,BI87,A:A,5)/SUMIFS(E:E,G:G,"Ainukasutuses pind",C:C,"üüritav pind",A:A,5)*(IF(G87="Korruse üldpind", SUMIFS(E:E,G:G,"Ühiskasutuses korruse pind",C:C,"üüritav pind",A:A,5,BH:BH,1),SUMIFS(E:E,G:G,"Korruse üldpind",C:C,"üüritav pind",A:A,5,BH:BH,1))+SUMIFS(E:E,G:G,"Ühiskasutuses korruse pind",C:C,"üüritav pind",A:A,5,BH:BH,1)), 0)+IFERROR(SUMIFS(E:E,G:G,"Ainukasutuses pind",C:C,"üüritav pind",H:H,BI87,A:A,6)/SUMIFS(E:E,G:G,"Ainukasutuses pind",C:C,"üüritav pind",A:A,6)*(IF(G87="Korruse üldpind", SUMIFS(E:E,G:G,"Ühiskasutuses korruse pind",C:C,"üüritav pind",A:A,6,BH:BH,1),SUMIFS(E:E,G:G,"Korruse üldpind",C:C,"üüritav pind",A:A,6,BH:BH,1))+SUMIFS(E:E,G:G,"Ühiskasutuses korruse pind",C:C,"üüritav pind",A:A,6,BH:BH,1)),0)+IFERROR(SUMIFS(E:E,G:G,"Ainukasutuses pind",C:C,"üüritav pind",H:H,BI87,A:A,7)/SUMIFS(E:E,G:G,"Ainukasutuses pind",C:C,"üüritav pind",A:A,7)*(IF(G87="Korruse üldpind", SUMIFS(E:E,G:G,"Ühiskasutuses korruse pind",C:C,"üüritav pind",A:A,7,BH:BH,1),SUMIFS(E:E,G:G,"Korruse üldpind",C:C,"üüritav pind",A:A,7,BH:BH,1))+SUMIFS(E:E,G:G,"Ühiskasutuses korruse pind",C:C,"üüritav pind",A:A,7,BH:BH,1)),0)+IFERROR(SUMIFS(E:E,G:G,"Ainukasutuses pind",C:C,"üüritav pind",H:H,BI87,A:A,8)/SUMIFS(E:E,G:G,"Ainukasutuses pind",C:C,"üüritav pind",A:A,8)*(IF(G87="Korruse üldpind", SUMIFS(E:E,G:G,"Ühiskasutuses korruse pind",C:C,"üüritav pind",A:A,8,BH:BH,1),SUMIFS(E:E,G:G,"Korruse üldpind",C:C,"üüritav pind",A:A,8,BH:BH,1))+SUMIFS(E:E,G:G,"Ühiskasutuses korruse pind",C:C,"üüritav pind",A:A,8,BH:BH,1)),0)+IFERROR(SUMIFS(E:E,G:G,"Ainukasutuses pind",C:C,"üüritav pind",H:H,BI87,A:A,9)/SUMIFS(E:E,G:G,"Ainukasutuses pind",C:C,"üüritav pind",A:A,9)*(IF(G87="Korruse üldpind", SUMIFS(E:E,G:G,"Ühiskasutuses korruse pind",C:C,"üüritav pind",A:A,9,BH:BH,1),SUMIFS(E:E,G:G,"Korruse üldpind",C:C,"üüritav pind",A:A,9,BH:BH,1))+SUMIFS(E:E,G:G,"Ühiskasutuses korruse pind",C:C,"üüritav pind",A:A,9,BH:BH,1)),0)+IFERROR(SUMIFS(E:E,G:G,"Ainukasutuses pind",C:C,"üüritav pind",H:H,BI87,A:A,10)/SUMIFS(E:E,G:G,"Ainukasutuses pind",C:C,"üüritav pind",A:A,10)*(IF(G87="Korruse üldpind", SUMIFS(E:E,G:G,"Ühiskasutuses korruse pind",C:C,"üüritav pind",A:A,10,BH:BH,1),SUMIFS(E:E,G:G,"Korruse üldpind",C:C,"üüritav pind",A:A,10,BH:BH,1))+SUMIFS(E:E,G:G,"Ühiskasutuses korruse pind",C:C,"üüritav pind",A:A,10,BH:BH,1)), 0)+IFERROR(SUMIFS(E:E,G:G,"Ainukasutuses pind",C:C,"üüritav pind",H:H,BI87,A:A,11)/SUMIFS(E:E,G:G,"Ainukasutuses pind",C:C,"üüritav pind",A:A,11)*(IF(G87="Korruse üldpind",SUMIFS(E:E,G:G,"Ühiskasutuses korruse pind",C:C,"üüritav pind",A:A,11,BH:BH,1),SUMIFS(E:E,G:G,"Korruse üldpind",C:C,"üüritav pind",A:A,11,BH:BH,1))+SUMIFS(E:E,G:G,"Ühiskasutuses korruse pind",C:C,"üüritav pind",A:A,11,BH:BH,1)), 0)+IFERROR(SUMIFS(E:E,G:G,"Ainukasutuses pind",C:C,"üüritav pind",H:H,BI87,A:A,12)/SUMIFS(E:E,G:G,"Ainukasutuses pind",C:C,"üüritav pind",A:A,12)*(IF(G87="Korruse üldpind", SUMIFS(E:E,G:G,"Ühiskasutuses korruse pind",C:C,"üüritav pind",A:A,12,BH:BH,1),SUMIFS(E:E,G:G,"Korruse üldpind",C:C,"üüritav pind",A:A,12,BH:BH,1))+SUMIFS(E:E,G:G,"Ühiskasutuses korruse pind",C:C,"üüritav pind",A:A,12,BH:BH,1)),0)+IFERROR(SUMIFS(E:E,G:G,"Ainukasutuses pind",C:C,"üüritav pind",H:H,BI87,A:A,13)/SUMIFS(E:E,G:G,"Ainukasutuses pind",C:C,"üüritav pind",A:A,13)*(IF(G87="Korruse üldpind", SUMIFS(E:E,G:G,"Ühiskasutuses korruse pind",C:C,"üüritav pind",A:A,13,BH:BH,1),SUMIFS(E:E,G:G,"Korruse üldpind",C:C,"üüritav pind",A:A,13,BH:BH,1))+SUMIFS(E:E,G:G,"Ühiskasutuses korruse pind",C:C,"üüritav pind",A:A,13,BH:BH,1)),0)+IFERROR(SUMIFS(E:E,G:G,"Ainukasutuses pind",C:C,"Üüritav pind",H:H,BI87,A:A,14)/SUMIFS(E:E,G:G,"Ainukasutuses pind",C:C,"Üüritav pind",A:A,14)*(IF(G87="Korruse üldpind", SUMIFS(E:E,G:G,"Ühiskasutuses korruse pind",C:C,"üüritav pind",A:A,14,BH:BH,1),SUMIFS(E:E,G:G,"Korruse üldpind",C:C,"üüritav pind",A:A,14,BH:BH,1))+SUMIFS(E:E,G:G,"Ühiskasutuses korruse pind",C:C,"üüritav pind",A:A,14,BH:BH,1)), 0),IF(BI87="Aktiivne vakantsus", SUMIFS(E:E,C:C,"üüritav pind",G:G,"Ühiskasutuses korruse pind",BH:BH,1)+SUMIFS(E:E,C:C,"üüritav pind",G:G,"Korruse üldpind",BH:BH,1)-SUM($BL$2:BL86), IF(BI87="Üüritav büroopind kokku", SUM($BL$2:BL86), "")))</f>
        <v/>
      </c>
      <c r="BM87" s="34" t="str">
        <f ca="1">IF(BF87&lt;&gt;"",IFERROR(AY87/SUM($AY$3:OFFSET($AY$3,MATCH("Üüritav büroopind kokku",$BI$5:$BI$300,0),0))*(SUMIFS(E:E,G:G,"Ühiskasutuses hoone pind",C:C,"ÜÜRITAV PIND",BH:BH,1)+SUMIFS(E:E,G:G,"Hoone üldpind",C:C,"ÜÜRITAV PIND",BH:BH,1)),0),IF(BI87="Aktiivne vakantsus",IFERROR(AY87/SUM($AY$3:OFFSET($AY$3,MATCH("Üüritav büroopind kokku",$BI$5:$BI$300,0),0))*(SUMIFS(E:E,G:G,"Ühiskasutuses hoone pind",C:C,"ÜÜRITAV PIND",BH:BH,1)+SUMIFS(E:E,G:G,"Hoone üldpind",C:C,"ÜÜRITAV PIND",BH:BH,1)),0),IF(BI87="Üüritav büroopind kokku",SUM($BM$2:BM86),"")))</f>
        <v/>
      </c>
      <c r="BN87" s="34" t="str">
        <f>IF(OR(BF87&lt;&gt;"",BI87="Aktiivne vakantsus"),IFERROR(SUMIFS(INDEX($AC$3:$AU$1002,0,MATCH($BI87,AC$2:AU$2,0)),$BH$3:$BH$1002,1),0),IF(BI87="Üüritav büroopind kokku",SUM($BN$2:BN86), ""))</f>
        <v/>
      </c>
      <c r="BO87" s="34" t="str">
        <f t="shared" si="18"/>
        <v/>
      </c>
      <c r="BP87" s="114" t="str">
        <f t="shared" ca="1" si="16"/>
        <v/>
      </c>
    </row>
    <row r="88" spans="1:68" x14ac:dyDescent="0.3">
      <c r="A88" s="25" t="str">
        <f>IF(Eksplikatsioon!A90=0,"",Eksplikatsioon!A90)</f>
        <v/>
      </c>
      <c r="B88" s="58" t="str">
        <f>IF(Eksplikatsioon!B90=0,"",Eksplikatsioon!B90)</f>
        <v/>
      </c>
      <c r="C88" s="25" t="str">
        <f>IF(Eksplikatsioon!C90=0,"",Eksplikatsioon!C90)</f>
        <v/>
      </c>
      <c r="D88" s="25" t="str">
        <f>IF(Eksplikatsioon!D90=0,"",Eksplikatsioon!D90)</f>
        <v/>
      </c>
      <c r="E88" s="56" t="str">
        <f>IF(Eksplikatsioon!F90=0,"",Eksplikatsioon!F90)</f>
        <v/>
      </c>
      <c r="F88" s="25" t="str">
        <f>IF(Eksplikatsioon!H90=0,"",Eksplikatsioon!H90)</f>
        <v/>
      </c>
      <c r="G88" s="25" t="str">
        <f>IF(Eksplikatsioon!J90=0,"",Eksplikatsioon!J90)</f>
        <v/>
      </c>
      <c r="H88" s="25" t="str">
        <f>IF(Eksplikatsioon!K90=0,"",Eksplikatsioon!K90)</f>
        <v/>
      </c>
      <c r="I88" s="25" t="str">
        <f>IF(Eksplikatsioon!L90=0,"",Eksplikatsioon!L90)</f>
        <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c r="BH88" s="108" t="str">
        <f t="shared" si="17"/>
        <v/>
      </c>
      <c r="BI88" s="9" t="str">
        <f t="shared" si="19"/>
        <v/>
      </c>
      <c r="BJ88" s="9" t="str">
        <f t="shared" si="20"/>
        <v/>
      </c>
      <c r="BK88" s="34" t="str">
        <f>IF(BF88&lt;&gt;"",IF(SUMIFS(E:E,H:H,BI88,G:G,"Ainukasutuses pind",C:C,"ÜÜRITAV PIND",BH:BH,1)=0,0,SUMIFS(E:E,H:H,BI88,G:G,"Ainukasutuses pind",C:C,"ÜÜRITAV PIND",BH:BH,1)),IF(BI88="Aktiivne vakantsus",SUMIFS(E:E,C:C,"üüritav pind",G:G,"ainukasutuses pind",BH:BH,1)-SUM($BK$2:BK87),IF(BI88="Üüritav büroopind kokku",SUM($BK$2:BK87),"")))</f>
        <v/>
      </c>
      <c r="BL88" s="34" t="str">
        <f>IF(BF88&lt;&gt;"",IFERROR(SUMIFS(E:E,G:G,"Ainukasutuses pind",C:C,"üüritav pind",H:H,BI88,A:A,-4)/SUMIFS(E:E,G:G,"Ainukasutuses pind",C:C,"üüritav pind",A:A,-4)*(IF(G88="Korruse üldpind", SUMIFS(E:E,G:G,"Ühiskasutuses korruse pind",C:C,"üüritav pind",A:A,-4,BH:BH,1),SUMIFS(E:E,G:G,"Korruse üldpind",C:C,"üüritav pind",A:A,-4,BH:BH,1))+SUMIFS(E:E,G:G,"Ühiskasutuses korruse pind",C:C,"üüritav pind",A:A,-4,BH:BH,1)),0)+IFERROR(SUMIFS(E:E,G:G,"Ainukasutuses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pind",H:H,BI88,A:A,-1)/SUMIFS(E:E,G:G,"Ainukasutuses pind",C:C,"üüritav pind",A:A,-1)*(IF(G88="Korruse üldpind",SUMIFS(E:E,G:G,"Ühiskasutuses korruse pind",C:C,"üüritav pind",A:A,-1,BH:BH,1),SUMIFS(E:E,G:G,"Korruse üldpind",C:C,"üüritav pind",A:A,-1,BH:BH,1))+SUMIFS(E:E,G:G,"Ühiskasutuses korruse pind",C:C,"üüritav pind",A:A,-1,BH:BH,1)),0)+IFERROR(SUMIFS(E:E,G:G,"Ainukasutuses pind",C:C,"üüritav pind",H:H,BI88,A:A,0)/SUMIFS(E:E,G:G,"Ainukasutuses pind",C:C,"üüritav pind",A:A,0)*(IF(G88="Korruse üldpind", SUMIFS(E:E,G:G,"Ühiskasutuses korruse pind",C:C,"üüritav pind",A:A,0,BH:BH,1),SUMIFS(E:E,G:G,"Korruse üldpind",C:C,"üüritav pind",A:A,0,BH:BH,1))+SUMIFS(E:E,G:G,"Ühiskasutuses korruse pind",C:C,"üüritav pind",A:A,0,BH:BH,1)),0)+IFERROR(SUMIFS(E:E,G:G,"Ainukasutuses pind",C:C,"üüritav pind",H:H,BI88,A:A,1)/SUMIFS(E:E,G:G,"Ainukasutuses pind",C:C,"üüritav pind",A:A,1)*(IF(G88="Korruse üldpind", SUMIFS(E:E,G:G,"Ühiskasutuses korruse pind",C:C,"üüritav pind",A:A,1,BH:BH,1),SUMIFS(E:E,G:G,"Korruse üldpind",C:C,"üüritav pind",A:A,1,BH:BH,1))+SUMIFS(E:E,G:G,"Ühiskasutuses korruse pind",C:C,"üüritav pind",A:A,1,BH:BH,1)),0)+IFERROR(SUMIFS(E:E,G:G,"Ainukasutuses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 0)+IFERROR(SUMIFS(E:E,G:G,"Ainukasutuses pind",C:C,"üüritav pind",H:H,BI88,A:A,4)/SUMIFS(E:E,G:G,"Ainukasutuses pind",C:C,"üüritav pind",A:A,4)*(IF(G88="Korruse üldpind",SUMIFS(E:E,G:G,"Ühiskasutuses korruse pind",C:C,"üüritav pind",A:A,4,BH:BH,1),SUMIFS(E:E,G:G,"Korruse üldpind",C:C,"üüritav pind",A:A,4,BH:BH,1))+SUMIFS(E:E,G:G,"Ühiskasutuses korruse pind",C:C,"üüritav pind",A:A,4,BH:BH,1)), 0)+IFERROR(SUMIFS(E:E,G:G,"Ainukasutuses pind",C:C,"üüritav pind",H:H,BI88,A:A,5)/SUMIFS(E:E,G:G,"Ainukasutuses pind",C:C,"üüritav pind",A:A,5)*(IF(G88="Korruse üldpind", SUMIFS(E:E,G:G,"Ühiskasutuses korruse pind",C:C,"üüritav pind",A:A,5,BH:BH,1),SUMIFS(E:E,G:G,"Korruse üldpind",C:C,"üüritav pind",A:A,5,BH:BH,1))+SUMIFS(E:E,G:G,"Ühiskasutuses korruse pind",C:C,"üüritav pind",A:A,5,BH:BH,1)), 0)+IFERROR(SUMIFS(E:E,G:G,"Ainukasutuses pind",C:C,"üüritav pind",H:H,BI88,A:A,6)/SUMIFS(E:E,G:G,"Ainukasutuses pind",C:C,"üüritav pind",A:A,6)*(IF(G88="Korruse üldpind", SUMIFS(E:E,G:G,"Ühiskasutuses korruse pind",C:C,"üüritav pind",A:A,6,BH:BH,1),SUMIFS(E:E,G:G,"Korruse üldpind",C:C,"üüritav pind",A:A,6,BH:BH,1))+SUMIFS(E:E,G:G,"Ühiskasutuses korruse pind",C:C,"üüritav pind",A:A,6,BH:BH,1)),0)+IFERROR(SUMIFS(E:E,G:G,"Ainukasutuses pind",C:C,"üüritav pind",H:H,BI88,A:A,7)/SUMIFS(E:E,G:G,"Ainukasutuses pind",C:C,"üüritav pind",A:A,7)*(IF(G88="Korruse üldpind", SUMIFS(E:E,G:G,"Ühiskasutuses korruse pind",C:C,"üüritav pind",A:A,7,BH:BH,1),SUMIFS(E:E,G:G,"Korruse üldpind",C:C,"üüritav pind",A:A,7,BH:BH,1))+SUMIFS(E:E,G:G,"Ühiskasutuses korruse pind",C:C,"üüritav pind",A:A,7,BH:BH,1)),0)+IFERROR(SUMIFS(E:E,G:G,"Ainukasutuses pind",C:C,"üüritav pind",H:H,BI88,A:A,8)/SUMIFS(E:E,G:G,"Ainukasutuses pind",C:C,"üüritav pind",A:A,8)*(IF(G88="Korruse üldpind", SUMIFS(E:E,G:G,"Ühiskasutuses korruse pind",C:C,"üüritav pind",A:A,8,BH:BH,1),SUMIFS(E:E,G:G,"Korruse üldpind",C:C,"üüritav pind",A:A,8,BH:BH,1))+SUMIFS(E:E,G:G,"Ühiskasutuses korruse pind",C:C,"üüritav pind",A:A,8,BH:BH,1)),0)+IFERROR(SUMIFS(E:E,G:G,"Ainukasutuses pind",C:C,"üüritav pind",H:H,BI88,A:A,9)/SUMIFS(E:E,G:G,"Ainukasutuses pind",C:C,"üüritav pind",A:A,9)*(IF(G88="Korruse üldpind", SUMIFS(E:E,G:G,"Ühiskasutuses korruse pind",C:C,"üüritav pind",A:A,9,BH:BH,1),SUMIFS(E:E,G:G,"Korruse üldpind",C:C,"üüritav pind",A:A,9,BH:BH,1))+SUMIFS(E:E,G:G,"Ühiskasutuses korruse pind",C:C,"üüritav pind",A:A,9,BH:BH,1)),0)+IFERROR(SUMIFS(E:E,G:G,"Ainukasutuses pind",C:C,"üüritav pind",H:H,BI88,A:A,10)/SUMIFS(E:E,G:G,"Ainukasutuses pind",C:C,"üüritav pind",A:A,10)*(IF(G88="Korruse üldpind", SUMIFS(E:E,G:G,"Ühiskasutuses korruse pind",C:C,"üüritav pind",A:A,10,BH:BH,1),SUMIFS(E:E,G:G,"Korruse üldpind",C:C,"üüritav pind",A:A,10,BH:BH,1))+SUMIFS(E:E,G:G,"Ühiskasutuses korruse pind",C:C,"üüritav pind",A:A,10,BH:BH,1)), 0)+IFERROR(SUMIFS(E:E,G:G,"Ainukasutuses pind",C:C,"üüritav pind",H:H,BI88,A:A,11)/SUMIFS(E:E,G:G,"Ainukasutuses pind",C:C,"üüritav pind",A:A,11)*(IF(G88="Korruse üldpind",SUMIFS(E:E,G:G,"Ühiskasutuses korruse pind",C:C,"üüritav pind",A:A,11,BH:BH,1),SUMIFS(E:E,G:G,"Korruse üldpind",C:C,"üüritav pind",A:A,11,BH:BH,1))+SUMIFS(E:E,G:G,"Ühiskasutuses korruse pind",C:C,"üüritav pind",A:A,11,BH:BH,1)), 0)+IFERROR(SUMIFS(E:E,G:G,"Ainukasutuses pind",C:C,"üüritav pind",H:H,BI88,A:A,12)/SUMIFS(E:E,G:G,"Ainukasutuses pind",C:C,"üüritav pind",A:A,12)*(IF(G88="Korruse üldpind", SUMIFS(E:E,G:G,"Ühiskasutuses korruse pind",C:C,"üüritav pind",A:A,12,BH:BH,1),SUMIFS(E:E,G:G,"Korruse üldpind",C:C,"üüritav pind",A:A,12,BH:BH,1))+SUMIFS(E:E,G:G,"Ühiskasutuses korruse pind",C:C,"üüritav pind",A:A,12,BH:BH,1)),0)+IFERROR(SUMIFS(E:E,G:G,"Ainukasutuses pind",C:C,"üüritav pind",H:H,BI88,A:A,13)/SUMIFS(E:E,G:G,"Ainukasutuses pind",C:C,"üüritav pind",A:A,13)*(IF(G88="Korruse üldpind", SUMIFS(E:E,G:G,"Ühiskasutuses korruse pind",C:C,"üüritav pind",A:A,13,BH:BH,1),SUMIFS(E:E,G:G,"Korruse üldpind",C:C,"üüritav pind",A:A,13,BH:BH,1))+SUMIFS(E:E,G:G,"Ühiskasutuses korruse pind",C:C,"üüritav pind",A:A,13,BH:BH,1)),0)+IFERROR(SUMIFS(E:E,G:G,"Ainukasutuses pind",C:C,"Üüritav pind",H:H,BI88,A:A,14)/SUMIFS(E:E,G:G,"Ainukasutuses pind",C:C,"Üüritav pind",A:A,14)*(IF(G88="Korruse üldpind", SUMIFS(E:E,G:G,"Ühiskasutuses korruse pind",C:C,"üüritav pind",A:A,14,BH:BH,1),SUMIFS(E:E,G:G,"Korruse üldpind",C:C,"üüritav pind",A:A,14,BH:BH,1))+SUMIFS(E:E,G:G,"Ühiskasutuses korruse pind",C:C,"üüritav pind",A:A,14,BH:BH,1)), 0),IF(BI88="Aktiivne vakantsus", SUMIFS(E:E,C:C,"üüritav pind",G:G,"Ühiskasutuses korruse pind",BH:BH,1)+SUMIFS(E:E,C:C,"üüritav pind",G:G,"Korruse üldpind",BH:BH,1)-SUM($BL$2:BL87), IF(BI88="Üüritav büroopind kokku", SUM($BL$2:BL87), "")))</f>
        <v/>
      </c>
      <c r="BM88" s="34" t="str">
        <f ca="1">IF(BF88&lt;&gt;"",IFERROR(AY88/SUM($AY$3:OFFSET($AY$3,MATCH("Üüritav büroopind kokku",$BI$5:$BI$300,0),0))*(SUMIFS(E:E,G:G,"Ühiskasutuses hoone pind",C:C,"ÜÜRITAV PIND",BH:BH,1)+SUMIFS(E:E,G:G,"Hoone üldpind",C:C,"ÜÜRITAV PIND",BH:BH,1)),0),IF(BI88="Aktiivne vakantsus",IFERROR(AY88/SUM($AY$3:OFFSET($AY$3,MATCH("Üüritav büroopind kokku",$BI$5:$BI$300,0),0))*(SUMIFS(E:E,G:G,"Ühiskasutuses hoone pind",C:C,"ÜÜRITAV PIND",BH:BH,1)+SUMIFS(E:E,G:G,"Hoone üldpind",C:C,"ÜÜRITAV PIND",BH:BH,1)),0),IF(BI88="Üüritav büroopind kokku",SUM($BM$2:BM87),"")))</f>
        <v/>
      </c>
      <c r="BN88" s="34" t="str">
        <f>IF(OR(BF88&lt;&gt;"",BI88="Aktiivne vakantsus"),IFERROR(SUMIFS(INDEX($AC$3:$AU$1002,0,MATCH($BI88,AC$2:AU$2,0)),$BH$3:$BH$1002,1),0),IF(BI88="Üüritav büroopind kokku",SUM($BN$2:BN87), ""))</f>
        <v/>
      </c>
      <c r="BO88" s="34" t="str">
        <f t="shared" si="18"/>
        <v/>
      </c>
      <c r="BP88" s="114" t="str">
        <f t="shared" ca="1" si="16"/>
        <v/>
      </c>
    </row>
    <row r="89" spans="1:68" x14ac:dyDescent="0.3">
      <c r="A89" s="25" t="str">
        <f>IF(Eksplikatsioon!A91=0,"",Eksplikatsioon!A91)</f>
        <v/>
      </c>
      <c r="B89" s="58" t="str">
        <f>IF(Eksplikatsioon!B91=0,"",Eksplikatsioon!B91)</f>
        <v/>
      </c>
      <c r="C89" s="25" t="str">
        <f>IF(Eksplikatsioon!C91=0,"",Eksplikatsioon!C91)</f>
        <v/>
      </c>
      <c r="D89" s="25" t="str">
        <f>IF(Eksplikatsioon!D91=0,"",Eksplikatsioon!D91)</f>
        <v/>
      </c>
      <c r="E89" s="56" t="str">
        <f>IF(Eksplikatsioon!F91=0,"",Eksplikatsioon!F91)</f>
        <v/>
      </c>
      <c r="F89" s="25" t="str">
        <f>IF(Eksplikatsioon!H91=0,"",Eksplikatsioon!H91)</f>
        <v/>
      </c>
      <c r="G89" s="25" t="str">
        <f>IF(Eksplikatsioon!J91=0,"",Eksplikatsioon!J91)</f>
        <v/>
      </c>
      <c r="H89" s="25" t="str">
        <f>IF(Eksplikatsioon!K91=0,"",Eksplikatsioon!K91)</f>
        <v/>
      </c>
      <c r="I89" s="25" t="str">
        <f>IF(Eksplikatsioon!L91=0,"",Eksplikatsioon!L91)</f>
        <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c r="BH89" s="108" t="str">
        <f t="shared" si="17"/>
        <v/>
      </c>
      <c r="BI89" s="9" t="str">
        <f t="shared" si="19"/>
        <v/>
      </c>
      <c r="BJ89" s="9" t="str">
        <f t="shared" si="20"/>
        <v/>
      </c>
      <c r="BK89" s="34" t="str">
        <f>IF(BF89&lt;&gt;"",IF(SUMIFS(E:E,H:H,BI89,G:G,"Ainukasutuses pind",C:C,"ÜÜRITAV PIND",BH:BH,1)=0,0,SUMIFS(E:E,H:H,BI89,G:G,"Ainukasutuses pind",C:C,"ÜÜRITAV PIND",BH:BH,1)),IF(BI89="Aktiivne vakantsus",SUMIFS(E:E,C:C,"üüritav pind",G:G,"ainukasutuses pind",BH:BH,1)-SUM($BK$2:BK88),IF(BI89="Üüritav büroopind kokku",SUM($BK$2:BK88),"")))</f>
        <v/>
      </c>
      <c r="BL89" s="34" t="str">
        <f>IF(BF89&lt;&gt;"",IFERROR(SUMIFS(E:E,G:G,"Ainukasutuses pind",C:C,"üüritav pind",H:H,BI89,A:A,-4)/SUMIFS(E:E,G:G,"Ainukasutuses pind",C:C,"üüritav pind",A:A,-4)*(IF(G89="Korruse üldpind", SUMIFS(E:E,G:G,"Ühiskasutuses korruse pind",C:C,"üüritav pind",A:A,-4,BH:BH,1),SUMIFS(E:E,G:G,"Korruse üldpind",C:C,"üüritav pind",A:A,-4,BH:BH,1))+SUMIFS(E:E,G:G,"Ühiskasutuses korruse pind",C:C,"üüritav pind",A:A,-4,BH:BH,1)),0)+IFERROR(SUMIFS(E:E,G:G,"Ainukasutuses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pind",H:H,BI89,A:A,-1)/SUMIFS(E:E,G:G,"Ainukasutuses pind",C:C,"üüritav pind",A:A,-1)*(IF(G89="Korruse üldpind",SUMIFS(E:E,G:G,"Ühiskasutuses korruse pind",C:C,"üüritav pind",A:A,-1,BH:BH,1),SUMIFS(E:E,G:G,"Korruse üldpind",C:C,"üüritav pind",A:A,-1,BH:BH,1))+SUMIFS(E:E,G:G,"Ühiskasutuses korruse pind",C:C,"üüritav pind",A:A,-1,BH:BH,1)),0)+IFERROR(SUMIFS(E:E,G:G,"Ainukasutuses pind",C:C,"üüritav pind",H:H,BI89,A:A,0)/SUMIFS(E:E,G:G,"Ainukasutuses pind",C:C,"üüritav pind",A:A,0)*(IF(G89="Korruse üldpind", SUMIFS(E:E,G:G,"Ühiskasutuses korruse pind",C:C,"üüritav pind",A:A,0,BH:BH,1),SUMIFS(E:E,G:G,"Korruse üldpind",C:C,"üüritav pind",A:A,0,BH:BH,1))+SUMIFS(E:E,G:G,"Ühiskasutuses korruse pind",C:C,"üüritav pind",A:A,0,BH:BH,1)),0)+IFERROR(SUMIFS(E:E,G:G,"Ainukasutuses pind",C:C,"üüritav pind",H:H,BI89,A:A,1)/SUMIFS(E:E,G:G,"Ainukasutuses pind",C:C,"üüritav pind",A:A,1)*(IF(G89="Korruse üldpind", SUMIFS(E:E,G:G,"Ühiskasutuses korruse pind",C:C,"üüritav pind",A:A,1,BH:BH,1),SUMIFS(E:E,G:G,"Korruse üldpind",C:C,"üüritav pind",A:A,1,BH:BH,1))+SUMIFS(E:E,G:G,"Ühiskasutuses korruse pind",C:C,"üüritav pind",A:A,1,BH:BH,1)),0)+IFERROR(SUMIFS(E:E,G:G,"Ainukasutuses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 0)+IFERROR(SUMIFS(E:E,G:G,"Ainukasutuses pind",C:C,"üüritav pind",H:H,BI89,A:A,4)/SUMIFS(E:E,G:G,"Ainukasutuses pind",C:C,"üüritav pind",A:A,4)*(IF(G89="Korruse üldpind",SUMIFS(E:E,G:G,"Ühiskasutuses korruse pind",C:C,"üüritav pind",A:A,4,BH:BH,1),SUMIFS(E:E,G:G,"Korruse üldpind",C:C,"üüritav pind",A:A,4,BH:BH,1))+SUMIFS(E:E,G:G,"Ühiskasutuses korruse pind",C:C,"üüritav pind",A:A,4,BH:BH,1)), 0)+IFERROR(SUMIFS(E:E,G:G,"Ainukasutuses pind",C:C,"üüritav pind",H:H,BI89,A:A,5)/SUMIFS(E:E,G:G,"Ainukasutuses pind",C:C,"üüritav pind",A:A,5)*(IF(G89="Korruse üldpind", SUMIFS(E:E,G:G,"Ühiskasutuses korruse pind",C:C,"üüritav pind",A:A,5,BH:BH,1),SUMIFS(E:E,G:G,"Korruse üldpind",C:C,"üüritav pind",A:A,5,BH:BH,1))+SUMIFS(E:E,G:G,"Ühiskasutuses korruse pind",C:C,"üüritav pind",A:A,5,BH:BH,1)), 0)+IFERROR(SUMIFS(E:E,G:G,"Ainukasutuses pind",C:C,"üüritav pind",H:H,BI89,A:A,6)/SUMIFS(E:E,G:G,"Ainukasutuses pind",C:C,"üüritav pind",A:A,6)*(IF(G89="Korruse üldpind", SUMIFS(E:E,G:G,"Ühiskasutuses korruse pind",C:C,"üüritav pind",A:A,6,BH:BH,1),SUMIFS(E:E,G:G,"Korruse üldpind",C:C,"üüritav pind",A:A,6,BH:BH,1))+SUMIFS(E:E,G:G,"Ühiskasutuses korruse pind",C:C,"üüritav pind",A:A,6,BH:BH,1)),0)+IFERROR(SUMIFS(E:E,G:G,"Ainukasutuses pind",C:C,"üüritav pind",H:H,BI89,A:A,7)/SUMIFS(E:E,G:G,"Ainukasutuses pind",C:C,"üüritav pind",A:A,7)*(IF(G89="Korruse üldpind", SUMIFS(E:E,G:G,"Ühiskasutuses korruse pind",C:C,"üüritav pind",A:A,7,BH:BH,1),SUMIFS(E:E,G:G,"Korruse üldpind",C:C,"üüritav pind",A:A,7,BH:BH,1))+SUMIFS(E:E,G:G,"Ühiskasutuses korruse pind",C:C,"üüritav pind",A:A,7,BH:BH,1)),0)+IFERROR(SUMIFS(E:E,G:G,"Ainukasutuses pind",C:C,"üüritav pind",H:H,BI89,A:A,8)/SUMIFS(E:E,G:G,"Ainukasutuses pind",C:C,"üüritav pind",A:A,8)*(IF(G89="Korruse üldpind", SUMIFS(E:E,G:G,"Ühiskasutuses korruse pind",C:C,"üüritav pind",A:A,8,BH:BH,1),SUMIFS(E:E,G:G,"Korruse üldpind",C:C,"üüritav pind",A:A,8,BH:BH,1))+SUMIFS(E:E,G:G,"Ühiskasutuses korruse pind",C:C,"üüritav pind",A:A,8,BH:BH,1)),0)+IFERROR(SUMIFS(E:E,G:G,"Ainukasutuses pind",C:C,"üüritav pind",H:H,BI89,A:A,9)/SUMIFS(E:E,G:G,"Ainukasutuses pind",C:C,"üüritav pind",A:A,9)*(IF(G89="Korruse üldpind", SUMIFS(E:E,G:G,"Ühiskasutuses korruse pind",C:C,"üüritav pind",A:A,9,BH:BH,1),SUMIFS(E:E,G:G,"Korruse üldpind",C:C,"üüritav pind",A:A,9,BH:BH,1))+SUMIFS(E:E,G:G,"Ühiskasutuses korruse pind",C:C,"üüritav pind",A:A,9,BH:BH,1)),0)+IFERROR(SUMIFS(E:E,G:G,"Ainukasutuses pind",C:C,"üüritav pind",H:H,BI89,A:A,10)/SUMIFS(E:E,G:G,"Ainukasutuses pind",C:C,"üüritav pind",A:A,10)*(IF(G89="Korruse üldpind", SUMIFS(E:E,G:G,"Ühiskasutuses korruse pind",C:C,"üüritav pind",A:A,10,BH:BH,1),SUMIFS(E:E,G:G,"Korruse üldpind",C:C,"üüritav pind",A:A,10,BH:BH,1))+SUMIFS(E:E,G:G,"Ühiskasutuses korruse pind",C:C,"üüritav pind",A:A,10,BH:BH,1)), 0)+IFERROR(SUMIFS(E:E,G:G,"Ainukasutuses pind",C:C,"üüritav pind",H:H,BI89,A:A,11)/SUMIFS(E:E,G:G,"Ainukasutuses pind",C:C,"üüritav pind",A:A,11)*(IF(G89="Korruse üldpind",SUMIFS(E:E,G:G,"Ühiskasutuses korruse pind",C:C,"üüritav pind",A:A,11,BH:BH,1),SUMIFS(E:E,G:G,"Korruse üldpind",C:C,"üüritav pind",A:A,11,BH:BH,1))+SUMIFS(E:E,G:G,"Ühiskasutuses korruse pind",C:C,"üüritav pind",A:A,11,BH:BH,1)), 0)+IFERROR(SUMIFS(E:E,G:G,"Ainukasutuses pind",C:C,"üüritav pind",H:H,BI89,A:A,12)/SUMIFS(E:E,G:G,"Ainukasutuses pind",C:C,"üüritav pind",A:A,12)*(IF(G89="Korruse üldpind", SUMIFS(E:E,G:G,"Ühiskasutuses korruse pind",C:C,"üüritav pind",A:A,12,BH:BH,1),SUMIFS(E:E,G:G,"Korruse üldpind",C:C,"üüritav pind",A:A,12,BH:BH,1))+SUMIFS(E:E,G:G,"Ühiskasutuses korruse pind",C:C,"üüritav pind",A:A,12,BH:BH,1)),0)+IFERROR(SUMIFS(E:E,G:G,"Ainukasutuses pind",C:C,"üüritav pind",H:H,BI89,A:A,13)/SUMIFS(E:E,G:G,"Ainukasutuses pind",C:C,"üüritav pind",A:A,13)*(IF(G89="Korruse üldpind", SUMIFS(E:E,G:G,"Ühiskasutuses korruse pind",C:C,"üüritav pind",A:A,13,BH:BH,1),SUMIFS(E:E,G:G,"Korruse üldpind",C:C,"üüritav pind",A:A,13,BH:BH,1))+SUMIFS(E:E,G:G,"Ühiskasutuses korruse pind",C:C,"üüritav pind",A:A,13,BH:BH,1)),0)+IFERROR(SUMIFS(E:E,G:G,"Ainukasutuses pind",C:C,"Üüritav pind",H:H,BI89,A:A,14)/SUMIFS(E:E,G:G,"Ainukasutuses pind",C:C,"Üüritav pind",A:A,14)*(IF(G89="Korruse üldpind", SUMIFS(E:E,G:G,"Ühiskasutuses korruse pind",C:C,"üüritav pind",A:A,14,BH:BH,1),SUMIFS(E:E,G:G,"Korruse üldpind",C:C,"üüritav pind",A:A,14,BH:BH,1))+SUMIFS(E:E,G:G,"Ühiskasutuses korruse pind",C:C,"üüritav pind",A:A,14,BH:BH,1)), 0),IF(BI89="Aktiivne vakantsus", SUMIFS(E:E,C:C,"üüritav pind",G:G,"Ühiskasutuses korruse pind",BH:BH,1)+SUMIFS(E:E,C:C,"üüritav pind",G:G,"Korruse üldpind",BH:BH,1)-SUM($BL$2:BL88), IF(BI89="Üüritav büroopind kokku", SUM($BL$2:BL88), "")))</f>
        <v/>
      </c>
      <c r="BM89" s="34" t="str">
        <f ca="1">IF(BF89&lt;&gt;"",IFERROR(AY89/SUM($AY$3:OFFSET($AY$3,MATCH("Üüritav büroopind kokku",$BI$5:$BI$300,0),0))*(SUMIFS(E:E,G:G,"Ühiskasutuses hoone pind",C:C,"ÜÜRITAV PIND",BH:BH,1)+SUMIFS(E:E,G:G,"Hoone üldpind",C:C,"ÜÜRITAV PIND",BH:BH,1)),0),IF(BI89="Aktiivne vakantsus",IFERROR(AY89/SUM($AY$3:OFFSET($AY$3,MATCH("Üüritav büroopind kokku",$BI$5:$BI$300,0),0))*(SUMIFS(E:E,G:G,"Ühiskasutuses hoone pind",C:C,"ÜÜRITAV PIND",BH:BH,1)+SUMIFS(E:E,G:G,"Hoone üldpind",C:C,"ÜÜRITAV PIND",BH:BH,1)),0),IF(BI89="Üüritav büroopind kokku",SUM($BM$2:BM88),"")))</f>
        <v/>
      </c>
      <c r="BN89" s="34" t="str">
        <f>IF(OR(BF89&lt;&gt;"",BI89="Aktiivne vakantsus"),IFERROR(SUMIFS(INDEX($AC$3:$AU$1002,0,MATCH($BI89,AC$2:AU$2,0)),$BH$3:$BH$1002,1),0),IF(BI89="Üüritav büroopind kokku",SUM($BN$2:BN88), ""))</f>
        <v/>
      </c>
      <c r="BO89" s="34" t="str">
        <f t="shared" si="18"/>
        <v/>
      </c>
      <c r="BP89" s="114" t="str">
        <f t="shared" ca="1" si="16"/>
        <v/>
      </c>
    </row>
    <row r="90" spans="1:68" x14ac:dyDescent="0.3">
      <c r="A90" s="25" t="str">
        <f>IF(Eksplikatsioon!A92=0,"",Eksplikatsioon!A92)</f>
        <v/>
      </c>
      <c r="B90" s="58" t="str">
        <f>IF(Eksplikatsioon!B92=0,"",Eksplikatsioon!B92)</f>
        <v/>
      </c>
      <c r="C90" s="25" t="str">
        <f>IF(Eksplikatsioon!C92=0,"",Eksplikatsioon!C92)</f>
        <v/>
      </c>
      <c r="D90" s="25" t="str">
        <f>IF(Eksplikatsioon!D92=0,"",Eksplikatsioon!D92)</f>
        <v/>
      </c>
      <c r="E90" s="56" t="str">
        <f>IF(Eksplikatsioon!F92=0,"",Eksplikatsioon!F92)</f>
        <v/>
      </c>
      <c r="F90" s="25" t="str">
        <f>IF(Eksplikatsioon!H92=0,"",Eksplikatsioon!H92)</f>
        <v/>
      </c>
      <c r="G90" s="25" t="str">
        <f>IF(Eksplikatsioon!J92=0,"",Eksplikatsioon!J92)</f>
        <v/>
      </c>
      <c r="H90" s="25" t="str">
        <f>IF(Eksplikatsioon!K92=0,"",Eksplikatsioon!K92)</f>
        <v/>
      </c>
      <c r="I90" s="25" t="str">
        <f>IF(Eksplikatsioon!L92=0,"",Eksplikatsioon!L92)</f>
        <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c r="BH90" s="108" t="str">
        <f t="shared" si="17"/>
        <v/>
      </c>
      <c r="BI90" s="9" t="str">
        <f t="shared" si="19"/>
        <v/>
      </c>
      <c r="BJ90" s="9" t="str">
        <f t="shared" si="20"/>
        <v/>
      </c>
      <c r="BK90" s="34" t="str">
        <f>IF(BF90&lt;&gt;"",IF(SUMIFS(E:E,H:H,BI90,G:G,"Ainukasutuses pind",C:C,"ÜÜRITAV PIND",BH:BH,1)=0,0,SUMIFS(E:E,H:H,BI90,G:G,"Ainukasutuses pind",C:C,"ÜÜRITAV PIND",BH:BH,1)),IF(BI90="Aktiivne vakantsus",SUMIFS(E:E,C:C,"üüritav pind",G:G,"ainukasutuses pind",BH:BH,1)-SUM($BK$2:BK89),IF(BI90="Üüritav büroopind kokku",SUM($BK$2:BK89),"")))</f>
        <v/>
      </c>
      <c r="BL90" s="34" t="str">
        <f>IF(BF90&lt;&gt;"",IFERROR(SUMIFS(E:E,G:G,"Ainukasutuses pind",C:C,"üüritav pind",H:H,BI90,A:A,-4)/SUMIFS(E:E,G:G,"Ainukasutuses pind",C:C,"üüritav pind",A:A,-4)*(IF(G90="Korruse üldpind", SUMIFS(E:E,G:G,"Ühiskasutuses korruse pind",C:C,"üüritav pind",A:A,-4,BH:BH,1),SUMIFS(E:E,G:G,"Korruse üldpind",C:C,"üüritav pind",A:A,-4,BH:BH,1))+SUMIFS(E:E,G:G,"Ühiskasutuses korruse pind",C:C,"üüritav pind",A:A,-4,BH:BH,1)),0)+IFERROR(SUMIFS(E:E,G:G,"Ainukasutuses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pind",H:H,BI90,A:A,-1)/SUMIFS(E:E,G:G,"Ainukasutuses pind",C:C,"üüritav pind",A:A,-1)*(IF(G90="Korruse üldpind",SUMIFS(E:E,G:G,"Ühiskasutuses korruse pind",C:C,"üüritav pind",A:A,-1,BH:BH,1),SUMIFS(E:E,G:G,"Korruse üldpind",C:C,"üüritav pind",A:A,-1,BH:BH,1))+SUMIFS(E:E,G:G,"Ühiskasutuses korruse pind",C:C,"üüritav pind",A:A,-1,BH:BH,1)),0)+IFERROR(SUMIFS(E:E,G:G,"Ainukasutuses pind",C:C,"üüritav pind",H:H,BI90,A:A,0)/SUMIFS(E:E,G:G,"Ainukasutuses pind",C:C,"üüritav pind",A:A,0)*(IF(G90="Korruse üldpind", SUMIFS(E:E,G:G,"Ühiskasutuses korruse pind",C:C,"üüritav pind",A:A,0,BH:BH,1),SUMIFS(E:E,G:G,"Korruse üldpind",C:C,"üüritav pind",A:A,0,BH:BH,1))+SUMIFS(E:E,G:G,"Ühiskasutuses korruse pind",C:C,"üüritav pind",A:A,0,BH:BH,1)),0)+IFERROR(SUMIFS(E:E,G:G,"Ainukasutuses pind",C:C,"üüritav pind",H:H,BI90,A:A,1)/SUMIFS(E:E,G:G,"Ainukasutuses pind",C:C,"üüritav pind",A:A,1)*(IF(G90="Korruse üldpind", SUMIFS(E:E,G:G,"Ühiskasutuses korruse pind",C:C,"üüritav pind",A:A,1,BH:BH,1),SUMIFS(E:E,G:G,"Korruse üldpind",C:C,"üüritav pind",A:A,1,BH:BH,1))+SUMIFS(E:E,G:G,"Ühiskasutuses korruse pind",C:C,"üüritav pind",A:A,1,BH:BH,1)),0)+IFERROR(SUMIFS(E:E,G:G,"Ainukasutuses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 0)+IFERROR(SUMIFS(E:E,G:G,"Ainukasutuses pind",C:C,"üüritav pind",H:H,BI90,A:A,4)/SUMIFS(E:E,G:G,"Ainukasutuses pind",C:C,"üüritav pind",A:A,4)*(IF(G90="Korruse üldpind",SUMIFS(E:E,G:G,"Ühiskasutuses korruse pind",C:C,"üüritav pind",A:A,4,BH:BH,1),SUMIFS(E:E,G:G,"Korruse üldpind",C:C,"üüritav pind",A:A,4,BH:BH,1))+SUMIFS(E:E,G:G,"Ühiskasutuses korruse pind",C:C,"üüritav pind",A:A,4,BH:BH,1)), 0)+IFERROR(SUMIFS(E:E,G:G,"Ainukasutuses pind",C:C,"üüritav pind",H:H,BI90,A:A,5)/SUMIFS(E:E,G:G,"Ainukasutuses pind",C:C,"üüritav pind",A:A,5)*(IF(G90="Korruse üldpind", SUMIFS(E:E,G:G,"Ühiskasutuses korruse pind",C:C,"üüritav pind",A:A,5,BH:BH,1),SUMIFS(E:E,G:G,"Korruse üldpind",C:C,"üüritav pind",A:A,5,BH:BH,1))+SUMIFS(E:E,G:G,"Ühiskasutuses korruse pind",C:C,"üüritav pind",A:A,5,BH:BH,1)), 0)+IFERROR(SUMIFS(E:E,G:G,"Ainukasutuses pind",C:C,"üüritav pind",H:H,BI90,A:A,6)/SUMIFS(E:E,G:G,"Ainukasutuses pind",C:C,"üüritav pind",A:A,6)*(IF(G90="Korruse üldpind", SUMIFS(E:E,G:G,"Ühiskasutuses korruse pind",C:C,"üüritav pind",A:A,6,BH:BH,1),SUMIFS(E:E,G:G,"Korruse üldpind",C:C,"üüritav pind",A:A,6,BH:BH,1))+SUMIFS(E:E,G:G,"Ühiskasutuses korruse pind",C:C,"üüritav pind",A:A,6,BH:BH,1)),0)+IFERROR(SUMIFS(E:E,G:G,"Ainukasutuses pind",C:C,"üüritav pind",H:H,BI90,A:A,7)/SUMIFS(E:E,G:G,"Ainukasutuses pind",C:C,"üüritav pind",A:A,7)*(IF(G90="Korruse üldpind", SUMIFS(E:E,G:G,"Ühiskasutuses korruse pind",C:C,"üüritav pind",A:A,7,BH:BH,1),SUMIFS(E:E,G:G,"Korruse üldpind",C:C,"üüritav pind",A:A,7,BH:BH,1))+SUMIFS(E:E,G:G,"Ühiskasutuses korruse pind",C:C,"üüritav pind",A:A,7,BH:BH,1)),0)+IFERROR(SUMIFS(E:E,G:G,"Ainukasutuses pind",C:C,"üüritav pind",H:H,BI90,A:A,8)/SUMIFS(E:E,G:G,"Ainukasutuses pind",C:C,"üüritav pind",A:A,8)*(IF(G90="Korruse üldpind", SUMIFS(E:E,G:G,"Ühiskasutuses korruse pind",C:C,"üüritav pind",A:A,8,BH:BH,1),SUMIFS(E:E,G:G,"Korruse üldpind",C:C,"üüritav pind",A:A,8,BH:BH,1))+SUMIFS(E:E,G:G,"Ühiskasutuses korruse pind",C:C,"üüritav pind",A:A,8,BH:BH,1)),0)+IFERROR(SUMIFS(E:E,G:G,"Ainukasutuses pind",C:C,"üüritav pind",H:H,BI90,A:A,9)/SUMIFS(E:E,G:G,"Ainukasutuses pind",C:C,"üüritav pind",A:A,9)*(IF(G90="Korruse üldpind", SUMIFS(E:E,G:G,"Ühiskasutuses korruse pind",C:C,"üüritav pind",A:A,9,BH:BH,1),SUMIFS(E:E,G:G,"Korruse üldpind",C:C,"üüritav pind",A:A,9,BH:BH,1))+SUMIFS(E:E,G:G,"Ühiskasutuses korruse pind",C:C,"üüritav pind",A:A,9,BH:BH,1)),0)+IFERROR(SUMIFS(E:E,G:G,"Ainukasutuses pind",C:C,"üüritav pind",H:H,BI90,A:A,10)/SUMIFS(E:E,G:G,"Ainukasutuses pind",C:C,"üüritav pind",A:A,10)*(IF(G90="Korruse üldpind", SUMIFS(E:E,G:G,"Ühiskasutuses korruse pind",C:C,"üüritav pind",A:A,10,BH:BH,1),SUMIFS(E:E,G:G,"Korruse üldpind",C:C,"üüritav pind",A:A,10,BH:BH,1))+SUMIFS(E:E,G:G,"Ühiskasutuses korruse pind",C:C,"üüritav pind",A:A,10,BH:BH,1)), 0)+IFERROR(SUMIFS(E:E,G:G,"Ainukasutuses pind",C:C,"üüritav pind",H:H,BI90,A:A,11)/SUMIFS(E:E,G:G,"Ainukasutuses pind",C:C,"üüritav pind",A:A,11)*(IF(G90="Korruse üldpind",SUMIFS(E:E,G:G,"Ühiskasutuses korruse pind",C:C,"üüritav pind",A:A,11,BH:BH,1),SUMIFS(E:E,G:G,"Korruse üldpind",C:C,"üüritav pind",A:A,11,BH:BH,1))+SUMIFS(E:E,G:G,"Ühiskasutuses korruse pind",C:C,"üüritav pind",A:A,11,BH:BH,1)), 0)+IFERROR(SUMIFS(E:E,G:G,"Ainukasutuses pind",C:C,"üüritav pind",H:H,BI90,A:A,12)/SUMIFS(E:E,G:G,"Ainukasutuses pind",C:C,"üüritav pind",A:A,12)*(IF(G90="Korruse üldpind", SUMIFS(E:E,G:G,"Ühiskasutuses korruse pind",C:C,"üüritav pind",A:A,12,BH:BH,1),SUMIFS(E:E,G:G,"Korruse üldpind",C:C,"üüritav pind",A:A,12,BH:BH,1))+SUMIFS(E:E,G:G,"Ühiskasutuses korruse pind",C:C,"üüritav pind",A:A,12,BH:BH,1)),0)+IFERROR(SUMIFS(E:E,G:G,"Ainukasutuses pind",C:C,"üüritav pind",H:H,BI90,A:A,13)/SUMIFS(E:E,G:G,"Ainukasutuses pind",C:C,"üüritav pind",A:A,13)*(IF(G90="Korruse üldpind", SUMIFS(E:E,G:G,"Ühiskasutuses korruse pind",C:C,"üüritav pind",A:A,13,BH:BH,1),SUMIFS(E:E,G:G,"Korruse üldpind",C:C,"üüritav pind",A:A,13,BH:BH,1))+SUMIFS(E:E,G:G,"Ühiskasutuses korruse pind",C:C,"üüritav pind",A:A,13,BH:BH,1)),0)+IFERROR(SUMIFS(E:E,G:G,"Ainukasutuses pind",C:C,"Üüritav pind",H:H,BI90,A:A,14)/SUMIFS(E:E,G:G,"Ainukasutuses pind",C:C,"Üüritav pind",A:A,14)*(IF(G90="Korruse üldpind", SUMIFS(E:E,G:G,"Ühiskasutuses korruse pind",C:C,"üüritav pind",A:A,14,BH:BH,1),SUMIFS(E:E,G:G,"Korruse üldpind",C:C,"üüritav pind",A:A,14,BH:BH,1))+SUMIFS(E:E,G:G,"Ühiskasutuses korruse pind",C:C,"üüritav pind",A:A,14,BH:BH,1)), 0),IF(BI90="Aktiivne vakantsus", SUMIFS(E:E,C:C,"üüritav pind",G:G,"Ühiskasutuses korruse pind",BH:BH,1)+SUMIFS(E:E,C:C,"üüritav pind",G:G,"Korruse üldpind",BH:BH,1)-SUM($BL$2:BL89), IF(BI90="Üüritav büroopind kokku", SUM($BL$2:BL89), "")))</f>
        <v/>
      </c>
      <c r="BM90" s="34" t="str">
        <f ca="1">IF(BF90&lt;&gt;"",IFERROR(AY90/SUM($AY$3:OFFSET($AY$3,MATCH("Üüritav büroopind kokku",$BI$5:$BI$300,0),0))*(SUMIFS(E:E,G:G,"Ühiskasutuses hoone pind",C:C,"ÜÜRITAV PIND",BH:BH,1)+SUMIFS(E:E,G:G,"Hoone üldpind",C:C,"ÜÜRITAV PIND",BH:BH,1)),0),IF(BI90="Aktiivne vakantsus",IFERROR(AY90/SUM($AY$3:OFFSET($AY$3,MATCH("Üüritav büroopind kokku",$BI$5:$BI$300,0),0))*(SUMIFS(E:E,G:G,"Ühiskasutuses hoone pind",C:C,"ÜÜRITAV PIND",BH:BH,1)+SUMIFS(E:E,G:G,"Hoone üldpind",C:C,"ÜÜRITAV PIND",BH:BH,1)),0),IF(BI90="Üüritav büroopind kokku",SUM($BM$2:BM89),"")))</f>
        <v/>
      </c>
      <c r="BN90" s="34" t="str">
        <f>IF(OR(BF90&lt;&gt;"",BI90="Aktiivne vakantsus"),IFERROR(SUMIFS(INDEX($AC$3:$AU$1002,0,MATCH($BI90,AC$2:AU$2,0)),$BH$3:$BH$1002,1),0),IF(BI90="Üüritav büroopind kokku",SUM($BN$2:BN89), ""))</f>
        <v/>
      </c>
      <c r="BO90" s="34" t="str">
        <f t="shared" si="18"/>
        <v/>
      </c>
      <c r="BP90" s="114" t="str">
        <f t="shared" ca="1" si="16"/>
        <v/>
      </c>
    </row>
    <row r="91" spans="1:68" x14ac:dyDescent="0.3">
      <c r="A91" s="25" t="str">
        <f>IF(Eksplikatsioon!A93=0,"",Eksplikatsioon!A93)</f>
        <v/>
      </c>
      <c r="B91" s="58" t="str">
        <f>IF(Eksplikatsioon!B93=0,"",Eksplikatsioon!B93)</f>
        <v/>
      </c>
      <c r="C91" s="25" t="str">
        <f>IF(Eksplikatsioon!C93=0,"",Eksplikatsioon!C93)</f>
        <v/>
      </c>
      <c r="D91" s="25" t="str">
        <f>IF(Eksplikatsioon!D93=0,"",Eksplikatsioon!D93)</f>
        <v/>
      </c>
      <c r="E91" s="56" t="str">
        <f>IF(Eksplikatsioon!F93=0,"",Eksplikatsioon!F93)</f>
        <v/>
      </c>
      <c r="F91" s="25" t="str">
        <f>IF(Eksplikatsioon!H93=0,"",Eksplikatsioon!H93)</f>
        <v/>
      </c>
      <c r="G91" s="25" t="str">
        <f>IF(Eksplikatsioon!J93=0,"",Eksplikatsioon!J93)</f>
        <v/>
      </c>
      <c r="H91" s="25" t="str">
        <f>IF(Eksplikatsioon!K93=0,"",Eksplikatsioon!K93)</f>
        <v/>
      </c>
      <c r="I91" s="25" t="str">
        <f>IF(Eksplikatsioon!L93=0,"",Eksplikatsioon!L93)</f>
        <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c r="BH91" s="108" t="str">
        <f t="shared" si="17"/>
        <v/>
      </c>
      <c r="BI91" s="9" t="str">
        <f t="shared" si="19"/>
        <v/>
      </c>
      <c r="BJ91" s="9" t="str">
        <f t="shared" si="20"/>
        <v/>
      </c>
      <c r="BK91" s="34" t="str">
        <f>IF(BF91&lt;&gt;"",IF(SUMIFS(E:E,H:H,BI91,G:G,"Ainukasutuses pind",C:C,"ÜÜRITAV PIND",BH:BH,1)=0,0,SUMIFS(E:E,H:H,BI91,G:G,"Ainukasutuses pind",C:C,"ÜÜRITAV PIND",BH:BH,1)),IF(BI91="Aktiivne vakantsus",SUMIFS(E:E,C:C,"üüritav pind",G:G,"ainukasutuses pind",BH:BH,1)-SUM($BK$2:BK90),IF(BI91="Üüritav büroopind kokku",SUM($BK$2:BK90),"")))</f>
        <v/>
      </c>
      <c r="BL91" s="34" t="str">
        <f>IF(BF91&lt;&gt;"",IFERROR(SUMIFS(E:E,G:G,"Ainukasutuses pind",C:C,"üüritav pind",H:H,BI91,A:A,-4)/SUMIFS(E:E,G:G,"Ainukasutuses pind",C:C,"üüritav pind",A:A,-4)*(IF(G91="Korruse üldpind", SUMIFS(E:E,G:G,"Ühiskasutuses korruse pind",C:C,"üüritav pind",A:A,-4,BH:BH,1),SUMIFS(E:E,G:G,"Korruse üldpind",C:C,"üüritav pind",A:A,-4,BH:BH,1))+SUMIFS(E:E,G:G,"Ühiskasutuses korruse pind",C:C,"üüritav pind",A:A,-4,BH:BH,1)),0)+IFERROR(SUMIFS(E:E,G:G,"Ainukasutuses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pind",H:H,BI91,A:A,-1)/SUMIFS(E:E,G:G,"Ainukasutuses pind",C:C,"üüritav pind",A:A,-1)*(IF(G91="Korruse üldpind",SUMIFS(E:E,G:G,"Ühiskasutuses korruse pind",C:C,"üüritav pind",A:A,-1,BH:BH,1),SUMIFS(E:E,G:G,"Korruse üldpind",C:C,"üüritav pind",A:A,-1,BH:BH,1))+SUMIFS(E:E,G:G,"Ühiskasutuses korruse pind",C:C,"üüritav pind",A:A,-1,BH:BH,1)),0)+IFERROR(SUMIFS(E:E,G:G,"Ainukasutuses pind",C:C,"üüritav pind",H:H,BI91,A:A,0)/SUMIFS(E:E,G:G,"Ainukasutuses pind",C:C,"üüritav pind",A:A,0)*(IF(G91="Korruse üldpind", SUMIFS(E:E,G:G,"Ühiskasutuses korruse pind",C:C,"üüritav pind",A:A,0,BH:BH,1),SUMIFS(E:E,G:G,"Korruse üldpind",C:C,"üüritav pind",A:A,0,BH:BH,1))+SUMIFS(E:E,G:G,"Ühiskasutuses korruse pind",C:C,"üüritav pind",A:A,0,BH:BH,1)),0)+IFERROR(SUMIFS(E:E,G:G,"Ainukasutuses pind",C:C,"üüritav pind",H:H,BI91,A:A,1)/SUMIFS(E:E,G:G,"Ainukasutuses pind",C:C,"üüritav pind",A:A,1)*(IF(G91="Korruse üldpind", SUMIFS(E:E,G:G,"Ühiskasutuses korruse pind",C:C,"üüritav pind",A:A,1,BH:BH,1),SUMIFS(E:E,G:G,"Korruse üldpind",C:C,"üüritav pind",A:A,1,BH:BH,1))+SUMIFS(E:E,G:G,"Ühiskasutuses korruse pind",C:C,"üüritav pind",A:A,1,BH:BH,1)),0)+IFERROR(SUMIFS(E:E,G:G,"Ainukasutuses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 0)+IFERROR(SUMIFS(E:E,G:G,"Ainukasutuses pind",C:C,"üüritav pind",H:H,BI91,A:A,4)/SUMIFS(E:E,G:G,"Ainukasutuses pind",C:C,"üüritav pind",A:A,4)*(IF(G91="Korruse üldpind",SUMIFS(E:E,G:G,"Ühiskasutuses korruse pind",C:C,"üüritav pind",A:A,4,BH:BH,1),SUMIFS(E:E,G:G,"Korruse üldpind",C:C,"üüritav pind",A:A,4,BH:BH,1))+SUMIFS(E:E,G:G,"Ühiskasutuses korruse pind",C:C,"üüritav pind",A:A,4,BH:BH,1)), 0)+IFERROR(SUMIFS(E:E,G:G,"Ainukasutuses pind",C:C,"üüritav pind",H:H,BI91,A:A,5)/SUMIFS(E:E,G:G,"Ainukasutuses pind",C:C,"üüritav pind",A:A,5)*(IF(G91="Korruse üldpind", SUMIFS(E:E,G:G,"Ühiskasutuses korruse pind",C:C,"üüritav pind",A:A,5,BH:BH,1),SUMIFS(E:E,G:G,"Korruse üldpind",C:C,"üüritav pind",A:A,5,BH:BH,1))+SUMIFS(E:E,G:G,"Ühiskasutuses korruse pind",C:C,"üüritav pind",A:A,5,BH:BH,1)), 0)+IFERROR(SUMIFS(E:E,G:G,"Ainukasutuses pind",C:C,"üüritav pind",H:H,BI91,A:A,6)/SUMIFS(E:E,G:G,"Ainukasutuses pind",C:C,"üüritav pind",A:A,6)*(IF(G91="Korruse üldpind", SUMIFS(E:E,G:G,"Ühiskasutuses korruse pind",C:C,"üüritav pind",A:A,6,BH:BH,1),SUMIFS(E:E,G:G,"Korruse üldpind",C:C,"üüritav pind",A:A,6,BH:BH,1))+SUMIFS(E:E,G:G,"Ühiskasutuses korruse pind",C:C,"üüritav pind",A:A,6,BH:BH,1)),0)+IFERROR(SUMIFS(E:E,G:G,"Ainukasutuses pind",C:C,"üüritav pind",H:H,BI91,A:A,7)/SUMIFS(E:E,G:G,"Ainukasutuses pind",C:C,"üüritav pind",A:A,7)*(IF(G91="Korruse üldpind", SUMIFS(E:E,G:G,"Ühiskasutuses korruse pind",C:C,"üüritav pind",A:A,7,BH:BH,1),SUMIFS(E:E,G:G,"Korruse üldpind",C:C,"üüritav pind",A:A,7,BH:BH,1))+SUMIFS(E:E,G:G,"Ühiskasutuses korruse pind",C:C,"üüritav pind",A:A,7,BH:BH,1)),0)+IFERROR(SUMIFS(E:E,G:G,"Ainukasutuses pind",C:C,"üüritav pind",H:H,BI91,A:A,8)/SUMIFS(E:E,G:G,"Ainukasutuses pind",C:C,"üüritav pind",A:A,8)*(IF(G91="Korruse üldpind", SUMIFS(E:E,G:G,"Ühiskasutuses korruse pind",C:C,"üüritav pind",A:A,8,BH:BH,1),SUMIFS(E:E,G:G,"Korruse üldpind",C:C,"üüritav pind",A:A,8,BH:BH,1))+SUMIFS(E:E,G:G,"Ühiskasutuses korruse pind",C:C,"üüritav pind",A:A,8,BH:BH,1)),0)+IFERROR(SUMIFS(E:E,G:G,"Ainukasutuses pind",C:C,"üüritav pind",H:H,BI91,A:A,9)/SUMIFS(E:E,G:G,"Ainukasutuses pind",C:C,"üüritav pind",A:A,9)*(IF(G91="Korruse üldpind", SUMIFS(E:E,G:G,"Ühiskasutuses korruse pind",C:C,"üüritav pind",A:A,9,BH:BH,1),SUMIFS(E:E,G:G,"Korruse üldpind",C:C,"üüritav pind",A:A,9,BH:BH,1))+SUMIFS(E:E,G:G,"Ühiskasutuses korruse pind",C:C,"üüritav pind",A:A,9,BH:BH,1)),0)+IFERROR(SUMIFS(E:E,G:G,"Ainukasutuses pind",C:C,"üüritav pind",H:H,BI91,A:A,10)/SUMIFS(E:E,G:G,"Ainukasutuses pind",C:C,"üüritav pind",A:A,10)*(IF(G91="Korruse üldpind", SUMIFS(E:E,G:G,"Ühiskasutuses korruse pind",C:C,"üüritav pind",A:A,10,BH:BH,1),SUMIFS(E:E,G:G,"Korruse üldpind",C:C,"üüritav pind",A:A,10,BH:BH,1))+SUMIFS(E:E,G:G,"Ühiskasutuses korruse pind",C:C,"üüritav pind",A:A,10,BH:BH,1)), 0)+IFERROR(SUMIFS(E:E,G:G,"Ainukasutuses pind",C:C,"üüritav pind",H:H,BI91,A:A,11)/SUMIFS(E:E,G:G,"Ainukasutuses pind",C:C,"üüritav pind",A:A,11)*(IF(G91="Korruse üldpind",SUMIFS(E:E,G:G,"Ühiskasutuses korruse pind",C:C,"üüritav pind",A:A,11,BH:BH,1),SUMIFS(E:E,G:G,"Korruse üldpind",C:C,"üüritav pind",A:A,11,BH:BH,1))+SUMIFS(E:E,G:G,"Ühiskasutuses korruse pind",C:C,"üüritav pind",A:A,11,BH:BH,1)), 0)+IFERROR(SUMIFS(E:E,G:G,"Ainukasutuses pind",C:C,"üüritav pind",H:H,BI91,A:A,12)/SUMIFS(E:E,G:G,"Ainukasutuses pind",C:C,"üüritav pind",A:A,12)*(IF(G91="Korruse üldpind", SUMIFS(E:E,G:G,"Ühiskasutuses korruse pind",C:C,"üüritav pind",A:A,12,BH:BH,1),SUMIFS(E:E,G:G,"Korruse üldpind",C:C,"üüritav pind",A:A,12,BH:BH,1))+SUMIFS(E:E,G:G,"Ühiskasutuses korruse pind",C:C,"üüritav pind",A:A,12,BH:BH,1)),0)+IFERROR(SUMIFS(E:E,G:G,"Ainukasutuses pind",C:C,"üüritav pind",H:H,BI91,A:A,13)/SUMIFS(E:E,G:G,"Ainukasutuses pind",C:C,"üüritav pind",A:A,13)*(IF(G91="Korruse üldpind", SUMIFS(E:E,G:G,"Ühiskasutuses korruse pind",C:C,"üüritav pind",A:A,13,BH:BH,1),SUMIFS(E:E,G:G,"Korruse üldpind",C:C,"üüritav pind",A:A,13,BH:BH,1))+SUMIFS(E:E,G:G,"Ühiskasutuses korruse pind",C:C,"üüritav pind",A:A,13,BH:BH,1)),0)+IFERROR(SUMIFS(E:E,G:G,"Ainukasutuses pind",C:C,"Üüritav pind",H:H,BI91,A:A,14)/SUMIFS(E:E,G:G,"Ainukasutuses pind",C:C,"Üüritav pind",A:A,14)*(IF(G91="Korruse üldpind", SUMIFS(E:E,G:G,"Ühiskasutuses korruse pind",C:C,"üüritav pind",A:A,14,BH:BH,1),SUMIFS(E:E,G:G,"Korruse üldpind",C:C,"üüritav pind",A:A,14,BH:BH,1))+SUMIFS(E:E,G:G,"Ühiskasutuses korruse pind",C:C,"üüritav pind",A:A,14,BH:BH,1)), 0),IF(BI91="Aktiivne vakantsus", SUMIFS(E:E,C:C,"üüritav pind",G:G,"Ühiskasutuses korruse pind",BH:BH,1)+SUMIFS(E:E,C:C,"üüritav pind",G:G,"Korruse üldpind",BH:BH,1)-SUM($BL$2:BL90), IF(BI91="Üüritav büroopind kokku", SUM($BL$2:BL90), "")))</f>
        <v/>
      </c>
      <c r="BM91" s="34" t="str">
        <f ca="1">IF(BF91&lt;&gt;"",IFERROR(AY91/SUM($AY$3:OFFSET($AY$3,MATCH("Üüritav büroopind kokku",$BI$5:$BI$300,0),0))*(SUMIFS(E:E,G:G,"Ühiskasutuses hoone pind",C:C,"ÜÜRITAV PIND",BH:BH,1)+SUMIFS(E:E,G:G,"Hoone üldpind",C:C,"ÜÜRITAV PIND",BH:BH,1)),0),IF(BI91="Aktiivne vakantsus",IFERROR(AY91/SUM($AY$3:OFFSET($AY$3,MATCH("Üüritav büroopind kokku",$BI$5:$BI$300,0),0))*(SUMIFS(E:E,G:G,"Ühiskasutuses hoone pind",C:C,"ÜÜRITAV PIND",BH:BH,1)+SUMIFS(E:E,G:G,"Hoone üldpind",C:C,"ÜÜRITAV PIND",BH:BH,1)),0),IF(BI91="Üüritav büroopind kokku",SUM($BM$2:BM90),"")))</f>
        <v/>
      </c>
      <c r="BN91" s="34" t="str">
        <f>IF(OR(BF91&lt;&gt;"",BI91="Aktiivne vakantsus"),IFERROR(SUMIFS(INDEX($AC$3:$AU$1002,0,MATCH($BI91,AC$2:AU$2,0)),$BH$3:$BH$1002,1),0),IF(BI91="Üüritav büroopind kokku",SUM($BN$2:BN90), ""))</f>
        <v/>
      </c>
      <c r="BO91" s="34" t="str">
        <f t="shared" si="18"/>
        <v/>
      </c>
      <c r="BP91" s="114" t="str">
        <f t="shared" ca="1" si="16"/>
        <v/>
      </c>
    </row>
    <row r="92" spans="1:68" x14ac:dyDescent="0.3">
      <c r="A92" s="25" t="str">
        <f>IF(Eksplikatsioon!A94=0,"",Eksplikatsioon!A94)</f>
        <v/>
      </c>
      <c r="B92" s="58" t="str">
        <f>IF(Eksplikatsioon!B94=0,"",Eksplikatsioon!B94)</f>
        <v/>
      </c>
      <c r="C92" s="25" t="str">
        <f>IF(Eksplikatsioon!C94=0,"",Eksplikatsioon!C94)</f>
        <v/>
      </c>
      <c r="D92" s="25" t="str">
        <f>IF(Eksplikatsioon!D94=0,"",Eksplikatsioon!D94)</f>
        <v/>
      </c>
      <c r="E92" s="56" t="str">
        <f>IF(Eksplikatsioon!F94=0,"",Eksplikatsioon!F94)</f>
        <v/>
      </c>
      <c r="F92" s="25" t="str">
        <f>IF(Eksplikatsioon!H94=0,"",Eksplikatsioon!H94)</f>
        <v/>
      </c>
      <c r="G92" s="25" t="str">
        <f>IF(Eksplikatsioon!J94=0,"",Eksplikatsioon!J94)</f>
        <v/>
      </c>
      <c r="H92" s="25" t="str">
        <f>IF(Eksplikatsioon!K94=0,"",Eksplikatsioon!K94)</f>
        <v/>
      </c>
      <c r="I92" s="25" t="str">
        <f>IF(Eksplikatsioon!L94=0,"",Eksplikatsioon!L94)</f>
        <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c r="BH92" s="108" t="str">
        <f t="shared" si="17"/>
        <v/>
      </c>
      <c r="BI92" s="9" t="str">
        <f t="shared" si="19"/>
        <v/>
      </c>
      <c r="BJ92" s="9" t="str">
        <f t="shared" si="20"/>
        <v/>
      </c>
      <c r="BK92" s="34" t="str">
        <f>IF(BF92&lt;&gt;"",IF(SUMIFS(E:E,H:H,BI92,G:G,"Ainukasutuses pind",C:C,"ÜÜRITAV PIND",BH:BH,1)=0,0,SUMIFS(E:E,H:H,BI92,G:G,"Ainukasutuses pind",C:C,"ÜÜRITAV PIND",BH:BH,1)),IF(BI92="Aktiivne vakantsus",SUMIFS(E:E,C:C,"üüritav pind",G:G,"ainukasutuses pind",BH:BH,1)-SUM($BK$2:BK91),IF(BI92="Üüritav büroopind kokku",SUM($BK$2:BK91),"")))</f>
        <v/>
      </c>
      <c r="BL92" s="34" t="str">
        <f>IF(BF92&lt;&gt;"",IFERROR(SUMIFS(E:E,G:G,"Ainukasutuses pind",C:C,"üüritav pind",H:H,BI92,A:A,-4)/SUMIFS(E:E,G:G,"Ainukasutuses pind",C:C,"üüritav pind",A:A,-4)*(IF(G92="Korruse üldpind", SUMIFS(E:E,G:G,"Ühiskasutuses korruse pind",C:C,"üüritav pind",A:A,-4,BH:BH,1),SUMIFS(E:E,G:G,"Korruse üldpind",C:C,"üüritav pind",A:A,-4,BH:BH,1))+SUMIFS(E:E,G:G,"Ühiskasutuses korruse pind",C:C,"üüritav pind",A:A,-4,BH:BH,1)),0)+IFERROR(SUMIFS(E:E,G:G,"Ainukasutuses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pind",H:H,BI92,A:A,-1)/SUMIFS(E:E,G:G,"Ainukasutuses pind",C:C,"üüritav pind",A:A,-1)*(IF(G92="Korruse üldpind",SUMIFS(E:E,G:G,"Ühiskasutuses korruse pind",C:C,"üüritav pind",A:A,-1,BH:BH,1),SUMIFS(E:E,G:G,"Korruse üldpind",C:C,"üüritav pind",A:A,-1,BH:BH,1))+SUMIFS(E:E,G:G,"Ühiskasutuses korruse pind",C:C,"üüritav pind",A:A,-1,BH:BH,1)),0)+IFERROR(SUMIFS(E:E,G:G,"Ainukasutuses pind",C:C,"üüritav pind",H:H,BI92,A:A,0)/SUMIFS(E:E,G:G,"Ainukasutuses pind",C:C,"üüritav pind",A:A,0)*(IF(G92="Korruse üldpind", SUMIFS(E:E,G:G,"Ühiskasutuses korruse pind",C:C,"üüritav pind",A:A,0,BH:BH,1),SUMIFS(E:E,G:G,"Korruse üldpind",C:C,"üüritav pind",A:A,0,BH:BH,1))+SUMIFS(E:E,G:G,"Ühiskasutuses korruse pind",C:C,"üüritav pind",A:A,0,BH:BH,1)),0)+IFERROR(SUMIFS(E:E,G:G,"Ainukasutuses pind",C:C,"üüritav pind",H:H,BI92,A:A,1)/SUMIFS(E:E,G:G,"Ainukasutuses pind",C:C,"üüritav pind",A:A,1)*(IF(G92="Korruse üldpind", SUMIFS(E:E,G:G,"Ühiskasutuses korruse pind",C:C,"üüritav pind",A:A,1,BH:BH,1),SUMIFS(E:E,G:G,"Korruse üldpind",C:C,"üüritav pind",A:A,1,BH:BH,1))+SUMIFS(E:E,G:G,"Ühiskasutuses korruse pind",C:C,"üüritav pind",A:A,1,BH:BH,1)),0)+IFERROR(SUMIFS(E:E,G:G,"Ainukasutuses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 0)+IFERROR(SUMIFS(E:E,G:G,"Ainukasutuses pind",C:C,"üüritav pind",H:H,BI92,A:A,4)/SUMIFS(E:E,G:G,"Ainukasutuses pind",C:C,"üüritav pind",A:A,4)*(IF(G92="Korruse üldpind",SUMIFS(E:E,G:G,"Ühiskasutuses korruse pind",C:C,"üüritav pind",A:A,4,BH:BH,1),SUMIFS(E:E,G:G,"Korruse üldpind",C:C,"üüritav pind",A:A,4,BH:BH,1))+SUMIFS(E:E,G:G,"Ühiskasutuses korruse pind",C:C,"üüritav pind",A:A,4,BH:BH,1)), 0)+IFERROR(SUMIFS(E:E,G:G,"Ainukasutuses pind",C:C,"üüritav pind",H:H,BI92,A:A,5)/SUMIFS(E:E,G:G,"Ainukasutuses pind",C:C,"üüritav pind",A:A,5)*(IF(G92="Korruse üldpind", SUMIFS(E:E,G:G,"Ühiskasutuses korruse pind",C:C,"üüritav pind",A:A,5,BH:BH,1),SUMIFS(E:E,G:G,"Korruse üldpind",C:C,"üüritav pind",A:A,5,BH:BH,1))+SUMIFS(E:E,G:G,"Ühiskasutuses korruse pind",C:C,"üüritav pind",A:A,5,BH:BH,1)), 0)+IFERROR(SUMIFS(E:E,G:G,"Ainukasutuses pind",C:C,"üüritav pind",H:H,BI92,A:A,6)/SUMIFS(E:E,G:G,"Ainukasutuses pind",C:C,"üüritav pind",A:A,6)*(IF(G92="Korruse üldpind", SUMIFS(E:E,G:G,"Ühiskasutuses korruse pind",C:C,"üüritav pind",A:A,6,BH:BH,1),SUMIFS(E:E,G:G,"Korruse üldpind",C:C,"üüritav pind",A:A,6,BH:BH,1))+SUMIFS(E:E,G:G,"Ühiskasutuses korruse pind",C:C,"üüritav pind",A:A,6,BH:BH,1)),0)+IFERROR(SUMIFS(E:E,G:G,"Ainukasutuses pind",C:C,"üüritav pind",H:H,BI92,A:A,7)/SUMIFS(E:E,G:G,"Ainukasutuses pind",C:C,"üüritav pind",A:A,7)*(IF(G92="Korruse üldpind", SUMIFS(E:E,G:G,"Ühiskasutuses korruse pind",C:C,"üüritav pind",A:A,7,BH:BH,1),SUMIFS(E:E,G:G,"Korruse üldpind",C:C,"üüritav pind",A:A,7,BH:BH,1))+SUMIFS(E:E,G:G,"Ühiskasutuses korruse pind",C:C,"üüritav pind",A:A,7,BH:BH,1)),0)+IFERROR(SUMIFS(E:E,G:G,"Ainukasutuses pind",C:C,"üüritav pind",H:H,BI92,A:A,8)/SUMIFS(E:E,G:G,"Ainukasutuses pind",C:C,"üüritav pind",A:A,8)*(IF(G92="Korruse üldpind", SUMIFS(E:E,G:G,"Ühiskasutuses korruse pind",C:C,"üüritav pind",A:A,8,BH:BH,1),SUMIFS(E:E,G:G,"Korruse üldpind",C:C,"üüritav pind",A:A,8,BH:BH,1))+SUMIFS(E:E,G:G,"Ühiskasutuses korruse pind",C:C,"üüritav pind",A:A,8,BH:BH,1)),0)+IFERROR(SUMIFS(E:E,G:G,"Ainukasutuses pind",C:C,"üüritav pind",H:H,BI92,A:A,9)/SUMIFS(E:E,G:G,"Ainukasutuses pind",C:C,"üüritav pind",A:A,9)*(IF(G92="Korruse üldpind", SUMIFS(E:E,G:G,"Ühiskasutuses korruse pind",C:C,"üüritav pind",A:A,9,BH:BH,1),SUMIFS(E:E,G:G,"Korruse üldpind",C:C,"üüritav pind",A:A,9,BH:BH,1))+SUMIFS(E:E,G:G,"Ühiskasutuses korruse pind",C:C,"üüritav pind",A:A,9,BH:BH,1)),0)+IFERROR(SUMIFS(E:E,G:G,"Ainukasutuses pind",C:C,"üüritav pind",H:H,BI92,A:A,10)/SUMIFS(E:E,G:G,"Ainukasutuses pind",C:C,"üüritav pind",A:A,10)*(IF(G92="Korruse üldpind", SUMIFS(E:E,G:G,"Ühiskasutuses korruse pind",C:C,"üüritav pind",A:A,10,BH:BH,1),SUMIFS(E:E,G:G,"Korruse üldpind",C:C,"üüritav pind",A:A,10,BH:BH,1))+SUMIFS(E:E,G:G,"Ühiskasutuses korruse pind",C:C,"üüritav pind",A:A,10,BH:BH,1)), 0)+IFERROR(SUMIFS(E:E,G:G,"Ainukasutuses pind",C:C,"üüritav pind",H:H,BI92,A:A,11)/SUMIFS(E:E,G:G,"Ainukasutuses pind",C:C,"üüritav pind",A:A,11)*(IF(G92="Korruse üldpind",SUMIFS(E:E,G:G,"Ühiskasutuses korruse pind",C:C,"üüritav pind",A:A,11,BH:BH,1),SUMIFS(E:E,G:G,"Korruse üldpind",C:C,"üüritav pind",A:A,11,BH:BH,1))+SUMIFS(E:E,G:G,"Ühiskasutuses korruse pind",C:C,"üüritav pind",A:A,11,BH:BH,1)), 0)+IFERROR(SUMIFS(E:E,G:G,"Ainukasutuses pind",C:C,"üüritav pind",H:H,BI92,A:A,12)/SUMIFS(E:E,G:G,"Ainukasutuses pind",C:C,"üüritav pind",A:A,12)*(IF(G92="Korruse üldpind", SUMIFS(E:E,G:G,"Ühiskasutuses korruse pind",C:C,"üüritav pind",A:A,12,BH:BH,1),SUMIFS(E:E,G:G,"Korruse üldpind",C:C,"üüritav pind",A:A,12,BH:BH,1))+SUMIFS(E:E,G:G,"Ühiskasutuses korruse pind",C:C,"üüritav pind",A:A,12,BH:BH,1)),0)+IFERROR(SUMIFS(E:E,G:G,"Ainukasutuses pind",C:C,"üüritav pind",H:H,BI92,A:A,13)/SUMIFS(E:E,G:G,"Ainukasutuses pind",C:C,"üüritav pind",A:A,13)*(IF(G92="Korruse üldpind", SUMIFS(E:E,G:G,"Ühiskasutuses korruse pind",C:C,"üüritav pind",A:A,13,BH:BH,1),SUMIFS(E:E,G:G,"Korruse üldpind",C:C,"üüritav pind",A:A,13,BH:BH,1))+SUMIFS(E:E,G:G,"Ühiskasutuses korruse pind",C:C,"üüritav pind",A:A,13,BH:BH,1)),0)+IFERROR(SUMIFS(E:E,G:G,"Ainukasutuses pind",C:C,"Üüritav pind",H:H,BI92,A:A,14)/SUMIFS(E:E,G:G,"Ainukasutuses pind",C:C,"Üüritav pind",A:A,14)*(IF(G92="Korruse üldpind", SUMIFS(E:E,G:G,"Ühiskasutuses korruse pind",C:C,"üüritav pind",A:A,14,BH:BH,1),SUMIFS(E:E,G:G,"Korruse üldpind",C:C,"üüritav pind",A:A,14,BH:BH,1))+SUMIFS(E:E,G:G,"Ühiskasutuses korruse pind",C:C,"üüritav pind",A:A,14,BH:BH,1)), 0),IF(BI92="Aktiivne vakantsus", SUMIFS(E:E,C:C,"üüritav pind",G:G,"Ühiskasutuses korruse pind",BH:BH,1)+SUMIFS(E:E,C:C,"üüritav pind",G:G,"Korruse üldpind",BH:BH,1)-SUM($BL$2:BL91), IF(BI92="Üüritav büroopind kokku", SUM($BL$2:BL91), "")))</f>
        <v/>
      </c>
      <c r="BM92" s="34" t="str">
        <f ca="1">IF(BF92&lt;&gt;"",IFERROR(AY92/SUM($AY$3:OFFSET($AY$3,MATCH("Üüritav büroopind kokku",$BI$5:$BI$300,0),0))*(SUMIFS(E:E,G:G,"Ühiskasutuses hoone pind",C:C,"ÜÜRITAV PIND",BH:BH,1)+SUMIFS(E:E,G:G,"Hoone üldpind",C:C,"ÜÜRITAV PIND",BH:BH,1)),0),IF(BI92="Aktiivne vakantsus",IFERROR(AY92/SUM($AY$3:OFFSET($AY$3,MATCH("Üüritav büroopind kokku",$BI$5:$BI$300,0),0))*(SUMIFS(E:E,G:G,"Ühiskasutuses hoone pind",C:C,"ÜÜRITAV PIND",BH:BH,1)+SUMIFS(E:E,G:G,"Hoone üldpind",C:C,"ÜÜRITAV PIND",BH:BH,1)),0),IF(BI92="Üüritav büroopind kokku",SUM($BM$2:BM91),"")))</f>
        <v/>
      </c>
      <c r="BN92" s="34" t="str">
        <f>IF(OR(BF92&lt;&gt;"",BI92="Aktiivne vakantsus"),IFERROR(SUMIFS(INDEX($AC$3:$AU$1002,0,MATCH($BI92,AC$2:AU$2,0)),$BH$3:$BH$1002,1),0),IF(BI92="Üüritav büroopind kokku",SUM($BN$2:BN91), ""))</f>
        <v/>
      </c>
      <c r="BO92" s="34" t="str">
        <f t="shared" si="18"/>
        <v/>
      </c>
      <c r="BP92" s="114" t="str">
        <f t="shared" ca="1" si="16"/>
        <v/>
      </c>
    </row>
    <row r="93" spans="1:68" x14ac:dyDescent="0.3">
      <c r="A93" s="25" t="str">
        <f>IF(Eksplikatsioon!A95=0,"",Eksplikatsioon!A95)</f>
        <v/>
      </c>
      <c r="B93" s="58" t="str">
        <f>IF(Eksplikatsioon!B95=0,"",Eksplikatsioon!B95)</f>
        <v/>
      </c>
      <c r="C93" s="25" t="str">
        <f>IF(Eksplikatsioon!C95=0,"",Eksplikatsioon!C95)</f>
        <v/>
      </c>
      <c r="D93" s="25" t="str">
        <f>IF(Eksplikatsioon!D95=0,"",Eksplikatsioon!D95)</f>
        <v/>
      </c>
      <c r="E93" s="56" t="str">
        <f>IF(Eksplikatsioon!F95=0,"",Eksplikatsioon!F95)</f>
        <v/>
      </c>
      <c r="F93" s="25" t="str">
        <f>IF(Eksplikatsioon!H95=0,"",Eksplikatsioon!H95)</f>
        <v/>
      </c>
      <c r="G93" s="25" t="str">
        <f>IF(Eksplikatsioon!J95=0,"",Eksplikatsioon!J95)</f>
        <v/>
      </c>
      <c r="H93" s="25" t="str">
        <f>IF(Eksplikatsioon!K95=0,"",Eksplikatsioon!K95)</f>
        <v/>
      </c>
      <c r="I93" s="25" t="str">
        <f>IF(Eksplikatsioon!L95=0,"",Eksplikatsioon!L95)</f>
        <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c r="BH93" s="108" t="str">
        <f t="shared" si="17"/>
        <v/>
      </c>
      <c r="BI93" s="9" t="str">
        <f t="shared" si="19"/>
        <v/>
      </c>
      <c r="BJ93" s="9" t="str">
        <f t="shared" si="20"/>
        <v/>
      </c>
      <c r="BK93" s="34" t="str">
        <f>IF(BF93&lt;&gt;"",IF(SUMIFS(E:E,H:H,BI93,G:G,"Ainukasutuses pind",C:C,"ÜÜRITAV PIND",BH:BH,1)=0,0,SUMIFS(E:E,H:H,BI93,G:G,"Ainukasutuses pind",C:C,"ÜÜRITAV PIND",BH:BH,1)),IF(BI93="Aktiivne vakantsus",SUMIFS(E:E,C:C,"üüritav pind",G:G,"ainukasutuses pind",BH:BH,1)-SUM($BK$2:BK92),IF(BI93="Üüritav büroopind kokku",SUM($BK$2:BK92),"")))</f>
        <v/>
      </c>
      <c r="BL93" s="34" t="str">
        <f>IF(BF93&lt;&gt;"",IFERROR(SUMIFS(E:E,G:G,"Ainukasutuses pind",C:C,"üüritav pind",H:H,BI93,A:A,-4)/SUMIFS(E:E,G:G,"Ainukasutuses pind",C:C,"üüritav pind",A:A,-4)*(IF(G93="Korruse üldpind", SUMIFS(E:E,G:G,"Ühiskasutuses korruse pind",C:C,"üüritav pind",A:A,-4,BH:BH,1),SUMIFS(E:E,G:G,"Korruse üldpind",C:C,"üüritav pind",A:A,-4,BH:BH,1))+SUMIFS(E:E,G:G,"Ühiskasutuses korruse pind",C:C,"üüritav pind",A:A,-4,BH:BH,1)),0)+IFERROR(SUMIFS(E:E,G:G,"Ainukasutuses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pind",H:H,BI93,A:A,-1)/SUMIFS(E:E,G:G,"Ainukasutuses pind",C:C,"üüritav pind",A:A,-1)*(IF(G93="Korruse üldpind",SUMIFS(E:E,G:G,"Ühiskasutuses korruse pind",C:C,"üüritav pind",A:A,-1,BH:BH,1),SUMIFS(E:E,G:G,"Korruse üldpind",C:C,"üüritav pind",A:A,-1,BH:BH,1))+SUMIFS(E:E,G:G,"Ühiskasutuses korruse pind",C:C,"üüritav pind",A:A,-1,BH:BH,1)),0)+IFERROR(SUMIFS(E:E,G:G,"Ainukasutuses pind",C:C,"üüritav pind",H:H,BI93,A:A,0)/SUMIFS(E:E,G:G,"Ainukasutuses pind",C:C,"üüritav pind",A:A,0)*(IF(G93="Korruse üldpind", SUMIFS(E:E,G:G,"Ühiskasutuses korruse pind",C:C,"üüritav pind",A:A,0,BH:BH,1),SUMIFS(E:E,G:G,"Korruse üldpind",C:C,"üüritav pind",A:A,0,BH:BH,1))+SUMIFS(E:E,G:G,"Ühiskasutuses korruse pind",C:C,"üüritav pind",A:A,0,BH:BH,1)),0)+IFERROR(SUMIFS(E:E,G:G,"Ainukasutuses pind",C:C,"üüritav pind",H:H,BI93,A:A,1)/SUMIFS(E:E,G:G,"Ainukasutuses pind",C:C,"üüritav pind",A:A,1)*(IF(G93="Korruse üldpind", SUMIFS(E:E,G:G,"Ühiskasutuses korruse pind",C:C,"üüritav pind",A:A,1,BH:BH,1),SUMIFS(E:E,G:G,"Korruse üldpind",C:C,"üüritav pind",A:A,1,BH:BH,1))+SUMIFS(E:E,G:G,"Ühiskasutuses korruse pind",C:C,"üüritav pind",A:A,1,BH:BH,1)),0)+IFERROR(SUMIFS(E:E,G:G,"Ainukasutuses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 0)+IFERROR(SUMIFS(E:E,G:G,"Ainukasutuses pind",C:C,"üüritav pind",H:H,BI93,A:A,4)/SUMIFS(E:E,G:G,"Ainukasutuses pind",C:C,"üüritav pind",A:A,4)*(IF(G93="Korruse üldpind",SUMIFS(E:E,G:G,"Ühiskasutuses korruse pind",C:C,"üüritav pind",A:A,4,BH:BH,1),SUMIFS(E:E,G:G,"Korruse üldpind",C:C,"üüritav pind",A:A,4,BH:BH,1))+SUMIFS(E:E,G:G,"Ühiskasutuses korruse pind",C:C,"üüritav pind",A:A,4,BH:BH,1)), 0)+IFERROR(SUMIFS(E:E,G:G,"Ainukasutuses pind",C:C,"üüritav pind",H:H,BI93,A:A,5)/SUMIFS(E:E,G:G,"Ainukasutuses pind",C:C,"üüritav pind",A:A,5)*(IF(G93="Korruse üldpind", SUMIFS(E:E,G:G,"Ühiskasutuses korruse pind",C:C,"üüritav pind",A:A,5,BH:BH,1),SUMIFS(E:E,G:G,"Korruse üldpind",C:C,"üüritav pind",A:A,5,BH:BH,1))+SUMIFS(E:E,G:G,"Ühiskasutuses korruse pind",C:C,"üüritav pind",A:A,5,BH:BH,1)), 0)+IFERROR(SUMIFS(E:E,G:G,"Ainukasutuses pind",C:C,"üüritav pind",H:H,BI93,A:A,6)/SUMIFS(E:E,G:G,"Ainukasutuses pind",C:C,"üüritav pind",A:A,6)*(IF(G93="Korruse üldpind", SUMIFS(E:E,G:G,"Ühiskasutuses korruse pind",C:C,"üüritav pind",A:A,6,BH:BH,1),SUMIFS(E:E,G:G,"Korruse üldpind",C:C,"üüritav pind",A:A,6,BH:BH,1))+SUMIFS(E:E,G:G,"Ühiskasutuses korruse pind",C:C,"üüritav pind",A:A,6,BH:BH,1)),0)+IFERROR(SUMIFS(E:E,G:G,"Ainukasutuses pind",C:C,"üüritav pind",H:H,BI93,A:A,7)/SUMIFS(E:E,G:G,"Ainukasutuses pind",C:C,"üüritav pind",A:A,7)*(IF(G93="Korruse üldpind", SUMIFS(E:E,G:G,"Ühiskasutuses korruse pind",C:C,"üüritav pind",A:A,7,BH:BH,1),SUMIFS(E:E,G:G,"Korruse üldpind",C:C,"üüritav pind",A:A,7,BH:BH,1))+SUMIFS(E:E,G:G,"Ühiskasutuses korruse pind",C:C,"üüritav pind",A:A,7,BH:BH,1)),0)+IFERROR(SUMIFS(E:E,G:G,"Ainukasutuses pind",C:C,"üüritav pind",H:H,BI93,A:A,8)/SUMIFS(E:E,G:G,"Ainukasutuses pind",C:C,"üüritav pind",A:A,8)*(IF(G93="Korruse üldpind", SUMIFS(E:E,G:G,"Ühiskasutuses korruse pind",C:C,"üüritav pind",A:A,8,BH:BH,1),SUMIFS(E:E,G:G,"Korruse üldpind",C:C,"üüritav pind",A:A,8,BH:BH,1))+SUMIFS(E:E,G:G,"Ühiskasutuses korruse pind",C:C,"üüritav pind",A:A,8,BH:BH,1)),0)+IFERROR(SUMIFS(E:E,G:G,"Ainukasutuses pind",C:C,"üüritav pind",H:H,BI93,A:A,9)/SUMIFS(E:E,G:G,"Ainukasutuses pind",C:C,"üüritav pind",A:A,9)*(IF(G93="Korruse üldpind", SUMIFS(E:E,G:G,"Ühiskasutuses korruse pind",C:C,"üüritav pind",A:A,9,BH:BH,1),SUMIFS(E:E,G:G,"Korruse üldpind",C:C,"üüritav pind",A:A,9,BH:BH,1))+SUMIFS(E:E,G:G,"Ühiskasutuses korruse pind",C:C,"üüritav pind",A:A,9,BH:BH,1)),0)+IFERROR(SUMIFS(E:E,G:G,"Ainukasutuses pind",C:C,"üüritav pind",H:H,BI93,A:A,10)/SUMIFS(E:E,G:G,"Ainukasutuses pind",C:C,"üüritav pind",A:A,10)*(IF(G93="Korruse üldpind", SUMIFS(E:E,G:G,"Ühiskasutuses korruse pind",C:C,"üüritav pind",A:A,10,BH:BH,1),SUMIFS(E:E,G:G,"Korruse üldpind",C:C,"üüritav pind",A:A,10,BH:BH,1))+SUMIFS(E:E,G:G,"Ühiskasutuses korruse pind",C:C,"üüritav pind",A:A,10,BH:BH,1)), 0)+IFERROR(SUMIFS(E:E,G:G,"Ainukasutuses pind",C:C,"üüritav pind",H:H,BI93,A:A,11)/SUMIFS(E:E,G:G,"Ainukasutuses pind",C:C,"üüritav pind",A:A,11)*(IF(G93="Korruse üldpind",SUMIFS(E:E,G:G,"Ühiskasutuses korruse pind",C:C,"üüritav pind",A:A,11,BH:BH,1),SUMIFS(E:E,G:G,"Korruse üldpind",C:C,"üüritav pind",A:A,11,BH:BH,1))+SUMIFS(E:E,G:G,"Ühiskasutuses korruse pind",C:C,"üüritav pind",A:A,11,BH:BH,1)), 0)+IFERROR(SUMIFS(E:E,G:G,"Ainukasutuses pind",C:C,"üüritav pind",H:H,BI93,A:A,12)/SUMIFS(E:E,G:G,"Ainukasutuses pind",C:C,"üüritav pind",A:A,12)*(IF(G93="Korruse üldpind", SUMIFS(E:E,G:G,"Ühiskasutuses korruse pind",C:C,"üüritav pind",A:A,12,BH:BH,1),SUMIFS(E:E,G:G,"Korruse üldpind",C:C,"üüritav pind",A:A,12,BH:BH,1))+SUMIFS(E:E,G:G,"Ühiskasutuses korruse pind",C:C,"üüritav pind",A:A,12,BH:BH,1)),0)+IFERROR(SUMIFS(E:E,G:G,"Ainukasutuses pind",C:C,"üüritav pind",H:H,BI93,A:A,13)/SUMIFS(E:E,G:G,"Ainukasutuses pind",C:C,"üüritav pind",A:A,13)*(IF(G93="Korruse üldpind", SUMIFS(E:E,G:G,"Ühiskasutuses korruse pind",C:C,"üüritav pind",A:A,13,BH:BH,1),SUMIFS(E:E,G:G,"Korruse üldpind",C:C,"üüritav pind",A:A,13,BH:BH,1))+SUMIFS(E:E,G:G,"Ühiskasutuses korruse pind",C:C,"üüritav pind",A:A,13,BH:BH,1)),0)+IFERROR(SUMIFS(E:E,G:G,"Ainukasutuses pind",C:C,"Üüritav pind",H:H,BI93,A:A,14)/SUMIFS(E:E,G:G,"Ainukasutuses pind",C:C,"Üüritav pind",A:A,14)*(IF(G93="Korruse üldpind", SUMIFS(E:E,G:G,"Ühiskasutuses korruse pind",C:C,"üüritav pind",A:A,14,BH:BH,1),SUMIFS(E:E,G:G,"Korruse üldpind",C:C,"üüritav pind",A:A,14,BH:BH,1))+SUMIFS(E:E,G:G,"Ühiskasutuses korruse pind",C:C,"üüritav pind",A:A,14,BH:BH,1)), 0),IF(BI93="Aktiivne vakantsus", SUMIFS(E:E,C:C,"üüritav pind",G:G,"Ühiskasutuses korruse pind",BH:BH,1)+SUMIFS(E:E,C:C,"üüritav pind",G:G,"Korruse üldpind",BH:BH,1)-SUM($BL$2:BL92), IF(BI93="Üüritav büroopind kokku", SUM($BL$2:BL92), "")))</f>
        <v/>
      </c>
      <c r="BM93" s="34" t="str">
        <f ca="1">IF(BF93&lt;&gt;"",IFERROR(AY93/SUM($AY$3:OFFSET($AY$3,MATCH("Üüritav büroopind kokku",$BI$5:$BI$300,0),0))*(SUMIFS(E:E,G:G,"Ühiskasutuses hoone pind",C:C,"ÜÜRITAV PIND",BH:BH,1)+SUMIFS(E:E,G:G,"Hoone üldpind",C:C,"ÜÜRITAV PIND",BH:BH,1)),0),IF(BI93="Aktiivne vakantsus",IFERROR(AY93/SUM($AY$3:OFFSET($AY$3,MATCH("Üüritav büroopind kokku",$BI$5:$BI$300,0),0))*(SUMIFS(E:E,G:G,"Ühiskasutuses hoone pind",C:C,"ÜÜRITAV PIND",BH:BH,1)+SUMIFS(E:E,G:G,"Hoone üldpind",C:C,"ÜÜRITAV PIND",BH:BH,1)),0),IF(BI93="Üüritav büroopind kokku",SUM($BM$2:BM92),"")))</f>
        <v/>
      </c>
      <c r="BN93" s="34" t="str">
        <f>IF(OR(BF93&lt;&gt;"",BI93="Aktiivne vakantsus"),IFERROR(SUMIFS(INDEX($AC$3:$AU$1002,0,MATCH($BI93,AC$2:AU$2,0)),$BH$3:$BH$1002,1),0),IF(BI93="Üüritav büroopind kokku",SUM($BN$2:BN92), ""))</f>
        <v/>
      </c>
      <c r="BO93" s="34" t="str">
        <f t="shared" si="18"/>
        <v/>
      </c>
      <c r="BP93" s="114" t="str">
        <f t="shared" ca="1" si="16"/>
        <v/>
      </c>
    </row>
    <row r="94" spans="1:68" x14ac:dyDescent="0.3">
      <c r="A94" s="25" t="str">
        <f>IF(Eksplikatsioon!A96=0,"",Eksplikatsioon!A96)</f>
        <v/>
      </c>
      <c r="B94" s="58" t="str">
        <f>IF(Eksplikatsioon!B96=0,"",Eksplikatsioon!B96)</f>
        <v/>
      </c>
      <c r="C94" s="25" t="str">
        <f>IF(Eksplikatsioon!C96=0,"",Eksplikatsioon!C96)</f>
        <v/>
      </c>
      <c r="D94" s="25" t="str">
        <f>IF(Eksplikatsioon!D96=0,"",Eksplikatsioon!D96)</f>
        <v/>
      </c>
      <c r="E94" s="56" t="str">
        <f>IF(Eksplikatsioon!F96=0,"",Eksplikatsioon!F96)</f>
        <v/>
      </c>
      <c r="F94" s="25" t="str">
        <f>IF(Eksplikatsioon!H96=0,"",Eksplikatsioon!H96)</f>
        <v/>
      </c>
      <c r="G94" s="25" t="str">
        <f>IF(Eksplikatsioon!J96=0,"",Eksplikatsioon!J96)</f>
        <v/>
      </c>
      <c r="H94" s="25" t="str">
        <f>IF(Eksplikatsioon!K96=0,"",Eksplikatsioon!K96)</f>
        <v/>
      </c>
      <c r="I94" s="25" t="str">
        <f>IF(Eksplikatsioon!L96=0,"",Eksplikatsioon!L96)</f>
        <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c r="BH94" s="108" t="str">
        <f t="shared" si="17"/>
        <v/>
      </c>
      <c r="BI94" s="9" t="str">
        <f t="shared" si="19"/>
        <v/>
      </c>
      <c r="BJ94" s="9" t="str">
        <f t="shared" si="20"/>
        <v/>
      </c>
      <c r="BK94" s="34" t="str">
        <f>IF(BF94&lt;&gt;"",IF(SUMIFS(E:E,H:H,BI94,G:G,"Ainukasutuses pind",C:C,"ÜÜRITAV PIND",BH:BH,1)=0,0,SUMIFS(E:E,H:H,BI94,G:G,"Ainukasutuses pind",C:C,"ÜÜRITAV PIND",BH:BH,1)),IF(BI94="Aktiivne vakantsus",SUMIFS(E:E,C:C,"üüritav pind",G:G,"ainukasutuses pind",BH:BH,1)-SUM($BK$2:BK93),IF(BI94="Üüritav büroopind kokku",SUM($BK$2:BK93),"")))</f>
        <v/>
      </c>
      <c r="BL94" s="34" t="str">
        <f>IF(BF94&lt;&gt;"",IFERROR(SUMIFS(E:E,G:G,"Ainukasutuses pind",C:C,"üüritav pind",H:H,BI94,A:A,-4)/SUMIFS(E:E,G:G,"Ainukasutuses pind",C:C,"üüritav pind",A:A,-4)*(IF(G94="Korruse üldpind", SUMIFS(E:E,G:G,"Ühiskasutuses korruse pind",C:C,"üüritav pind",A:A,-4,BH:BH,1),SUMIFS(E:E,G:G,"Korruse üldpind",C:C,"üüritav pind",A:A,-4,BH:BH,1))+SUMIFS(E:E,G:G,"Ühiskasutuses korruse pind",C:C,"üüritav pind",A:A,-4,BH:BH,1)),0)+IFERROR(SUMIFS(E:E,G:G,"Ainukasutuses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pind",H:H,BI94,A:A,-1)/SUMIFS(E:E,G:G,"Ainukasutuses pind",C:C,"üüritav pind",A:A,-1)*(IF(G94="Korruse üldpind",SUMIFS(E:E,G:G,"Ühiskasutuses korruse pind",C:C,"üüritav pind",A:A,-1,BH:BH,1),SUMIFS(E:E,G:G,"Korruse üldpind",C:C,"üüritav pind",A:A,-1,BH:BH,1))+SUMIFS(E:E,G:G,"Ühiskasutuses korruse pind",C:C,"üüritav pind",A:A,-1,BH:BH,1)),0)+IFERROR(SUMIFS(E:E,G:G,"Ainukasutuses pind",C:C,"üüritav pind",H:H,BI94,A:A,0)/SUMIFS(E:E,G:G,"Ainukasutuses pind",C:C,"üüritav pind",A:A,0)*(IF(G94="Korruse üldpind", SUMIFS(E:E,G:G,"Ühiskasutuses korruse pind",C:C,"üüritav pind",A:A,0,BH:BH,1),SUMIFS(E:E,G:G,"Korruse üldpind",C:C,"üüritav pind",A:A,0,BH:BH,1))+SUMIFS(E:E,G:G,"Ühiskasutuses korruse pind",C:C,"üüritav pind",A:A,0,BH:BH,1)),0)+IFERROR(SUMIFS(E:E,G:G,"Ainukasutuses pind",C:C,"üüritav pind",H:H,BI94,A:A,1)/SUMIFS(E:E,G:G,"Ainukasutuses pind",C:C,"üüritav pind",A:A,1)*(IF(G94="Korruse üldpind", SUMIFS(E:E,G:G,"Ühiskasutuses korruse pind",C:C,"üüritav pind",A:A,1,BH:BH,1),SUMIFS(E:E,G:G,"Korruse üldpind",C:C,"üüritav pind",A:A,1,BH:BH,1))+SUMIFS(E:E,G:G,"Ühiskasutuses korruse pind",C:C,"üüritav pind",A:A,1,BH:BH,1)),0)+IFERROR(SUMIFS(E:E,G:G,"Ainukasutuses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 0)+IFERROR(SUMIFS(E:E,G:G,"Ainukasutuses pind",C:C,"üüritav pind",H:H,BI94,A:A,4)/SUMIFS(E:E,G:G,"Ainukasutuses pind",C:C,"üüritav pind",A:A,4)*(IF(G94="Korruse üldpind",SUMIFS(E:E,G:G,"Ühiskasutuses korruse pind",C:C,"üüritav pind",A:A,4,BH:BH,1),SUMIFS(E:E,G:G,"Korruse üldpind",C:C,"üüritav pind",A:A,4,BH:BH,1))+SUMIFS(E:E,G:G,"Ühiskasutuses korruse pind",C:C,"üüritav pind",A:A,4,BH:BH,1)), 0)+IFERROR(SUMIFS(E:E,G:G,"Ainukasutuses pind",C:C,"üüritav pind",H:H,BI94,A:A,5)/SUMIFS(E:E,G:G,"Ainukasutuses pind",C:C,"üüritav pind",A:A,5)*(IF(G94="Korruse üldpind", SUMIFS(E:E,G:G,"Ühiskasutuses korruse pind",C:C,"üüritav pind",A:A,5,BH:BH,1),SUMIFS(E:E,G:G,"Korruse üldpind",C:C,"üüritav pind",A:A,5,BH:BH,1))+SUMIFS(E:E,G:G,"Ühiskasutuses korruse pind",C:C,"üüritav pind",A:A,5,BH:BH,1)), 0)+IFERROR(SUMIFS(E:E,G:G,"Ainukasutuses pind",C:C,"üüritav pind",H:H,BI94,A:A,6)/SUMIFS(E:E,G:G,"Ainukasutuses pind",C:C,"üüritav pind",A:A,6)*(IF(G94="Korruse üldpind", SUMIFS(E:E,G:G,"Ühiskasutuses korruse pind",C:C,"üüritav pind",A:A,6,BH:BH,1),SUMIFS(E:E,G:G,"Korruse üldpind",C:C,"üüritav pind",A:A,6,BH:BH,1))+SUMIFS(E:E,G:G,"Ühiskasutuses korruse pind",C:C,"üüritav pind",A:A,6,BH:BH,1)),0)+IFERROR(SUMIFS(E:E,G:G,"Ainukasutuses pind",C:C,"üüritav pind",H:H,BI94,A:A,7)/SUMIFS(E:E,G:G,"Ainukasutuses pind",C:C,"üüritav pind",A:A,7)*(IF(G94="Korruse üldpind", SUMIFS(E:E,G:G,"Ühiskasutuses korruse pind",C:C,"üüritav pind",A:A,7,BH:BH,1),SUMIFS(E:E,G:G,"Korruse üldpind",C:C,"üüritav pind",A:A,7,BH:BH,1))+SUMIFS(E:E,G:G,"Ühiskasutuses korruse pind",C:C,"üüritav pind",A:A,7,BH:BH,1)),0)+IFERROR(SUMIFS(E:E,G:G,"Ainukasutuses pind",C:C,"üüritav pind",H:H,BI94,A:A,8)/SUMIFS(E:E,G:G,"Ainukasutuses pind",C:C,"üüritav pind",A:A,8)*(IF(G94="Korruse üldpind", SUMIFS(E:E,G:G,"Ühiskasutuses korruse pind",C:C,"üüritav pind",A:A,8,BH:BH,1),SUMIFS(E:E,G:G,"Korruse üldpind",C:C,"üüritav pind",A:A,8,BH:BH,1))+SUMIFS(E:E,G:G,"Ühiskasutuses korruse pind",C:C,"üüritav pind",A:A,8,BH:BH,1)),0)+IFERROR(SUMIFS(E:E,G:G,"Ainukasutuses pind",C:C,"üüritav pind",H:H,BI94,A:A,9)/SUMIFS(E:E,G:G,"Ainukasutuses pind",C:C,"üüritav pind",A:A,9)*(IF(G94="Korruse üldpind", SUMIFS(E:E,G:G,"Ühiskasutuses korruse pind",C:C,"üüritav pind",A:A,9,BH:BH,1),SUMIFS(E:E,G:G,"Korruse üldpind",C:C,"üüritav pind",A:A,9,BH:BH,1))+SUMIFS(E:E,G:G,"Ühiskasutuses korruse pind",C:C,"üüritav pind",A:A,9,BH:BH,1)),0)+IFERROR(SUMIFS(E:E,G:G,"Ainukasutuses pind",C:C,"üüritav pind",H:H,BI94,A:A,10)/SUMIFS(E:E,G:G,"Ainukasutuses pind",C:C,"üüritav pind",A:A,10)*(IF(G94="Korruse üldpind", SUMIFS(E:E,G:G,"Ühiskasutuses korruse pind",C:C,"üüritav pind",A:A,10,BH:BH,1),SUMIFS(E:E,G:G,"Korruse üldpind",C:C,"üüritav pind",A:A,10,BH:BH,1))+SUMIFS(E:E,G:G,"Ühiskasutuses korruse pind",C:C,"üüritav pind",A:A,10,BH:BH,1)), 0)+IFERROR(SUMIFS(E:E,G:G,"Ainukasutuses pind",C:C,"üüritav pind",H:H,BI94,A:A,11)/SUMIFS(E:E,G:G,"Ainukasutuses pind",C:C,"üüritav pind",A:A,11)*(IF(G94="Korruse üldpind",SUMIFS(E:E,G:G,"Ühiskasutuses korruse pind",C:C,"üüritav pind",A:A,11,BH:BH,1),SUMIFS(E:E,G:G,"Korruse üldpind",C:C,"üüritav pind",A:A,11,BH:BH,1))+SUMIFS(E:E,G:G,"Ühiskasutuses korruse pind",C:C,"üüritav pind",A:A,11,BH:BH,1)), 0)+IFERROR(SUMIFS(E:E,G:G,"Ainukasutuses pind",C:C,"üüritav pind",H:H,BI94,A:A,12)/SUMIFS(E:E,G:G,"Ainukasutuses pind",C:C,"üüritav pind",A:A,12)*(IF(G94="Korruse üldpind", SUMIFS(E:E,G:G,"Ühiskasutuses korruse pind",C:C,"üüritav pind",A:A,12,BH:BH,1),SUMIFS(E:E,G:G,"Korruse üldpind",C:C,"üüritav pind",A:A,12,BH:BH,1))+SUMIFS(E:E,G:G,"Ühiskasutuses korruse pind",C:C,"üüritav pind",A:A,12,BH:BH,1)),0)+IFERROR(SUMIFS(E:E,G:G,"Ainukasutuses pind",C:C,"üüritav pind",H:H,BI94,A:A,13)/SUMIFS(E:E,G:G,"Ainukasutuses pind",C:C,"üüritav pind",A:A,13)*(IF(G94="Korruse üldpind", SUMIFS(E:E,G:G,"Ühiskasutuses korruse pind",C:C,"üüritav pind",A:A,13,BH:BH,1),SUMIFS(E:E,G:G,"Korruse üldpind",C:C,"üüritav pind",A:A,13,BH:BH,1))+SUMIFS(E:E,G:G,"Ühiskasutuses korruse pind",C:C,"üüritav pind",A:A,13,BH:BH,1)),0)+IFERROR(SUMIFS(E:E,G:G,"Ainukasutuses pind",C:C,"Üüritav pind",H:H,BI94,A:A,14)/SUMIFS(E:E,G:G,"Ainukasutuses pind",C:C,"Üüritav pind",A:A,14)*(IF(G94="Korruse üldpind", SUMIFS(E:E,G:G,"Ühiskasutuses korruse pind",C:C,"üüritav pind",A:A,14,BH:BH,1),SUMIFS(E:E,G:G,"Korruse üldpind",C:C,"üüritav pind",A:A,14,BH:BH,1))+SUMIFS(E:E,G:G,"Ühiskasutuses korruse pind",C:C,"üüritav pind",A:A,14,BH:BH,1)), 0),IF(BI94="Aktiivne vakantsus", SUMIFS(E:E,C:C,"üüritav pind",G:G,"Ühiskasutuses korruse pind",BH:BH,1)+SUMIFS(E:E,C:C,"üüritav pind",G:G,"Korruse üldpind",BH:BH,1)-SUM($BL$2:BL93), IF(BI94="Üüritav büroopind kokku", SUM($BL$2:BL93), "")))</f>
        <v/>
      </c>
      <c r="BM94" s="34" t="str">
        <f ca="1">IF(BF94&lt;&gt;"",IFERROR(AY94/SUM($AY$3:OFFSET($AY$3,MATCH("Üüritav büroopind kokku",$BI$5:$BI$300,0),0))*(SUMIFS(E:E,G:G,"Ühiskasutuses hoone pind",C:C,"ÜÜRITAV PIND",BH:BH,1)+SUMIFS(E:E,G:G,"Hoone üldpind",C:C,"ÜÜRITAV PIND",BH:BH,1)),0),IF(BI94="Aktiivne vakantsus",IFERROR(AY94/SUM($AY$3:OFFSET($AY$3,MATCH("Üüritav büroopind kokku",$BI$5:$BI$300,0),0))*(SUMIFS(E:E,G:G,"Ühiskasutuses hoone pind",C:C,"ÜÜRITAV PIND",BH:BH,1)+SUMIFS(E:E,G:G,"Hoone üldpind",C:C,"ÜÜRITAV PIND",BH:BH,1)),0),IF(BI94="Üüritav büroopind kokku",SUM($BM$2:BM93),"")))</f>
        <v/>
      </c>
      <c r="BN94" s="34" t="str">
        <f>IF(OR(BF94&lt;&gt;"",BI94="Aktiivne vakantsus"),IFERROR(SUMIFS(INDEX($AC$3:$AU$1002,0,MATCH($BI94,AC$2:AU$2,0)),$BH$3:$BH$1002,1),0),IF(BI94="Üüritav büroopind kokku",SUM($BN$2:BN93), ""))</f>
        <v/>
      </c>
      <c r="BO94" s="34" t="str">
        <f t="shared" si="18"/>
        <v/>
      </c>
      <c r="BP94" s="114" t="str">
        <f t="shared" ca="1" si="16"/>
        <v/>
      </c>
    </row>
    <row r="95" spans="1:68" x14ac:dyDescent="0.3">
      <c r="A95" s="25" t="str">
        <f>IF(Eksplikatsioon!A97=0,"",Eksplikatsioon!A97)</f>
        <v/>
      </c>
      <c r="B95" s="58" t="str">
        <f>IF(Eksplikatsioon!B97=0,"",Eksplikatsioon!B97)</f>
        <v/>
      </c>
      <c r="C95" s="25" t="str">
        <f>IF(Eksplikatsioon!C97=0,"",Eksplikatsioon!C97)</f>
        <v/>
      </c>
      <c r="D95" s="25" t="str">
        <f>IF(Eksplikatsioon!D97=0,"",Eksplikatsioon!D97)</f>
        <v/>
      </c>
      <c r="E95" s="56" t="str">
        <f>IF(Eksplikatsioon!F97=0,"",Eksplikatsioon!F97)</f>
        <v/>
      </c>
      <c r="F95" s="25" t="str">
        <f>IF(Eksplikatsioon!H97=0,"",Eksplikatsioon!H97)</f>
        <v/>
      </c>
      <c r="G95" s="25" t="str">
        <f>IF(Eksplikatsioon!J97=0,"",Eksplikatsioon!J97)</f>
        <v/>
      </c>
      <c r="H95" s="25" t="str">
        <f>IF(Eksplikatsioon!K97=0,"",Eksplikatsioon!K97)</f>
        <v/>
      </c>
      <c r="I95" s="25" t="str">
        <f>IF(Eksplikatsioon!L97=0,"",Eksplikatsioon!L97)</f>
        <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c r="BH95" s="108" t="str">
        <f t="shared" si="17"/>
        <v/>
      </c>
      <c r="BI95" s="9" t="str">
        <f t="shared" si="19"/>
        <v/>
      </c>
      <c r="BJ95" s="9" t="str">
        <f t="shared" si="20"/>
        <v/>
      </c>
      <c r="BK95" s="34" t="str">
        <f>IF(BF95&lt;&gt;"",IF(SUMIFS(E:E,H:H,BI95,G:G,"Ainukasutuses pind",C:C,"ÜÜRITAV PIND",BH:BH,1)=0,0,SUMIFS(E:E,H:H,BI95,G:G,"Ainukasutuses pind",C:C,"ÜÜRITAV PIND",BH:BH,1)),IF(BI95="Aktiivne vakantsus",SUMIFS(E:E,C:C,"üüritav pind",G:G,"ainukasutuses pind",BH:BH,1)-SUM($BK$2:BK94),IF(BI95="Üüritav büroopind kokku",SUM($BK$2:BK94),"")))</f>
        <v/>
      </c>
      <c r="BL95" s="34" t="str">
        <f>IF(BF95&lt;&gt;"",IFERROR(SUMIFS(E:E,G:G,"Ainukasutuses pind",C:C,"üüritav pind",H:H,BI95,A:A,-4)/SUMIFS(E:E,G:G,"Ainukasutuses pind",C:C,"üüritav pind",A:A,-4)*(IF(G95="Korruse üldpind", SUMIFS(E:E,G:G,"Ühiskasutuses korruse pind",C:C,"üüritav pind",A:A,-4,BH:BH,1),SUMIFS(E:E,G:G,"Korruse üldpind",C:C,"üüritav pind",A:A,-4,BH:BH,1))+SUMIFS(E:E,G:G,"Ühiskasutuses korruse pind",C:C,"üüritav pind",A:A,-4,BH:BH,1)),0)+IFERROR(SUMIFS(E:E,G:G,"Ainukasutuses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pind",H:H,BI95,A:A,-1)/SUMIFS(E:E,G:G,"Ainukasutuses pind",C:C,"üüritav pind",A:A,-1)*(IF(G95="Korruse üldpind",SUMIFS(E:E,G:G,"Ühiskasutuses korruse pind",C:C,"üüritav pind",A:A,-1,BH:BH,1),SUMIFS(E:E,G:G,"Korruse üldpind",C:C,"üüritav pind",A:A,-1,BH:BH,1))+SUMIFS(E:E,G:G,"Ühiskasutuses korruse pind",C:C,"üüritav pind",A:A,-1,BH:BH,1)),0)+IFERROR(SUMIFS(E:E,G:G,"Ainukasutuses pind",C:C,"üüritav pind",H:H,BI95,A:A,0)/SUMIFS(E:E,G:G,"Ainukasutuses pind",C:C,"üüritav pind",A:A,0)*(IF(G95="Korruse üldpind", SUMIFS(E:E,G:G,"Ühiskasutuses korruse pind",C:C,"üüritav pind",A:A,0,BH:BH,1),SUMIFS(E:E,G:G,"Korruse üldpind",C:C,"üüritav pind",A:A,0,BH:BH,1))+SUMIFS(E:E,G:G,"Ühiskasutuses korruse pind",C:C,"üüritav pind",A:A,0,BH:BH,1)),0)+IFERROR(SUMIFS(E:E,G:G,"Ainukasutuses pind",C:C,"üüritav pind",H:H,BI95,A:A,1)/SUMIFS(E:E,G:G,"Ainukasutuses pind",C:C,"üüritav pind",A:A,1)*(IF(G95="Korruse üldpind", SUMIFS(E:E,G:G,"Ühiskasutuses korruse pind",C:C,"üüritav pind",A:A,1,BH:BH,1),SUMIFS(E:E,G:G,"Korruse üldpind",C:C,"üüritav pind",A:A,1,BH:BH,1))+SUMIFS(E:E,G:G,"Ühiskasutuses korruse pind",C:C,"üüritav pind",A:A,1,BH:BH,1)),0)+IFERROR(SUMIFS(E:E,G:G,"Ainukasutuses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 0)+IFERROR(SUMIFS(E:E,G:G,"Ainukasutuses pind",C:C,"üüritav pind",H:H,BI95,A:A,4)/SUMIFS(E:E,G:G,"Ainukasutuses pind",C:C,"üüritav pind",A:A,4)*(IF(G95="Korruse üldpind",SUMIFS(E:E,G:G,"Ühiskasutuses korruse pind",C:C,"üüritav pind",A:A,4,BH:BH,1),SUMIFS(E:E,G:G,"Korruse üldpind",C:C,"üüritav pind",A:A,4,BH:BH,1))+SUMIFS(E:E,G:G,"Ühiskasutuses korruse pind",C:C,"üüritav pind",A:A,4,BH:BH,1)), 0)+IFERROR(SUMIFS(E:E,G:G,"Ainukasutuses pind",C:C,"üüritav pind",H:H,BI95,A:A,5)/SUMIFS(E:E,G:G,"Ainukasutuses pind",C:C,"üüritav pind",A:A,5)*(IF(G95="Korruse üldpind", SUMIFS(E:E,G:G,"Ühiskasutuses korruse pind",C:C,"üüritav pind",A:A,5,BH:BH,1),SUMIFS(E:E,G:G,"Korruse üldpind",C:C,"üüritav pind",A:A,5,BH:BH,1))+SUMIFS(E:E,G:G,"Ühiskasutuses korruse pind",C:C,"üüritav pind",A:A,5,BH:BH,1)), 0)+IFERROR(SUMIFS(E:E,G:G,"Ainukasutuses pind",C:C,"üüritav pind",H:H,BI95,A:A,6)/SUMIFS(E:E,G:G,"Ainukasutuses pind",C:C,"üüritav pind",A:A,6)*(IF(G95="Korruse üldpind", SUMIFS(E:E,G:G,"Ühiskasutuses korruse pind",C:C,"üüritav pind",A:A,6,BH:BH,1),SUMIFS(E:E,G:G,"Korruse üldpind",C:C,"üüritav pind",A:A,6,BH:BH,1))+SUMIFS(E:E,G:G,"Ühiskasutuses korruse pind",C:C,"üüritav pind",A:A,6,BH:BH,1)),0)+IFERROR(SUMIFS(E:E,G:G,"Ainukasutuses pind",C:C,"üüritav pind",H:H,BI95,A:A,7)/SUMIFS(E:E,G:G,"Ainukasutuses pind",C:C,"üüritav pind",A:A,7)*(IF(G95="Korruse üldpind", SUMIFS(E:E,G:G,"Ühiskasutuses korruse pind",C:C,"üüritav pind",A:A,7,BH:BH,1),SUMIFS(E:E,G:G,"Korruse üldpind",C:C,"üüritav pind",A:A,7,BH:BH,1))+SUMIFS(E:E,G:G,"Ühiskasutuses korruse pind",C:C,"üüritav pind",A:A,7,BH:BH,1)),0)+IFERROR(SUMIFS(E:E,G:G,"Ainukasutuses pind",C:C,"üüritav pind",H:H,BI95,A:A,8)/SUMIFS(E:E,G:G,"Ainukasutuses pind",C:C,"üüritav pind",A:A,8)*(IF(G95="Korruse üldpind", SUMIFS(E:E,G:G,"Ühiskasutuses korruse pind",C:C,"üüritav pind",A:A,8,BH:BH,1),SUMIFS(E:E,G:G,"Korruse üldpind",C:C,"üüritav pind",A:A,8,BH:BH,1))+SUMIFS(E:E,G:G,"Ühiskasutuses korruse pind",C:C,"üüritav pind",A:A,8,BH:BH,1)),0)+IFERROR(SUMIFS(E:E,G:G,"Ainukasutuses pind",C:C,"üüritav pind",H:H,BI95,A:A,9)/SUMIFS(E:E,G:G,"Ainukasutuses pind",C:C,"üüritav pind",A:A,9)*(IF(G95="Korruse üldpind", SUMIFS(E:E,G:G,"Ühiskasutuses korruse pind",C:C,"üüritav pind",A:A,9,BH:BH,1),SUMIFS(E:E,G:G,"Korruse üldpind",C:C,"üüritav pind",A:A,9,BH:BH,1))+SUMIFS(E:E,G:G,"Ühiskasutuses korruse pind",C:C,"üüritav pind",A:A,9,BH:BH,1)),0)+IFERROR(SUMIFS(E:E,G:G,"Ainukasutuses pind",C:C,"üüritav pind",H:H,BI95,A:A,10)/SUMIFS(E:E,G:G,"Ainukasutuses pind",C:C,"üüritav pind",A:A,10)*(IF(G95="Korruse üldpind", SUMIFS(E:E,G:G,"Ühiskasutuses korruse pind",C:C,"üüritav pind",A:A,10,BH:BH,1),SUMIFS(E:E,G:G,"Korruse üldpind",C:C,"üüritav pind",A:A,10,BH:BH,1))+SUMIFS(E:E,G:G,"Ühiskasutuses korruse pind",C:C,"üüritav pind",A:A,10,BH:BH,1)), 0)+IFERROR(SUMIFS(E:E,G:G,"Ainukasutuses pind",C:C,"üüritav pind",H:H,BI95,A:A,11)/SUMIFS(E:E,G:G,"Ainukasutuses pind",C:C,"üüritav pind",A:A,11)*(IF(G95="Korruse üldpind",SUMIFS(E:E,G:G,"Ühiskasutuses korruse pind",C:C,"üüritav pind",A:A,11,BH:BH,1),SUMIFS(E:E,G:G,"Korruse üldpind",C:C,"üüritav pind",A:A,11,BH:BH,1))+SUMIFS(E:E,G:G,"Ühiskasutuses korruse pind",C:C,"üüritav pind",A:A,11,BH:BH,1)), 0)+IFERROR(SUMIFS(E:E,G:G,"Ainukasutuses pind",C:C,"üüritav pind",H:H,BI95,A:A,12)/SUMIFS(E:E,G:G,"Ainukasutuses pind",C:C,"üüritav pind",A:A,12)*(IF(G95="Korruse üldpind", SUMIFS(E:E,G:G,"Ühiskasutuses korruse pind",C:C,"üüritav pind",A:A,12,BH:BH,1),SUMIFS(E:E,G:G,"Korruse üldpind",C:C,"üüritav pind",A:A,12,BH:BH,1))+SUMIFS(E:E,G:G,"Ühiskasutuses korruse pind",C:C,"üüritav pind",A:A,12,BH:BH,1)),0)+IFERROR(SUMIFS(E:E,G:G,"Ainukasutuses pind",C:C,"üüritav pind",H:H,BI95,A:A,13)/SUMIFS(E:E,G:G,"Ainukasutuses pind",C:C,"üüritav pind",A:A,13)*(IF(G95="Korruse üldpind", SUMIFS(E:E,G:G,"Ühiskasutuses korruse pind",C:C,"üüritav pind",A:A,13,BH:BH,1),SUMIFS(E:E,G:G,"Korruse üldpind",C:C,"üüritav pind",A:A,13,BH:BH,1))+SUMIFS(E:E,G:G,"Ühiskasutuses korruse pind",C:C,"üüritav pind",A:A,13,BH:BH,1)),0)+IFERROR(SUMIFS(E:E,G:G,"Ainukasutuses pind",C:C,"Üüritav pind",H:H,BI95,A:A,14)/SUMIFS(E:E,G:G,"Ainukasutuses pind",C:C,"Üüritav pind",A:A,14)*(IF(G95="Korruse üldpind", SUMIFS(E:E,G:G,"Ühiskasutuses korruse pind",C:C,"üüritav pind",A:A,14,BH:BH,1),SUMIFS(E:E,G:G,"Korruse üldpind",C:C,"üüritav pind",A:A,14,BH:BH,1))+SUMIFS(E:E,G:G,"Ühiskasutuses korruse pind",C:C,"üüritav pind",A:A,14,BH:BH,1)), 0),IF(BI95="Aktiivne vakantsus", SUMIFS(E:E,C:C,"üüritav pind",G:G,"Ühiskasutuses korruse pind",BH:BH,1)+SUMIFS(E:E,C:C,"üüritav pind",G:G,"Korruse üldpind",BH:BH,1)-SUM($BL$2:BL94), IF(BI95="Üüritav büroopind kokku", SUM($BL$2:BL94), "")))</f>
        <v/>
      </c>
      <c r="BM95" s="34" t="str">
        <f ca="1">IF(BF95&lt;&gt;"",IFERROR(AY95/SUM($AY$3:OFFSET($AY$3,MATCH("Üüritav büroopind kokku",$BI$5:$BI$300,0),0))*(SUMIFS(E:E,G:G,"Ühiskasutuses hoone pind",C:C,"ÜÜRITAV PIND",BH:BH,1)+SUMIFS(E:E,G:G,"Hoone üldpind",C:C,"ÜÜRITAV PIND",BH:BH,1)),0),IF(BI95="Aktiivne vakantsus",IFERROR(AY95/SUM($AY$3:OFFSET($AY$3,MATCH("Üüritav büroopind kokku",$BI$5:$BI$300,0),0))*(SUMIFS(E:E,G:G,"Ühiskasutuses hoone pind",C:C,"ÜÜRITAV PIND",BH:BH,1)+SUMIFS(E:E,G:G,"Hoone üldpind",C:C,"ÜÜRITAV PIND",BH:BH,1)),0),IF(BI95="Üüritav büroopind kokku",SUM($BM$2:BM94),"")))</f>
        <v/>
      </c>
      <c r="BN95" s="34" t="str">
        <f>IF(OR(BF95&lt;&gt;"",BI95="Aktiivne vakantsus"),IFERROR(SUMIFS(INDEX($AC$3:$AU$1002,0,MATCH($BI95,AC$2:AU$2,0)),$BH$3:$BH$1002,1),0),IF(BI95="Üüritav büroopind kokku",SUM($BN$2:BN94), ""))</f>
        <v/>
      </c>
      <c r="BO95" s="34" t="str">
        <f t="shared" si="18"/>
        <v/>
      </c>
      <c r="BP95" s="114" t="str">
        <f t="shared" ca="1" si="16"/>
        <v/>
      </c>
    </row>
    <row r="96" spans="1:68" x14ac:dyDescent="0.3">
      <c r="A96" s="25" t="str">
        <f>IF(Eksplikatsioon!A98=0,"",Eksplikatsioon!A98)</f>
        <v/>
      </c>
      <c r="B96" s="58" t="str">
        <f>IF(Eksplikatsioon!B98=0,"",Eksplikatsioon!B98)</f>
        <v/>
      </c>
      <c r="C96" s="25" t="str">
        <f>IF(Eksplikatsioon!C98=0,"",Eksplikatsioon!C98)</f>
        <v/>
      </c>
      <c r="D96" s="25" t="str">
        <f>IF(Eksplikatsioon!D98=0,"",Eksplikatsioon!D98)</f>
        <v/>
      </c>
      <c r="E96" s="56" t="str">
        <f>IF(Eksplikatsioon!F98=0,"",Eksplikatsioon!F98)</f>
        <v/>
      </c>
      <c r="F96" s="25" t="str">
        <f>IF(Eksplikatsioon!H98=0,"",Eksplikatsioon!H98)</f>
        <v/>
      </c>
      <c r="G96" s="25" t="str">
        <f>IF(Eksplikatsioon!J98=0,"",Eksplikatsioon!J98)</f>
        <v/>
      </c>
      <c r="H96" s="25" t="str">
        <f>IF(Eksplikatsioon!K98=0,"",Eksplikatsioon!K98)</f>
        <v/>
      </c>
      <c r="I96" s="25" t="str">
        <f>IF(Eksplikatsioon!L98=0,"",Eksplikatsioon!L98)</f>
        <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c r="BH96" s="108" t="str">
        <f t="shared" si="17"/>
        <v/>
      </c>
      <c r="BI96" s="9" t="str">
        <f t="shared" si="19"/>
        <v/>
      </c>
      <c r="BJ96" s="9" t="str">
        <f t="shared" si="20"/>
        <v/>
      </c>
      <c r="BK96" s="34" t="str">
        <f>IF(BF96&lt;&gt;"",IF(SUMIFS(E:E,H:H,BI96,G:G,"Ainukasutuses pind",C:C,"ÜÜRITAV PIND",BH:BH,1)=0,0,SUMIFS(E:E,H:H,BI96,G:G,"Ainukasutuses pind",C:C,"ÜÜRITAV PIND",BH:BH,1)),IF(BI96="Aktiivne vakantsus",SUMIFS(E:E,C:C,"üüritav pind",G:G,"ainukasutuses pind",BH:BH,1)-SUM($BK$2:BK95),IF(BI96="Üüritav büroopind kokku",SUM($BK$2:BK95),"")))</f>
        <v/>
      </c>
      <c r="BL96" s="34" t="str">
        <f>IF(BF96&lt;&gt;"",IFERROR(SUMIFS(E:E,G:G,"Ainukasutuses pind",C:C,"üüritav pind",H:H,BI96,A:A,-4)/SUMIFS(E:E,G:G,"Ainukasutuses pind",C:C,"üüritav pind",A:A,-4)*(IF(G96="Korruse üldpind", SUMIFS(E:E,G:G,"Ühiskasutuses korruse pind",C:C,"üüritav pind",A:A,-4,BH:BH,1),SUMIFS(E:E,G:G,"Korruse üldpind",C:C,"üüritav pind",A:A,-4,BH:BH,1))+SUMIFS(E:E,G:G,"Ühiskasutuses korruse pind",C:C,"üüritav pind",A:A,-4,BH:BH,1)),0)+IFERROR(SUMIFS(E:E,G:G,"Ainukasutuses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pind",H:H,BI96,A:A,-1)/SUMIFS(E:E,G:G,"Ainukasutuses pind",C:C,"üüritav pind",A:A,-1)*(IF(G96="Korruse üldpind",SUMIFS(E:E,G:G,"Ühiskasutuses korruse pind",C:C,"üüritav pind",A:A,-1,BH:BH,1),SUMIFS(E:E,G:G,"Korruse üldpind",C:C,"üüritav pind",A:A,-1,BH:BH,1))+SUMIFS(E:E,G:G,"Ühiskasutuses korruse pind",C:C,"üüritav pind",A:A,-1,BH:BH,1)),0)+IFERROR(SUMIFS(E:E,G:G,"Ainukasutuses pind",C:C,"üüritav pind",H:H,BI96,A:A,0)/SUMIFS(E:E,G:G,"Ainukasutuses pind",C:C,"üüritav pind",A:A,0)*(IF(G96="Korruse üldpind", SUMIFS(E:E,G:G,"Ühiskasutuses korruse pind",C:C,"üüritav pind",A:A,0,BH:BH,1),SUMIFS(E:E,G:G,"Korruse üldpind",C:C,"üüritav pind",A:A,0,BH:BH,1))+SUMIFS(E:E,G:G,"Ühiskasutuses korruse pind",C:C,"üüritav pind",A:A,0,BH:BH,1)),0)+IFERROR(SUMIFS(E:E,G:G,"Ainukasutuses pind",C:C,"üüritav pind",H:H,BI96,A:A,1)/SUMIFS(E:E,G:G,"Ainukasutuses pind",C:C,"üüritav pind",A:A,1)*(IF(G96="Korruse üldpind", SUMIFS(E:E,G:G,"Ühiskasutuses korruse pind",C:C,"üüritav pind",A:A,1,BH:BH,1),SUMIFS(E:E,G:G,"Korruse üldpind",C:C,"üüritav pind",A:A,1,BH:BH,1))+SUMIFS(E:E,G:G,"Ühiskasutuses korruse pind",C:C,"üüritav pind",A:A,1,BH:BH,1)),0)+IFERROR(SUMIFS(E:E,G:G,"Ainukasutuses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 0)+IFERROR(SUMIFS(E:E,G:G,"Ainukasutuses pind",C:C,"üüritav pind",H:H,BI96,A:A,4)/SUMIFS(E:E,G:G,"Ainukasutuses pind",C:C,"üüritav pind",A:A,4)*(IF(G96="Korruse üldpind",SUMIFS(E:E,G:G,"Ühiskasutuses korruse pind",C:C,"üüritav pind",A:A,4,BH:BH,1),SUMIFS(E:E,G:G,"Korruse üldpind",C:C,"üüritav pind",A:A,4,BH:BH,1))+SUMIFS(E:E,G:G,"Ühiskasutuses korruse pind",C:C,"üüritav pind",A:A,4,BH:BH,1)), 0)+IFERROR(SUMIFS(E:E,G:G,"Ainukasutuses pind",C:C,"üüritav pind",H:H,BI96,A:A,5)/SUMIFS(E:E,G:G,"Ainukasutuses pind",C:C,"üüritav pind",A:A,5)*(IF(G96="Korruse üldpind", SUMIFS(E:E,G:G,"Ühiskasutuses korruse pind",C:C,"üüritav pind",A:A,5,BH:BH,1),SUMIFS(E:E,G:G,"Korruse üldpind",C:C,"üüritav pind",A:A,5,BH:BH,1))+SUMIFS(E:E,G:G,"Ühiskasutuses korruse pind",C:C,"üüritav pind",A:A,5,BH:BH,1)), 0)+IFERROR(SUMIFS(E:E,G:G,"Ainukasutuses pind",C:C,"üüritav pind",H:H,BI96,A:A,6)/SUMIFS(E:E,G:G,"Ainukasutuses pind",C:C,"üüritav pind",A:A,6)*(IF(G96="Korruse üldpind", SUMIFS(E:E,G:G,"Ühiskasutuses korruse pind",C:C,"üüritav pind",A:A,6,BH:BH,1),SUMIFS(E:E,G:G,"Korruse üldpind",C:C,"üüritav pind",A:A,6,BH:BH,1))+SUMIFS(E:E,G:G,"Ühiskasutuses korruse pind",C:C,"üüritav pind",A:A,6,BH:BH,1)),0)+IFERROR(SUMIFS(E:E,G:G,"Ainukasutuses pind",C:C,"üüritav pind",H:H,BI96,A:A,7)/SUMIFS(E:E,G:G,"Ainukasutuses pind",C:C,"üüritav pind",A:A,7)*(IF(G96="Korruse üldpind", SUMIFS(E:E,G:G,"Ühiskasutuses korruse pind",C:C,"üüritav pind",A:A,7,BH:BH,1),SUMIFS(E:E,G:G,"Korruse üldpind",C:C,"üüritav pind",A:A,7,BH:BH,1))+SUMIFS(E:E,G:G,"Ühiskasutuses korruse pind",C:C,"üüritav pind",A:A,7,BH:BH,1)),0)+IFERROR(SUMIFS(E:E,G:G,"Ainukasutuses pind",C:C,"üüritav pind",H:H,BI96,A:A,8)/SUMIFS(E:E,G:G,"Ainukasutuses pind",C:C,"üüritav pind",A:A,8)*(IF(G96="Korruse üldpind", SUMIFS(E:E,G:G,"Ühiskasutuses korruse pind",C:C,"üüritav pind",A:A,8,BH:BH,1),SUMIFS(E:E,G:G,"Korruse üldpind",C:C,"üüritav pind",A:A,8,BH:BH,1))+SUMIFS(E:E,G:G,"Ühiskasutuses korruse pind",C:C,"üüritav pind",A:A,8,BH:BH,1)),0)+IFERROR(SUMIFS(E:E,G:G,"Ainukasutuses pind",C:C,"üüritav pind",H:H,BI96,A:A,9)/SUMIFS(E:E,G:G,"Ainukasutuses pind",C:C,"üüritav pind",A:A,9)*(IF(G96="Korruse üldpind", SUMIFS(E:E,G:G,"Ühiskasutuses korruse pind",C:C,"üüritav pind",A:A,9,BH:BH,1),SUMIFS(E:E,G:G,"Korruse üldpind",C:C,"üüritav pind",A:A,9,BH:BH,1))+SUMIFS(E:E,G:G,"Ühiskasutuses korruse pind",C:C,"üüritav pind",A:A,9,BH:BH,1)),0)+IFERROR(SUMIFS(E:E,G:G,"Ainukasutuses pind",C:C,"üüritav pind",H:H,BI96,A:A,10)/SUMIFS(E:E,G:G,"Ainukasutuses pind",C:C,"üüritav pind",A:A,10)*(IF(G96="Korruse üldpind", SUMIFS(E:E,G:G,"Ühiskasutuses korruse pind",C:C,"üüritav pind",A:A,10,BH:BH,1),SUMIFS(E:E,G:G,"Korruse üldpind",C:C,"üüritav pind",A:A,10,BH:BH,1))+SUMIFS(E:E,G:G,"Ühiskasutuses korruse pind",C:C,"üüritav pind",A:A,10,BH:BH,1)), 0)+IFERROR(SUMIFS(E:E,G:G,"Ainukasutuses pind",C:C,"üüritav pind",H:H,BI96,A:A,11)/SUMIFS(E:E,G:G,"Ainukasutuses pind",C:C,"üüritav pind",A:A,11)*(IF(G96="Korruse üldpind",SUMIFS(E:E,G:G,"Ühiskasutuses korruse pind",C:C,"üüritav pind",A:A,11,BH:BH,1),SUMIFS(E:E,G:G,"Korruse üldpind",C:C,"üüritav pind",A:A,11,BH:BH,1))+SUMIFS(E:E,G:G,"Ühiskasutuses korruse pind",C:C,"üüritav pind",A:A,11,BH:BH,1)), 0)+IFERROR(SUMIFS(E:E,G:G,"Ainukasutuses pind",C:C,"üüritav pind",H:H,BI96,A:A,12)/SUMIFS(E:E,G:G,"Ainukasutuses pind",C:C,"üüritav pind",A:A,12)*(IF(G96="Korruse üldpind", SUMIFS(E:E,G:G,"Ühiskasutuses korruse pind",C:C,"üüritav pind",A:A,12,BH:BH,1),SUMIFS(E:E,G:G,"Korruse üldpind",C:C,"üüritav pind",A:A,12,BH:BH,1))+SUMIFS(E:E,G:G,"Ühiskasutuses korruse pind",C:C,"üüritav pind",A:A,12,BH:BH,1)),0)+IFERROR(SUMIFS(E:E,G:G,"Ainukasutuses pind",C:C,"üüritav pind",H:H,BI96,A:A,13)/SUMIFS(E:E,G:G,"Ainukasutuses pind",C:C,"üüritav pind",A:A,13)*(IF(G96="Korruse üldpind", SUMIFS(E:E,G:G,"Ühiskasutuses korruse pind",C:C,"üüritav pind",A:A,13,BH:BH,1),SUMIFS(E:E,G:G,"Korruse üldpind",C:C,"üüritav pind",A:A,13,BH:BH,1))+SUMIFS(E:E,G:G,"Ühiskasutuses korruse pind",C:C,"üüritav pind",A:A,13,BH:BH,1)),0)+IFERROR(SUMIFS(E:E,G:G,"Ainukasutuses pind",C:C,"Üüritav pind",H:H,BI96,A:A,14)/SUMIFS(E:E,G:G,"Ainukasutuses pind",C:C,"Üüritav pind",A:A,14)*(IF(G96="Korruse üldpind", SUMIFS(E:E,G:G,"Ühiskasutuses korruse pind",C:C,"üüritav pind",A:A,14,BH:BH,1),SUMIFS(E:E,G:G,"Korruse üldpind",C:C,"üüritav pind",A:A,14,BH:BH,1))+SUMIFS(E:E,G:G,"Ühiskasutuses korruse pind",C:C,"üüritav pind",A:A,14,BH:BH,1)), 0),IF(BI96="Aktiivne vakantsus", SUMIFS(E:E,C:C,"üüritav pind",G:G,"Ühiskasutuses korruse pind",BH:BH,1)+SUMIFS(E:E,C:C,"üüritav pind",G:G,"Korruse üldpind",BH:BH,1)-SUM($BL$2:BL95), IF(BI96="Üüritav büroopind kokku", SUM($BL$2:BL95), "")))</f>
        <v/>
      </c>
      <c r="BM96" s="34" t="str">
        <f ca="1">IF(BF96&lt;&gt;"",IFERROR(AY96/SUM($AY$3:OFFSET($AY$3,MATCH("Üüritav büroopind kokku",$BI$5:$BI$300,0),0))*(SUMIFS(E:E,G:G,"Ühiskasutuses hoone pind",C:C,"ÜÜRITAV PIND",BH:BH,1)+SUMIFS(E:E,G:G,"Hoone üldpind",C:C,"ÜÜRITAV PIND",BH:BH,1)),0),IF(BI96="Aktiivne vakantsus",IFERROR(AY96/SUM($AY$3:OFFSET($AY$3,MATCH("Üüritav büroopind kokku",$BI$5:$BI$300,0),0))*(SUMIFS(E:E,G:G,"Ühiskasutuses hoone pind",C:C,"ÜÜRITAV PIND",BH:BH,1)+SUMIFS(E:E,G:G,"Hoone üldpind",C:C,"ÜÜRITAV PIND",BH:BH,1)),0),IF(BI96="Üüritav büroopind kokku",SUM($BM$2:BM95),"")))</f>
        <v/>
      </c>
      <c r="BN96" s="34" t="str">
        <f>IF(OR(BF96&lt;&gt;"",BI96="Aktiivne vakantsus"),IFERROR(SUMIFS(INDEX($AC$3:$AU$1002,0,MATCH($BI96,AC$2:AU$2,0)),$BH$3:$BH$1002,1),0),IF(BI96="Üüritav büroopind kokku",SUM($BN$2:BN95), ""))</f>
        <v/>
      </c>
      <c r="BO96" s="34" t="str">
        <f t="shared" si="18"/>
        <v/>
      </c>
      <c r="BP96" s="114" t="str">
        <f t="shared" ca="1" si="16"/>
        <v/>
      </c>
    </row>
    <row r="97" spans="1:68" x14ac:dyDescent="0.3">
      <c r="A97" s="25" t="str">
        <f>IF(Eksplikatsioon!A99=0,"",Eksplikatsioon!A99)</f>
        <v/>
      </c>
      <c r="B97" s="58" t="str">
        <f>IF(Eksplikatsioon!B99=0,"",Eksplikatsioon!B99)</f>
        <v/>
      </c>
      <c r="C97" s="25" t="str">
        <f>IF(Eksplikatsioon!C99=0,"",Eksplikatsioon!C99)</f>
        <v/>
      </c>
      <c r="D97" s="25" t="str">
        <f>IF(Eksplikatsioon!D99=0,"",Eksplikatsioon!D99)</f>
        <v/>
      </c>
      <c r="E97" s="56" t="str">
        <f>IF(Eksplikatsioon!F99=0,"",Eksplikatsioon!F99)</f>
        <v/>
      </c>
      <c r="F97" s="25" t="str">
        <f>IF(Eksplikatsioon!H99=0,"",Eksplikatsioon!H99)</f>
        <v/>
      </c>
      <c r="G97" s="25" t="str">
        <f>IF(Eksplikatsioon!J99=0,"",Eksplikatsioon!J99)</f>
        <v/>
      </c>
      <c r="H97" s="25" t="str">
        <f>IF(Eksplikatsioon!K99=0,"",Eksplikatsioon!K99)</f>
        <v/>
      </c>
      <c r="I97" s="25" t="str">
        <f>IF(Eksplikatsioon!L99=0,"",Eksplikatsioon!L99)</f>
        <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c r="BH97" s="108" t="str">
        <f t="shared" si="17"/>
        <v/>
      </c>
      <c r="BI97" s="9" t="str">
        <f t="shared" si="19"/>
        <v/>
      </c>
      <c r="BJ97" s="9" t="str">
        <f t="shared" si="20"/>
        <v/>
      </c>
      <c r="BK97" s="34" t="str">
        <f>IF(BF97&lt;&gt;"",IF(SUMIFS(E:E,H:H,BI97,G:G,"Ainukasutuses pind",C:C,"ÜÜRITAV PIND",BH:BH,1)=0,0,SUMIFS(E:E,H:H,BI97,G:G,"Ainukasutuses pind",C:C,"ÜÜRITAV PIND",BH:BH,1)),IF(BI97="Aktiivne vakantsus",SUMIFS(E:E,C:C,"üüritav pind",G:G,"ainukasutuses pind",BH:BH,1)-SUM($BK$2:BK96),IF(BI97="Üüritav büroopind kokku",SUM($BK$2:BK96),"")))</f>
        <v/>
      </c>
      <c r="BL97" s="34" t="str">
        <f>IF(BF97&lt;&gt;"",IFERROR(SUMIFS(E:E,G:G,"Ainukasutuses pind",C:C,"üüritav pind",H:H,BI97,A:A,-4)/SUMIFS(E:E,G:G,"Ainukasutuses pind",C:C,"üüritav pind",A:A,-4)*(IF(G97="Korruse üldpind", SUMIFS(E:E,G:G,"Ühiskasutuses korruse pind",C:C,"üüritav pind",A:A,-4,BH:BH,1),SUMIFS(E:E,G:G,"Korruse üldpind",C:C,"üüritav pind",A:A,-4,BH:BH,1))+SUMIFS(E:E,G:G,"Ühiskasutuses korruse pind",C:C,"üüritav pind",A:A,-4,BH:BH,1)),0)+IFERROR(SUMIFS(E:E,G:G,"Ainukasutuses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pind",H:H,BI97,A:A,-1)/SUMIFS(E:E,G:G,"Ainukasutuses pind",C:C,"üüritav pind",A:A,-1)*(IF(G97="Korruse üldpind",SUMIFS(E:E,G:G,"Ühiskasutuses korruse pind",C:C,"üüritav pind",A:A,-1,BH:BH,1),SUMIFS(E:E,G:G,"Korruse üldpind",C:C,"üüritav pind",A:A,-1,BH:BH,1))+SUMIFS(E:E,G:G,"Ühiskasutuses korruse pind",C:C,"üüritav pind",A:A,-1,BH:BH,1)),0)+IFERROR(SUMIFS(E:E,G:G,"Ainukasutuses pind",C:C,"üüritav pind",H:H,BI97,A:A,0)/SUMIFS(E:E,G:G,"Ainukasutuses pind",C:C,"üüritav pind",A:A,0)*(IF(G97="Korruse üldpind", SUMIFS(E:E,G:G,"Ühiskasutuses korruse pind",C:C,"üüritav pind",A:A,0,BH:BH,1),SUMIFS(E:E,G:G,"Korruse üldpind",C:C,"üüritav pind",A:A,0,BH:BH,1))+SUMIFS(E:E,G:G,"Ühiskasutuses korruse pind",C:C,"üüritav pind",A:A,0,BH:BH,1)),0)+IFERROR(SUMIFS(E:E,G:G,"Ainukasutuses pind",C:C,"üüritav pind",H:H,BI97,A:A,1)/SUMIFS(E:E,G:G,"Ainukasutuses pind",C:C,"üüritav pind",A:A,1)*(IF(G97="Korruse üldpind", SUMIFS(E:E,G:G,"Ühiskasutuses korruse pind",C:C,"üüritav pind",A:A,1,BH:BH,1),SUMIFS(E:E,G:G,"Korruse üldpind",C:C,"üüritav pind",A:A,1,BH:BH,1))+SUMIFS(E:E,G:G,"Ühiskasutuses korruse pind",C:C,"üüritav pind",A:A,1,BH:BH,1)),0)+IFERROR(SUMIFS(E:E,G:G,"Ainukasutuses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 0)+IFERROR(SUMIFS(E:E,G:G,"Ainukasutuses pind",C:C,"üüritav pind",H:H,BI97,A:A,4)/SUMIFS(E:E,G:G,"Ainukasutuses pind",C:C,"üüritav pind",A:A,4)*(IF(G97="Korruse üldpind",SUMIFS(E:E,G:G,"Ühiskasutuses korruse pind",C:C,"üüritav pind",A:A,4,BH:BH,1),SUMIFS(E:E,G:G,"Korruse üldpind",C:C,"üüritav pind",A:A,4,BH:BH,1))+SUMIFS(E:E,G:G,"Ühiskasutuses korruse pind",C:C,"üüritav pind",A:A,4,BH:BH,1)), 0)+IFERROR(SUMIFS(E:E,G:G,"Ainukasutuses pind",C:C,"üüritav pind",H:H,BI97,A:A,5)/SUMIFS(E:E,G:G,"Ainukasutuses pind",C:C,"üüritav pind",A:A,5)*(IF(G97="Korruse üldpind", SUMIFS(E:E,G:G,"Ühiskasutuses korruse pind",C:C,"üüritav pind",A:A,5,BH:BH,1),SUMIFS(E:E,G:G,"Korruse üldpind",C:C,"üüritav pind",A:A,5,BH:BH,1))+SUMIFS(E:E,G:G,"Ühiskasutuses korruse pind",C:C,"üüritav pind",A:A,5,BH:BH,1)), 0)+IFERROR(SUMIFS(E:E,G:G,"Ainukasutuses pind",C:C,"üüritav pind",H:H,BI97,A:A,6)/SUMIFS(E:E,G:G,"Ainukasutuses pind",C:C,"üüritav pind",A:A,6)*(IF(G97="Korruse üldpind", SUMIFS(E:E,G:G,"Ühiskasutuses korruse pind",C:C,"üüritav pind",A:A,6,BH:BH,1),SUMIFS(E:E,G:G,"Korruse üldpind",C:C,"üüritav pind",A:A,6,BH:BH,1))+SUMIFS(E:E,G:G,"Ühiskasutuses korruse pind",C:C,"üüritav pind",A:A,6,BH:BH,1)),0)+IFERROR(SUMIFS(E:E,G:G,"Ainukasutuses pind",C:C,"üüritav pind",H:H,BI97,A:A,7)/SUMIFS(E:E,G:G,"Ainukasutuses pind",C:C,"üüritav pind",A:A,7)*(IF(G97="Korruse üldpind", SUMIFS(E:E,G:G,"Ühiskasutuses korruse pind",C:C,"üüritav pind",A:A,7,BH:BH,1),SUMIFS(E:E,G:G,"Korruse üldpind",C:C,"üüritav pind",A:A,7,BH:BH,1))+SUMIFS(E:E,G:G,"Ühiskasutuses korruse pind",C:C,"üüritav pind",A:A,7,BH:BH,1)),0)+IFERROR(SUMIFS(E:E,G:G,"Ainukasutuses pind",C:C,"üüritav pind",H:H,BI97,A:A,8)/SUMIFS(E:E,G:G,"Ainukasutuses pind",C:C,"üüritav pind",A:A,8)*(IF(G97="Korruse üldpind", SUMIFS(E:E,G:G,"Ühiskasutuses korruse pind",C:C,"üüritav pind",A:A,8,BH:BH,1),SUMIFS(E:E,G:G,"Korruse üldpind",C:C,"üüritav pind",A:A,8,BH:BH,1))+SUMIFS(E:E,G:G,"Ühiskasutuses korruse pind",C:C,"üüritav pind",A:A,8,BH:BH,1)),0)+IFERROR(SUMIFS(E:E,G:G,"Ainukasutuses pind",C:C,"üüritav pind",H:H,BI97,A:A,9)/SUMIFS(E:E,G:G,"Ainukasutuses pind",C:C,"üüritav pind",A:A,9)*(IF(G97="Korruse üldpind", SUMIFS(E:E,G:G,"Ühiskasutuses korruse pind",C:C,"üüritav pind",A:A,9,BH:BH,1),SUMIFS(E:E,G:G,"Korruse üldpind",C:C,"üüritav pind",A:A,9,BH:BH,1))+SUMIFS(E:E,G:G,"Ühiskasutuses korruse pind",C:C,"üüritav pind",A:A,9,BH:BH,1)),0)+IFERROR(SUMIFS(E:E,G:G,"Ainukasutuses pind",C:C,"üüritav pind",H:H,BI97,A:A,10)/SUMIFS(E:E,G:G,"Ainukasutuses pind",C:C,"üüritav pind",A:A,10)*(IF(G97="Korruse üldpind", SUMIFS(E:E,G:G,"Ühiskasutuses korruse pind",C:C,"üüritav pind",A:A,10,BH:BH,1),SUMIFS(E:E,G:G,"Korruse üldpind",C:C,"üüritav pind",A:A,10,BH:BH,1))+SUMIFS(E:E,G:G,"Ühiskasutuses korruse pind",C:C,"üüritav pind",A:A,10,BH:BH,1)), 0)+IFERROR(SUMIFS(E:E,G:G,"Ainukasutuses pind",C:C,"üüritav pind",H:H,BI97,A:A,11)/SUMIFS(E:E,G:G,"Ainukasutuses pind",C:C,"üüritav pind",A:A,11)*(IF(G97="Korruse üldpind",SUMIFS(E:E,G:G,"Ühiskasutuses korruse pind",C:C,"üüritav pind",A:A,11,BH:BH,1),SUMIFS(E:E,G:G,"Korruse üldpind",C:C,"üüritav pind",A:A,11,BH:BH,1))+SUMIFS(E:E,G:G,"Ühiskasutuses korruse pind",C:C,"üüritav pind",A:A,11,BH:BH,1)), 0)+IFERROR(SUMIFS(E:E,G:G,"Ainukasutuses pind",C:C,"üüritav pind",H:H,BI97,A:A,12)/SUMIFS(E:E,G:G,"Ainukasutuses pind",C:C,"üüritav pind",A:A,12)*(IF(G97="Korruse üldpind", SUMIFS(E:E,G:G,"Ühiskasutuses korruse pind",C:C,"üüritav pind",A:A,12,BH:BH,1),SUMIFS(E:E,G:G,"Korruse üldpind",C:C,"üüritav pind",A:A,12,BH:BH,1))+SUMIFS(E:E,G:G,"Ühiskasutuses korruse pind",C:C,"üüritav pind",A:A,12,BH:BH,1)),0)+IFERROR(SUMIFS(E:E,G:G,"Ainukasutuses pind",C:C,"üüritav pind",H:H,BI97,A:A,13)/SUMIFS(E:E,G:G,"Ainukasutuses pind",C:C,"üüritav pind",A:A,13)*(IF(G97="Korruse üldpind", SUMIFS(E:E,G:G,"Ühiskasutuses korruse pind",C:C,"üüritav pind",A:A,13,BH:BH,1),SUMIFS(E:E,G:G,"Korruse üldpind",C:C,"üüritav pind",A:A,13,BH:BH,1))+SUMIFS(E:E,G:G,"Ühiskasutuses korruse pind",C:C,"üüritav pind",A:A,13,BH:BH,1)),0)+IFERROR(SUMIFS(E:E,G:G,"Ainukasutuses pind",C:C,"Üüritav pind",H:H,BI97,A:A,14)/SUMIFS(E:E,G:G,"Ainukasutuses pind",C:C,"Üüritav pind",A:A,14)*(IF(G97="Korruse üldpind", SUMIFS(E:E,G:G,"Ühiskasutuses korruse pind",C:C,"üüritav pind",A:A,14,BH:BH,1),SUMIFS(E:E,G:G,"Korruse üldpind",C:C,"üüritav pind",A:A,14,BH:BH,1))+SUMIFS(E:E,G:G,"Ühiskasutuses korruse pind",C:C,"üüritav pind",A:A,14,BH:BH,1)), 0),IF(BI97="Aktiivne vakantsus", SUMIFS(E:E,C:C,"üüritav pind",G:G,"Ühiskasutuses korruse pind",BH:BH,1)+SUMIFS(E:E,C:C,"üüritav pind",G:G,"Korruse üldpind",BH:BH,1)-SUM($BL$2:BL96), IF(BI97="Üüritav büroopind kokku", SUM($BL$2:BL96), "")))</f>
        <v/>
      </c>
      <c r="BM97" s="34" t="str">
        <f ca="1">IF(BF97&lt;&gt;"",IFERROR(AY97/SUM($AY$3:OFFSET($AY$3,MATCH("Üüritav büroopind kokku",$BI$5:$BI$300,0),0))*(SUMIFS(E:E,G:G,"Ühiskasutuses hoone pind",C:C,"ÜÜRITAV PIND",BH:BH,1)+SUMIFS(E:E,G:G,"Hoone üldpind",C:C,"ÜÜRITAV PIND",BH:BH,1)),0),IF(BI97="Aktiivne vakantsus",IFERROR(AY97/SUM($AY$3:OFFSET($AY$3,MATCH("Üüritav büroopind kokku",$BI$5:$BI$300,0),0))*(SUMIFS(E:E,G:G,"Ühiskasutuses hoone pind",C:C,"ÜÜRITAV PIND",BH:BH,1)+SUMIFS(E:E,G:G,"Hoone üldpind",C:C,"ÜÜRITAV PIND",BH:BH,1)),0),IF(BI97="Üüritav büroopind kokku",SUM($BM$2:BM96),"")))</f>
        <v/>
      </c>
      <c r="BN97" s="34" t="str">
        <f>IF(OR(BF97&lt;&gt;"",BI97="Aktiivne vakantsus"),IFERROR(SUMIFS(INDEX($AC$3:$AU$1002,0,MATCH($BI97,AC$2:AU$2,0)),$BH$3:$BH$1002,1),0),IF(BI97="Üüritav büroopind kokku",SUM($BN$2:BN96), ""))</f>
        <v/>
      </c>
      <c r="BO97" s="34" t="str">
        <f t="shared" si="18"/>
        <v/>
      </c>
      <c r="BP97" s="114" t="str">
        <f t="shared" ca="1" si="16"/>
        <v/>
      </c>
    </row>
    <row r="98" spans="1:68" x14ac:dyDescent="0.3">
      <c r="A98" s="25" t="str">
        <f>IF(Eksplikatsioon!A100=0,"",Eksplikatsioon!A100)</f>
        <v/>
      </c>
      <c r="B98" s="58" t="str">
        <f>IF(Eksplikatsioon!B100=0,"",Eksplikatsioon!B100)</f>
        <v/>
      </c>
      <c r="C98" s="25" t="str">
        <f>IF(Eksplikatsioon!C100=0,"",Eksplikatsioon!C100)</f>
        <v/>
      </c>
      <c r="D98" s="25" t="str">
        <f>IF(Eksplikatsioon!D100=0,"",Eksplikatsioon!D100)</f>
        <v/>
      </c>
      <c r="E98" s="56" t="str">
        <f>IF(Eksplikatsioon!F100=0,"",Eksplikatsioon!F100)</f>
        <v/>
      </c>
      <c r="F98" s="25" t="str">
        <f>IF(Eksplikatsioon!H100=0,"",Eksplikatsioon!H100)</f>
        <v/>
      </c>
      <c r="G98" s="25" t="str">
        <f>IF(Eksplikatsioon!J100=0,"",Eksplikatsioon!J100)</f>
        <v/>
      </c>
      <c r="H98" s="25" t="str">
        <f>IF(Eksplikatsioon!K100=0,"",Eksplikatsioon!K100)</f>
        <v/>
      </c>
      <c r="I98" s="25" t="str">
        <f>IF(Eksplikatsioon!L100=0,"",Eksplikatsioon!L100)</f>
        <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c r="BH98" s="108" t="str">
        <f t="shared" si="17"/>
        <v/>
      </c>
      <c r="BI98" s="9" t="str">
        <f t="shared" si="19"/>
        <v/>
      </c>
      <c r="BJ98" s="9" t="str">
        <f t="shared" si="20"/>
        <v/>
      </c>
      <c r="BK98" s="34" t="str">
        <f>IF(BF98&lt;&gt;"",IF(SUMIFS(E:E,H:H,BI98,G:G,"Ainukasutuses pind",C:C,"ÜÜRITAV PIND",BH:BH,1)=0,0,SUMIFS(E:E,H:H,BI98,G:G,"Ainukasutuses pind",C:C,"ÜÜRITAV PIND",BH:BH,1)),IF(BI98="Aktiivne vakantsus",SUMIFS(E:E,C:C,"üüritav pind",G:G,"ainukasutuses pind",BH:BH,1)-SUM($BK$2:BK97),IF(BI98="Üüritav büroopind kokku",SUM($BK$2:BK97),"")))</f>
        <v/>
      </c>
      <c r="BL98" s="34" t="str">
        <f>IF(BF98&lt;&gt;"",IFERROR(SUMIFS(E:E,G:G,"Ainukasutuses pind",C:C,"üüritav pind",H:H,BI98,A:A,-4)/SUMIFS(E:E,G:G,"Ainukasutuses pind",C:C,"üüritav pind",A:A,-4)*(IF(G98="Korruse üldpind", SUMIFS(E:E,G:G,"Ühiskasutuses korruse pind",C:C,"üüritav pind",A:A,-4,BH:BH,1),SUMIFS(E:E,G:G,"Korruse üldpind",C:C,"üüritav pind",A:A,-4,BH:BH,1))+SUMIFS(E:E,G:G,"Ühiskasutuses korruse pind",C:C,"üüritav pind",A:A,-4,BH:BH,1)),0)+IFERROR(SUMIFS(E:E,G:G,"Ainukasutuses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pind",H:H,BI98,A:A,-1)/SUMIFS(E:E,G:G,"Ainukasutuses pind",C:C,"üüritav pind",A:A,-1)*(IF(G98="Korruse üldpind",SUMIFS(E:E,G:G,"Ühiskasutuses korruse pind",C:C,"üüritav pind",A:A,-1,BH:BH,1),SUMIFS(E:E,G:G,"Korruse üldpind",C:C,"üüritav pind",A:A,-1,BH:BH,1))+SUMIFS(E:E,G:G,"Ühiskasutuses korruse pind",C:C,"üüritav pind",A:A,-1,BH:BH,1)),0)+IFERROR(SUMIFS(E:E,G:G,"Ainukasutuses pind",C:C,"üüritav pind",H:H,BI98,A:A,0)/SUMIFS(E:E,G:G,"Ainukasutuses pind",C:C,"üüritav pind",A:A,0)*(IF(G98="Korruse üldpind", SUMIFS(E:E,G:G,"Ühiskasutuses korruse pind",C:C,"üüritav pind",A:A,0,BH:BH,1),SUMIFS(E:E,G:G,"Korruse üldpind",C:C,"üüritav pind",A:A,0,BH:BH,1))+SUMIFS(E:E,G:G,"Ühiskasutuses korruse pind",C:C,"üüritav pind",A:A,0,BH:BH,1)),0)+IFERROR(SUMIFS(E:E,G:G,"Ainukasutuses pind",C:C,"üüritav pind",H:H,BI98,A:A,1)/SUMIFS(E:E,G:G,"Ainukasutuses pind",C:C,"üüritav pind",A:A,1)*(IF(G98="Korruse üldpind", SUMIFS(E:E,G:G,"Ühiskasutuses korruse pind",C:C,"üüritav pind",A:A,1,BH:BH,1),SUMIFS(E:E,G:G,"Korruse üldpind",C:C,"üüritav pind",A:A,1,BH:BH,1))+SUMIFS(E:E,G:G,"Ühiskasutuses korruse pind",C:C,"üüritav pind",A:A,1,BH:BH,1)),0)+IFERROR(SUMIFS(E:E,G:G,"Ainukasutuses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 0)+IFERROR(SUMIFS(E:E,G:G,"Ainukasutuses pind",C:C,"üüritav pind",H:H,BI98,A:A,4)/SUMIFS(E:E,G:G,"Ainukasutuses pind",C:C,"üüritav pind",A:A,4)*(IF(G98="Korruse üldpind",SUMIFS(E:E,G:G,"Ühiskasutuses korruse pind",C:C,"üüritav pind",A:A,4,BH:BH,1),SUMIFS(E:E,G:G,"Korruse üldpind",C:C,"üüritav pind",A:A,4,BH:BH,1))+SUMIFS(E:E,G:G,"Ühiskasutuses korruse pind",C:C,"üüritav pind",A:A,4,BH:BH,1)), 0)+IFERROR(SUMIFS(E:E,G:G,"Ainukasutuses pind",C:C,"üüritav pind",H:H,BI98,A:A,5)/SUMIFS(E:E,G:G,"Ainukasutuses pind",C:C,"üüritav pind",A:A,5)*(IF(G98="Korruse üldpind", SUMIFS(E:E,G:G,"Ühiskasutuses korruse pind",C:C,"üüritav pind",A:A,5,BH:BH,1),SUMIFS(E:E,G:G,"Korruse üldpind",C:C,"üüritav pind",A:A,5,BH:BH,1))+SUMIFS(E:E,G:G,"Ühiskasutuses korruse pind",C:C,"üüritav pind",A:A,5,BH:BH,1)), 0)+IFERROR(SUMIFS(E:E,G:G,"Ainukasutuses pind",C:C,"üüritav pind",H:H,BI98,A:A,6)/SUMIFS(E:E,G:G,"Ainukasutuses pind",C:C,"üüritav pind",A:A,6)*(IF(G98="Korruse üldpind", SUMIFS(E:E,G:G,"Ühiskasutuses korruse pind",C:C,"üüritav pind",A:A,6,BH:BH,1),SUMIFS(E:E,G:G,"Korruse üldpind",C:C,"üüritav pind",A:A,6,BH:BH,1))+SUMIFS(E:E,G:G,"Ühiskasutuses korruse pind",C:C,"üüritav pind",A:A,6,BH:BH,1)),0)+IFERROR(SUMIFS(E:E,G:G,"Ainukasutuses pind",C:C,"üüritav pind",H:H,BI98,A:A,7)/SUMIFS(E:E,G:G,"Ainukasutuses pind",C:C,"üüritav pind",A:A,7)*(IF(G98="Korruse üldpind", SUMIFS(E:E,G:G,"Ühiskasutuses korruse pind",C:C,"üüritav pind",A:A,7,BH:BH,1),SUMIFS(E:E,G:G,"Korruse üldpind",C:C,"üüritav pind",A:A,7,BH:BH,1))+SUMIFS(E:E,G:G,"Ühiskasutuses korruse pind",C:C,"üüritav pind",A:A,7,BH:BH,1)),0)+IFERROR(SUMIFS(E:E,G:G,"Ainukasutuses pind",C:C,"üüritav pind",H:H,BI98,A:A,8)/SUMIFS(E:E,G:G,"Ainukasutuses pind",C:C,"üüritav pind",A:A,8)*(IF(G98="Korruse üldpind", SUMIFS(E:E,G:G,"Ühiskasutuses korruse pind",C:C,"üüritav pind",A:A,8,BH:BH,1),SUMIFS(E:E,G:G,"Korruse üldpind",C:C,"üüritav pind",A:A,8,BH:BH,1))+SUMIFS(E:E,G:G,"Ühiskasutuses korruse pind",C:C,"üüritav pind",A:A,8,BH:BH,1)),0)+IFERROR(SUMIFS(E:E,G:G,"Ainukasutuses pind",C:C,"üüritav pind",H:H,BI98,A:A,9)/SUMIFS(E:E,G:G,"Ainukasutuses pind",C:C,"üüritav pind",A:A,9)*(IF(G98="Korruse üldpind", SUMIFS(E:E,G:G,"Ühiskasutuses korruse pind",C:C,"üüritav pind",A:A,9,BH:BH,1),SUMIFS(E:E,G:G,"Korruse üldpind",C:C,"üüritav pind",A:A,9,BH:BH,1))+SUMIFS(E:E,G:G,"Ühiskasutuses korruse pind",C:C,"üüritav pind",A:A,9,BH:BH,1)),0)+IFERROR(SUMIFS(E:E,G:G,"Ainukasutuses pind",C:C,"üüritav pind",H:H,BI98,A:A,10)/SUMIFS(E:E,G:G,"Ainukasutuses pind",C:C,"üüritav pind",A:A,10)*(IF(G98="Korruse üldpind", SUMIFS(E:E,G:G,"Ühiskasutuses korruse pind",C:C,"üüritav pind",A:A,10,BH:BH,1),SUMIFS(E:E,G:G,"Korruse üldpind",C:C,"üüritav pind",A:A,10,BH:BH,1))+SUMIFS(E:E,G:G,"Ühiskasutuses korruse pind",C:C,"üüritav pind",A:A,10,BH:BH,1)), 0)+IFERROR(SUMIFS(E:E,G:G,"Ainukasutuses pind",C:C,"üüritav pind",H:H,BI98,A:A,11)/SUMIFS(E:E,G:G,"Ainukasutuses pind",C:C,"üüritav pind",A:A,11)*(IF(G98="Korruse üldpind",SUMIFS(E:E,G:G,"Ühiskasutuses korruse pind",C:C,"üüritav pind",A:A,11,BH:BH,1),SUMIFS(E:E,G:G,"Korruse üldpind",C:C,"üüritav pind",A:A,11,BH:BH,1))+SUMIFS(E:E,G:G,"Ühiskasutuses korruse pind",C:C,"üüritav pind",A:A,11,BH:BH,1)), 0)+IFERROR(SUMIFS(E:E,G:G,"Ainukasutuses pind",C:C,"üüritav pind",H:H,BI98,A:A,12)/SUMIFS(E:E,G:G,"Ainukasutuses pind",C:C,"üüritav pind",A:A,12)*(IF(G98="Korruse üldpind", SUMIFS(E:E,G:G,"Ühiskasutuses korruse pind",C:C,"üüritav pind",A:A,12,BH:BH,1),SUMIFS(E:E,G:G,"Korruse üldpind",C:C,"üüritav pind",A:A,12,BH:BH,1))+SUMIFS(E:E,G:G,"Ühiskasutuses korruse pind",C:C,"üüritav pind",A:A,12,BH:BH,1)),0)+IFERROR(SUMIFS(E:E,G:G,"Ainukasutuses pind",C:C,"üüritav pind",H:H,BI98,A:A,13)/SUMIFS(E:E,G:G,"Ainukasutuses pind",C:C,"üüritav pind",A:A,13)*(IF(G98="Korruse üldpind", SUMIFS(E:E,G:G,"Ühiskasutuses korruse pind",C:C,"üüritav pind",A:A,13,BH:BH,1),SUMIFS(E:E,G:G,"Korruse üldpind",C:C,"üüritav pind",A:A,13,BH:BH,1))+SUMIFS(E:E,G:G,"Ühiskasutuses korruse pind",C:C,"üüritav pind",A:A,13,BH:BH,1)),0)+IFERROR(SUMIFS(E:E,G:G,"Ainukasutuses pind",C:C,"Üüritav pind",H:H,BI98,A:A,14)/SUMIFS(E:E,G:G,"Ainukasutuses pind",C:C,"Üüritav pind",A:A,14)*(IF(G98="Korruse üldpind", SUMIFS(E:E,G:G,"Ühiskasutuses korruse pind",C:C,"üüritav pind",A:A,14,BH:BH,1),SUMIFS(E:E,G:G,"Korruse üldpind",C:C,"üüritav pind",A:A,14,BH:BH,1))+SUMIFS(E:E,G:G,"Ühiskasutuses korruse pind",C:C,"üüritav pind",A:A,14,BH:BH,1)), 0),IF(BI98="Aktiivne vakantsus", SUMIFS(E:E,C:C,"üüritav pind",G:G,"Ühiskasutuses korruse pind",BH:BH,1)+SUMIFS(E:E,C:C,"üüritav pind",G:G,"Korruse üldpind",BH:BH,1)-SUM($BL$2:BL97), IF(BI98="Üüritav büroopind kokku", SUM($BL$2:BL97), "")))</f>
        <v/>
      </c>
      <c r="BM98" s="34" t="str">
        <f ca="1">IF(BF98&lt;&gt;"",IFERROR(AY98/SUM($AY$3:OFFSET($AY$3,MATCH("Üüritav büroopind kokku",$BI$5:$BI$300,0),0))*(SUMIFS(E:E,G:G,"Ühiskasutuses hoone pind",C:C,"ÜÜRITAV PIND",BH:BH,1)+SUMIFS(E:E,G:G,"Hoone üldpind",C:C,"ÜÜRITAV PIND",BH:BH,1)),0),IF(BI98="Aktiivne vakantsus",IFERROR(AY98/SUM($AY$3:OFFSET($AY$3,MATCH("Üüritav büroopind kokku",$BI$5:$BI$300,0),0))*(SUMIFS(E:E,G:G,"Ühiskasutuses hoone pind",C:C,"ÜÜRITAV PIND",BH:BH,1)+SUMIFS(E:E,G:G,"Hoone üldpind",C:C,"ÜÜRITAV PIND",BH:BH,1)),0),IF(BI98="Üüritav büroopind kokku",SUM($BM$2:BM97),"")))</f>
        <v/>
      </c>
      <c r="BN98" s="34" t="str">
        <f>IF(OR(BF98&lt;&gt;"",BI98="Aktiivne vakantsus"),IFERROR(SUMIFS(INDEX($AC$3:$AU$1002,0,MATCH($BI98,AC$2:AU$2,0)),$BH$3:$BH$1002,1),0),IF(BI98="Üüritav büroopind kokku",SUM($BN$2:BN97), ""))</f>
        <v/>
      </c>
      <c r="BO98" s="34" t="str">
        <f t="shared" si="18"/>
        <v/>
      </c>
      <c r="BP98" s="114" t="str">
        <f t="shared" ca="1" si="16"/>
        <v/>
      </c>
    </row>
    <row r="99" spans="1:68" x14ac:dyDescent="0.3">
      <c r="A99" s="25" t="str">
        <f>IF(Eksplikatsioon!A101=0,"",Eksplikatsioon!A101)</f>
        <v/>
      </c>
      <c r="B99" s="58" t="str">
        <f>IF(Eksplikatsioon!B101=0,"",Eksplikatsioon!B101)</f>
        <v/>
      </c>
      <c r="C99" s="25" t="str">
        <f>IF(Eksplikatsioon!C101=0,"",Eksplikatsioon!C101)</f>
        <v/>
      </c>
      <c r="D99" s="25" t="str">
        <f>IF(Eksplikatsioon!D101=0,"",Eksplikatsioon!D101)</f>
        <v/>
      </c>
      <c r="E99" s="56" t="str">
        <f>IF(Eksplikatsioon!F101=0,"",Eksplikatsioon!F101)</f>
        <v/>
      </c>
      <c r="F99" s="25" t="str">
        <f>IF(Eksplikatsioon!H101=0,"",Eksplikatsioon!H101)</f>
        <v/>
      </c>
      <c r="G99" s="25" t="str">
        <f>IF(Eksplikatsioon!J101=0,"",Eksplikatsioon!J101)</f>
        <v/>
      </c>
      <c r="H99" s="25" t="str">
        <f>IF(Eksplikatsioon!K101=0,"",Eksplikatsioon!K101)</f>
        <v/>
      </c>
      <c r="I99" s="25" t="str">
        <f>IF(Eksplikatsioon!L101=0,"",Eksplikatsioon!L101)</f>
        <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c r="BH99" s="108" t="str">
        <f t="shared" si="17"/>
        <v/>
      </c>
      <c r="BI99" s="9" t="str">
        <f t="shared" si="19"/>
        <v/>
      </c>
      <c r="BJ99" s="9" t="str">
        <f t="shared" si="20"/>
        <v/>
      </c>
      <c r="BK99" s="34" t="str">
        <f>IF(BF99&lt;&gt;"",IF(SUMIFS(E:E,H:H,BI99,G:G,"Ainukasutuses pind",C:C,"ÜÜRITAV PIND",BH:BH,1)=0,0,SUMIFS(E:E,H:H,BI99,G:G,"Ainukasutuses pind",C:C,"ÜÜRITAV PIND",BH:BH,1)),IF(BI99="Aktiivne vakantsus",SUMIFS(E:E,C:C,"üüritav pind",G:G,"ainukasutuses pind",BH:BH,1)-SUM($BK$2:BK98),IF(BI99="Üüritav büroopind kokku",SUM($BK$2:BK98),"")))</f>
        <v/>
      </c>
      <c r="BL99" s="34" t="str">
        <f>IF(BF99&lt;&gt;"",IFERROR(SUMIFS(E:E,G:G,"Ainukasutuses pind",C:C,"üüritav pind",H:H,BI99,A:A,-4)/SUMIFS(E:E,G:G,"Ainukasutuses pind",C:C,"üüritav pind",A:A,-4)*(IF(G99="Korruse üldpind", SUMIFS(E:E,G:G,"Ühiskasutuses korruse pind",C:C,"üüritav pind",A:A,-4,BH:BH,1),SUMIFS(E:E,G:G,"Korruse üldpind",C:C,"üüritav pind",A:A,-4,BH:BH,1))+SUMIFS(E:E,G:G,"Ühiskasutuses korruse pind",C:C,"üüritav pind",A:A,-4,BH:BH,1)),0)+IFERROR(SUMIFS(E:E,G:G,"Ainukasutuses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pind",H:H,BI99,A:A,-1)/SUMIFS(E:E,G:G,"Ainukasutuses pind",C:C,"üüritav pind",A:A,-1)*(IF(G99="Korruse üldpind",SUMIFS(E:E,G:G,"Ühiskasutuses korruse pind",C:C,"üüritav pind",A:A,-1,BH:BH,1),SUMIFS(E:E,G:G,"Korruse üldpind",C:C,"üüritav pind",A:A,-1,BH:BH,1))+SUMIFS(E:E,G:G,"Ühiskasutuses korruse pind",C:C,"üüritav pind",A:A,-1,BH:BH,1)),0)+IFERROR(SUMIFS(E:E,G:G,"Ainukasutuses pind",C:C,"üüritav pind",H:H,BI99,A:A,0)/SUMIFS(E:E,G:G,"Ainukasutuses pind",C:C,"üüritav pind",A:A,0)*(IF(G99="Korruse üldpind", SUMIFS(E:E,G:G,"Ühiskasutuses korruse pind",C:C,"üüritav pind",A:A,0,BH:BH,1),SUMIFS(E:E,G:G,"Korruse üldpind",C:C,"üüritav pind",A:A,0,BH:BH,1))+SUMIFS(E:E,G:G,"Ühiskasutuses korruse pind",C:C,"üüritav pind",A:A,0,BH:BH,1)),0)+IFERROR(SUMIFS(E:E,G:G,"Ainukasutuses pind",C:C,"üüritav pind",H:H,BI99,A:A,1)/SUMIFS(E:E,G:G,"Ainukasutuses pind",C:C,"üüritav pind",A:A,1)*(IF(G99="Korruse üldpind", SUMIFS(E:E,G:G,"Ühiskasutuses korruse pind",C:C,"üüritav pind",A:A,1,BH:BH,1),SUMIFS(E:E,G:G,"Korruse üldpind",C:C,"üüritav pind",A:A,1,BH:BH,1))+SUMIFS(E:E,G:G,"Ühiskasutuses korruse pind",C:C,"üüritav pind",A:A,1,BH:BH,1)),0)+IFERROR(SUMIFS(E:E,G:G,"Ainukasutuses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 0)+IFERROR(SUMIFS(E:E,G:G,"Ainukasutuses pind",C:C,"üüritav pind",H:H,BI99,A:A,4)/SUMIFS(E:E,G:G,"Ainukasutuses pind",C:C,"üüritav pind",A:A,4)*(IF(G99="Korruse üldpind",SUMIFS(E:E,G:G,"Ühiskasutuses korruse pind",C:C,"üüritav pind",A:A,4,BH:BH,1),SUMIFS(E:E,G:G,"Korruse üldpind",C:C,"üüritav pind",A:A,4,BH:BH,1))+SUMIFS(E:E,G:G,"Ühiskasutuses korruse pind",C:C,"üüritav pind",A:A,4,BH:BH,1)), 0)+IFERROR(SUMIFS(E:E,G:G,"Ainukasutuses pind",C:C,"üüritav pind",H:H,BI99,A:A,5)/SUMIFS(E:E,G:G,"Ainukasutuses pind",C:C,"üüritav pind",A:A,5)*(IF(G99="Korruse üldpind", SUMIFS(E:E,G:G,"Ühiskasutuses korruse pind",C:C,"üüritav pind",A:A,5,BH:BH,1),SUMIFS(E:E,G:G,"Korruse üldpind",C:C,"üüritav pind",A:A,5,BH:BH,1))+SUMIFS(E:E,G:G,"Ühiskasutuses korruse pind",C:C,"üüritav pind",A:A,5,BH:BH,1)), 0)+IFERROR(SUMIFS(E:E,G:G,"Ainukasutuses pind",C:C,"üüritav pind",H:H,BI99,A:A,6)/SUMIFS(E:E,G:G,"Ainukasutuses pind",C:C,"üüritav pind",A:A,6)*(IF(G99="Korruse üldpind", SUMIFS(E:E,G:G,"Ühiskasutuses korruse pind",C:C,"üüritav pind",A:A,6,BH:BH,1),SUMIFS(E:E,G:G,"Korruse üldpind",C:C,"üüritav pind",A:A,6,BH:BH,1))+SUMIFS(E:E,G:G,"Ühiskasutuses korruse pind",C:C,"üüritav pind",A:A,6,BH:BH,1)),0)+IFERROR(SUMIFS(E:E,G:G,"Ainukasutuses pind",C:C,"üüritav pind",H:H,BI99,A:A,7)/SUMIFS(E:E,G:G,"Ainukasutuses pind",C:C,"üüritav pind",A:A,7)*(IF(G99="Korruse üldpind", SUMIFS(E:E,G:G,"Ühiskasutuses korruse pind",C:C,"üüritav pind",A:A,7,BH:BH,1),SUMIFS(E:E,G:G,"Korruse üldpind",C:C,"üüritav pind",A:A,7,BH:BH,1))+SUMIFS(E:E,G:G,"Ühiskasutuses korruse pind",C:C,"üüritav pind",A:A,7,BH:BH,1)),0)+IFERROR(SUMIFS(E:E,G:G,"Ainukasutuses pind",C:C,"üüritav pind",H:H,BI99,A:A,8)/SUMIFS(E:E,G:G,"Ainukasutuses pind",C:C,"üüritav pind",A:A,8)*(IF(G99="Korruse üldpind", SUMIFS(E:E,G:G,"Ühiskasutuses korruse pind",C:C,"üüritav pind",A:A,8,BH:BH,1),SUMIFS(E:E,G:G,"Korruse üldpind",C:C,"üüritav pind",A:A,8,BH:BH,1))+SUMIFS(E:E,G:G,"Ühiskasutuses korruse pind",C:C,"üüritav pind",A:A,8,BH:BH,1)),0)+IFERROR(SUMIFS(E:E,G:G,"Ainukasutuses pind",C:C,"üüritav pind",H:H,BI99,A:A,9)/SUMIFS(E:E,G:G,"Ainukasutuses pind",C:C,"üüritav pind",A:A,9)*(IF(G99="Korruse üldpind", SUMIFS(E:E,G:G,"Ühiskasutuses korruse pind",C:C,"üüritav pind",A:A,9,BH:BH,1),SUMIFS(E:E,G:G,"Korruse üldpind",C:C,"üüritav pind",A:A,9,BH:BH,1))+SUMIFS(E:E,G:G,"Ühiskasutuses korruse pind",C:C,"üüritav pind",A:A,9,BH:BH,1)),0)+IFERROR(SUMIFS(E:E,G:G,"Ainukasutuses pind",C:C,"üüritav pind",H:H,BI99,A:A,10)/SUMIFS(E:E,G:G,"Ainukasutuses pind",C:C,"üüritav pind",A:A,10)*(IF(G99="Korruse üldpind", SUMIFS(E:E,G:G,"Ühiskasutuses korruse pind",C:C,"üüritav pind",A:A,10,BH:BH,1),SUMIFS(E:E,G:G,"Korruse üldpind",C:C,"üüritav pind",A:A,10,BH:BH,1))+SUMIFS(E:E,G:G,"Ühiskasutuses korruse pind",C:C,"üüritav pind",A:A,10,BH:BH,1)), 0)+IFERROR(SUMIFS(E:E,G:G,"Ainukasutuses pind",C:C,"üüritav pind",H:H,BI99,A:A,11)/SUMIFS(E:E,G:G,"Ainukasutuses pind",C:C,"üüritav pind",A:A,11)*(IF(G99="Korruse üldpind",SUMIFS(E:E,G:G,"Ühiskasutuses korruse pind",C:C,"üüritav pind",A:A,11,BH:BH,1),SUMIFS(E:E,G:G,"Korruse üldpind",C:C,"üüritav pind",A:A,11,BH:BH,1))+SUMIFS(E:E,G:G,"Ühiskasutuses korruse pind",C:C,"üüritav pind",A:A,11,BH:BH,1)), 0)+IFERROR(SUMIFS(E:E,G:G,"Ainukasutuses pind",C:C,"üüritav pind",H:H,BI99,A:A,12)/SUMIFS(E:E,G:G,"Ainukasutuses pind",C:C,"üüritav pind",A:A,12)*(IF(G99="Korruse üldpind", SUMIFS(E:E,G:G,"Ühiskasutuses korruse pind",C:C,"üüritav pind",A:A,12,BH:BH,1),SUMIFS(E:E,G:G,"Korruse üldpind",C:C,"üüritav pind",A:A,12,BH:BH,1))+SUMIFS(E:E,G:G,"Ühiskasutuses korruse pind",C:C,"üüritav pind",A:A,12,BH:BH,1)),0)+IFERROR(SUMIFS(E:E,G:G,"Ainukasutuses pind",C:C,"üüritav pind",H:H,BI99,A:A,13)/SUMIFS(E:E,G:G,"Ainukasutuses pind",C:C,"üüritav pind",A:A,13)*(IF(G99="Korruse üldpind", SUMIFS(E:E,G:G,"Ühiskasutuses korruse pind",C:C,"üüritav pind",A:A,13,BH:BH,1),SUMIFS(E:E,G:G,"Korruse üldpind",C:C,"üüritav pind",A:A,13,BH:BH,1))+SUMIFS(E:E,G:G,"Ühiskasutuses korruse pind",C:C,"üüritav pind",A:A,13,BH:BH,1)),0)+IFERROR(SUMIFS(E:E,G:G,"Ainukasutuses pind",C:C,"Üüritav pind",H:H,BI99,A:A,14)/SUMIFS(E:E,G:G,"Ainukasutuses pind",C:C,"Üüritav pind",A:A,14)*(IF(G99="Korruse üldpind", SUMIFS(E:E,G:G,"Ühiskasutuses korruse pind",C:C,"üüritav pind",A:A,14,BH:BH,1),SUMIFS(E:E,G:G,"Korruse üldpind",C:C,"üüritav pind",A:A,14,BH:BH,1))+SUMIFS(E:E,G:G,"Ühiskasutuses korruse pind",C:C,"üüritav pind",A:A,14,BH:BH,1)), 0),IF(BI99="Aktiivne vakantsus", SUMIFS(E:E,C:C,"üüritav pind",G:G,"Ühiskasutuses korruse pind",BH:BH,1)+SUMIFS(E:E,C:C,"üüritav pind",G:G,"Korruse üldpind",BH:BH,1)-SUM($BL$2:BL98), IF(BI99="Üüritav büroopind kokku", SUM($BL$2:BL98), "")))</f>
        <v/>
      </c>
      <c r="BM99" s="34" t="str">
        <f ca="1">IF(BF99&lt;&gt;"",IFERROR(AY99/SUM($AY$3:OFFSET($AY$3,MATCH("Üüritav büroopind kokku",$BI$5:$BI$300,0),0))*(SUMIFS(E:E,G:G,"Ühiskasutuses hoone pind",C:C,"ÜÜRITAV PIND",BH:BH,1)+SUMIFS(E:E,G:G,"Hoone üldpind",C:C,"ÜÜRITAV PIND",BH:BH,1)),0),IF(BI99="Aktiivne vakantsus",IFERROR(AY99/SUM($AY$3:OFFSET($AY$3,MATCH("Üüritav büroopind kokku",$BI$5:$BI$300,0),0))*(SUMIFS(E:E,G:G,"Ühiskasutuses hoone pind",C:C,"ÜÜRITAV PIND",BH:BH,1)+SUMIFS(E:E,G:G,"Hoone üldpind",C:C,"ÜÜRITAV PIND",BH:BH,1)),0),IF(BI99="Üüritav büroopind kokku",SUM($BM$2:BM98),"")))</f>
        <v/>
      </c>
      <c r="BN99" s="34" t="str">
        <f>IF(OR(BF99&lt;&gt;"",BI99="Aktiivne vakantsus"),IFERROR(SUMIFS(INDEX($AC$3:$AU$1002,0,MATCH($BI99,AC$2:AU$2,0)),$BH$3:$BH$1002,1),0),IF(BI99="Üüritav büroopind kokku",SUM($BN$2:BN98), ""))</f>
        <v/>
      </c>
      <c r="BO99" s="34" t="str">
        <f t="shared" si="18"/>
        <v/>
      </c>
      <c r="BP99" s="114" t="str">
        <f t="shared" ca="1" si="16"/>
        <v/>
      </c>
    </row>
    <row r="100" spans="1:68" x14ac:dyDescent="0.3">
      <c r="A100" s="25" t="str">
        <f>IF(Eksplikatsioon!A102=0,"",Eksplikatsioon!A102)</f>
        <v/>
      </c>
      <c r="B100" s="58" t="str">
        <f>IF(Eksplikatsioon!B102=0,"",Eksplikatsioon!B102)</f>
        <v/>
      </c>
      <c r="C100" s="25" t="str">
        <f>IF(Eksplikatsioon!C102=0,"",Eksplikatsioon!C102)</f>
        <v/>
      </c>
      <c r="D100" s="25" t="str">
        <f>IF(Eksplikatsioon!D102=0,"",Eksplikatsioon!D102)</f>
        <v/>
      </c>
      <c r="E100" s="56" t="str">
        <f>IF(Eksplikatsioon!F102=0,"",Eksplikatsioon!F102)</f>
        <v/>
      </c>
      <c r="F100" s="25" t="str">
        <f>IF(Eksplikatsioon!H102=0,"",Eksplikatsioon!H102)</f>
        <v/>
      </c>
      <c r="G100" s="25" t="str">
        <f>IF(Eksplikatsioon!J102=0,"",Eksplikatsioon!J102)</f>
        <v/>
      </c>
      <c r="H100" s="25" t="str">
        <f>IF(Eksplikatsioon!K102=0,"",Eksplikatsioon!K102)</f>
        <v/>
      </c>
      <c r="I100" s="25" t="str">
        <f>IF(Eksplikatsioon!L102=0,"",Eksplikatsioon!L102)</f>
        <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c r="BH100" s="108" t="str">
        <f t="shared" si="17"/>
        <v/>
      </c>
      <c r="BI100" s="9" t="str">
        <f t="shared" si="19"/>
        <v/>
      </c>
      <c r="BJ100" s="9" t="str">
        <f t="shared" si="20"/>
        <v/>
      </c>
      <c r="BK100" s="34" t="str">
        <f>IF(BF100&lt;&gt;"",IF(SUMIFS(E:E,H:H,BI100,G:G,"Ainukasutuses pind",C:C,"ÜÜRITAV PIND",BH:BH,1)=0,0,SUMIFS(E:E,H:H,BI100,G:G,"Ainukasutuses pind",C:C,"ÜÜRITAV PIND",BH:BH,1)),IF(BI100="Aktiivne vakantsus",SUMIFS(E:E,C:C,"üüritav pind",G:G,"ainukasutuses pind",BH:BH,1)-SUM($BK$2:BK99),IF(BI100="Üüritav büroopind kokku",SUM($BK$2:BK99),"")))</f>
        <v/>
      </c>
      <c r="BL100" s="34" t="str">
        <f>IF(BF100&lt;&gt;"",IFERROR(SUMIFS(E:E,G:G,"Ainukasutuses pind",C:C,"üüritav pind",H:H,BI100,A:A,-4)/SUMIFS(E:E,G:G,"Ainukasutuses pind",C:C,"üüritav pind",A:A,-4)*(IF(G100="Korruse üldpind", SUMIFS(E:E,G:G,"Ühiskasutuses korruse pind",C:C,"üüritav pind",A:A,-4,BH:BH,1),SUMIFS(E:E,G:G,"Korruse üldpind",C:C,"üüritav pind",A:A,-4,BH:BH,1))+SUMIFS(E:E,G:G,"Ühiskasutuses korruse pind",C:C,"üüritav pind",A:A,-4,BH:BH,1)),0)+IFERROR(SUMIFS(E:E,G:G,"Ainukasutuses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pind",H:H,BI100,A:A,-1)/SUMIFS(E:E,G:G,"Ainukasutuses pind",C:C,"üüritav pind",A:A,-1)*(IF(G100="Korruse üldpind",SUMIFS(E:E,G:G,"Ühiskasutuses korruse pind",C:C,"üüritav pind",A:A,-1,BH:BH,1),SUMIFS(E:E,G:G,"Korruse üldpind",C:C,"üüritav pind",A:A,-1,BH:BH,1))+SUMIFS(E:E,G:G,"Ühiskasutuses korruse pind",C:C,"üüritav pind",A:A,-1,BH:BH,1)),0)+IFERROR(SUMIFS(E:E,G:G,"Ainukasutuses pind",C:C,"üüritav pind",H:H,BI100,A:A,0)/SUMIFS(E:E,G:G,"Ainukasutuses pind",C:C,"üüritav pind",A:A,0)*(IF(G100="Korruse üldpind", SUMIFS(E:E,G:G,"Ühiskasutuses korruse pind",C:C,"üüritav pind",A:A,0,BH:BH,1),SUMIFS(E:E,G:G,"Korruse üldpind",C:C,"üüritav pind",A:A,0,BH:BH,1))+SUMIFS(E:E,G:G,"Ühiskasutuses korruse pind",C:C,"üüritav pind",A:A,0,BH:BH,1)),0)+IFERROR(SUMIFS(E:E,G:G,"Ainukasutuses pind",C:C,"üüritav pind",H:H,BI100,A:A,1)/SUMIFS(E:E,G:G,"Ainukasutuses pind",C:C,"üüritav pind",A:A,1)*(IF(G100="Korruse üldpind", SUMIFS(E:E,G:G,"Ühiskasutuses korruse pind",C:C,"üüritav pind",A:A,1,BH:BH,1),SUMIFS(E:E,G:G,"Korruse üldpind",C:C,"üüritav pind",A:A,1,BH:BH,1))+SUMIFS(E:E,G:G,"Ühiskasutuses korruse pind",C:C,"üüritav pind",A:A,1,BH:BH,1)),0)+IFERROR(SUMIFS(E:E,G:G,"Ainukasutuses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 0)+IFERROR(SUMIFS(E:E,G:G,"Ainukasutuses pind",C:C,"üüritav pind",H:H,BI100,A:A,4)/SUMIFS(E:E,G:G,"Ainukasutuses pind",C:C,"üüritav pind",A:A,4)*(IF(G100="Korruse üldpind",SUMIFS(E:E,G:G,"Ühiskasutuses korruse pind",C:C,"üüritav pind",A:A,4,BH:BH,1),SUMIFS(E:E,G:G,"Korruse üldpind",C:C,"üüritav pind",A:A,4,BH:BH,1))+SUMIFS(E:E,G:G,"Ühiskasutuses korruse pind",C:C,"üüritav pind",A:A,4,BH:BH,1)), 0)+IFERROR(SUMIFS(E:E,G:G,"Ainukasutuses pind",C:C,"üüritav pind",H:H,BI100,A:A,5)/SUMIFS(E:E,G:G,"Ainukasutuses pind",C:C,"üüritav pind",A:A,5)*(IF(G100="Korruse üldpind", SUMIFS(E:E,G:G,"Ühiskasutuses korruse pind",C:C,"üüritav pind",A:A,5,BH:BH,1),SUMIFS(E:E,G:G,"Korruse üldpind",C:C,"üüritav pind",A:A,5,BH:BH,1))+SUMIFS(E:E,G:G,"Ühiskasutuses korruse pind",C:C,"üüritav pind",A:A,5,BH:BH,1)), 0)+IFERROR(SUMIFS(E:E,G:G,"Ainukasutuses pind",C:C,"üüritav pind",H:H,BI100,A:A,6)/SUMIFS(E:E,G:G,"Ainukasutuses pind",C:C,"üüritav pind",A:A,6)*(IF(G100="Korruse üldpind", SUMIFS(E:E,G:G,"Ühiskasutuses korruse pind",C:C,"üüritav pind",A:A,6,BH:BH,1),SUMIFS(E:E,G:G,"Korruse üldpind",C:C,"üüritav pind",A:A,6,BH:BH,1))+SUMIFS(E:E,G:G,"Ühiskasutuses korruse pind",C:C,"üüritav pind",A:A,6,BH:BH,1)),0)+IFERROR(SUMIFS(E:E,G:G,"Ainukasutuses pind",C:C,"üüritav pind",H:H,BI100,A:A,7)/SUMIFS(E:E,G:G,"Ainukasutuses pind",C:C,"üüritav pind",A:A,7)*(IF(G100="Korruse üldpind", SUMIFS(E:E,G:G,"Ühiskasutuses korruse pind",C:C,"üüritav pind",A:A,7,BH:BH,1),SUMIFS(E:E,G:G,"Korruse üldpind",C:C,"üüritav pind",A:A,7,BH:BH,1))+SUMIFS(E:E,G:G,"Ühiskasutuses korruse pind",C:C,"üüritav pind",A:A,7,BH:BH,1)),0)+IFERROR(SUMIFS(E:E,G:G,"Ainukasutuses pind",C:C,"üüritav pind",H:H,BI100,A:A,8)/SUMIFS(E:E,G:G,"Ainukasutuses pind",C:C,"üüritav pind",A:A,8)*(IF(G100="Korruse üldpind", SUMIFS(E:E,G:G,"Ühiskasutuses korruse pind",C:C,"üüritav pind",A:A,8,BH:BH,1),SUMIFS(E:E,G:G,"Korruse üldpind",C:C,"üüritav pind",A:A,8,BH:BH,1))+SUMIFS(E:E,G:G,"Ühiskasutuses korruse pind",C:C,"üüritav pind",A:A,8,BH:BH,1)),0)+IFERROR(SUMIFS(E:E,G:G,"Ainukasutuses pind",C:C,"üüritav pind",H:H,BI100,A:A,9)/SUMIFS(E:E,G:G,"Ainukasutuses pind",C:C,"üüritav pind",A:A,9)*(IF(G100="Korruse üldpind", SUMIFS(E:E,G:G,"Ühiskasutuses korruse pind",C:C,"üüritav pind",A:A,9,BH:BH,1),SUMIFS(E:E,G:G,"Korruse üldpind",C:C,"üüritav pind",A:A,9,BH:BH,1))+SUMIFS(E:E,G:G,"Ühiskasutuses korruse pind",C:C,"üüritav pind",A:A,9,BH:BH,1)),0)+IFERROR(SUMIFS(E:E,G:G,"Ainukasutuses pind",C:C,"üüritav pind",H:H,BI100,A:A,10)/SUMIFS(E:E,G:G,"Ainukasutuses pind",C:C,"üüritav pind",A:A,10)*(IF(G100="Korruse üldpind", SUMIFS(E:E,G:G,"Ühiskasutuses korruse pind",C:C,"üüritav pind",A:A,10,BH:BH,1),SUMIFS(E:E,G:G,"Korruse üldpind",C:C,"üüritav pind",A:A,10,BH:BH,1))+SUMIFS(E:E,G:G,"Ühiskasutuses korruse pind",C:C,"üüritav pind",A:A,10,BH:BH,1)), 0)+IFERROR(SUMIFS(E:E,G:G,"Ainukasutuses pind",C:C,"üüritav pind",H:H,BI100,A:A,11)/SUMIFS(E:E,G:G,"Ainukasutuses pind",C:C,"üüritav pind",A:A,11)*(IF(G100="Korruse üldpind",SUMIFS(E:E,G:G,"Ühiskasutuses korruse pind",C:C,"üüritav pind",A:A,11,BH:BH,1),SUMIFS(E:E,G:G,"Korruse üldpind",C:C,"üüritav pind",A:A,11,BH:BH,1))+SUMIFS(E:E,G:G,"Ühiskasutuses korruse pind",C:C,"üüritav pind",A:A,11,BH:BH,1)), 0)+IFERROR(SUMIFS(E:E,G:G,"Ainukasutuses pind",C:C,"üüritav pind",H:H,BI100,A:A,12)/SUMIFS(E:E,G:G,"Ainukasutuses pind",C:C,"üüritav pind",A:A,12)*(IF(G100="Korruse üldpind", SUMIFS(E:E,G:G,"Ühiskasutuses korruse pind",C:C,"üüritav pind",A:A,12,BH:BH,1),SUMIFS(E:E,G:G,"Korruse üldpind",C:C,"üüritav pind",A:A,12,BH:BH,1))+SUMIFS(E:E,G:G,"Ühiskasutuses korruse pind",C:C,"üüritav pind",A:A,12,BH:BH,1)),0)+IFERROR(SUMIFS(E:E,G:G,"Ainukasutuses pind",C:C,"üüritav pind",H:H,BI100,A:A,13)/SUMIFS(E:E,G:G,"Ainukasutuses pind",C:C,"üüritav pind",A:A,13)*(IF(G100="Korruse üldpind", SUMIFS(E:E,G:G,"Ühiskasutuses korruse pind",C:C,"üüritav pind",A:A,13,BH:BH,1),SUMIFS(E:E,G:G,"Korruse üldpind",C:C,"üüritav pind",A:A,13,BH:BH,1))+SUMIFS(E:E,G:G,"Ühiskasutuses korruse pind",C:C,"üüritav pind",A:A,13,BH:BH,1)),0)+IFERROR(SUMIFS(E:E,G:G,"Ainukasutuses pind",C:C,"Üüritav pind",H:H,BI100,A:A,14)/SUMIFS(E:E,G:G,"Ainukasutuses pind",C:C,"Üüritav pind",A:A,14)*(IF(G100="Korruse üldpind", SUMIFS(E:E,G:G,"Ühiskasutuses korruse pind",C:C,"üüritav pind",A:A,14,BH:BH,1),SUMIFS(E:E,G:G,"Korruse üldpind",C:C,"üüritav pind",A:A,14,BH:BH,1))+SUMIFS(E:E,G:G,"Ühiskasutuses korruse pind",C:C,"üüritav pind",A:A,14,BH:BH,1)), 0),IF(BI100="Aktiivne vakantsus", SUMIFS(E:E,C:C,"üüritav pind",G:G,"Ühiskasutuses korruse pind",BH:BH,1)+SUMIFS(E:E,C:C,"üüritav pind",G:G,"Korruse üldpind",BH:BH,1)-SUM($BL$2:BL99), IF(BI100="Üüritav büroopind kokku", SUM($BL$2:BL99), "")))</f>
        <v/>
      </c>
      <c r="BM100" s="34" t="str">
        <f ca="1">IF(BF100&lt;&gt;"",IFERROR(AY100/SUM($AY$3:OFFSET($AY$3,MATCH("Üüritav büroopind kokku",$BI$5:$BI$300,0),0))*(SUMIFS(E:E,G:G,"Ühiskasutuses hoone pind",C:C,"ÜÜRITAV PIND",BH:BH,1)+SUMIFS(E:E,G:G,"Hoone üldpind",C:C,"ÜÜRITAV PIND",BH:BH,1)),0),IF(BI100="Aktiivne vakantsus",IFERROR(AY100/SUM($AY$3:OFFSET($AY$3,MATCH("Üüritav büroopind kokku",$BI$5:$BI$300,0),0))*(SUMIFS(E:E,G:G,"Ühiskasutuses hoone pind",C:C,"ÜÜRITAV PIND",BH:BH,1)+SUMIFS(E:E,G:G,"Hoone üldpind",C:C,"ÜÜRITAV PIND",BH:BH,1)),0),IF(BI100="Üüritav büroopind kokku",SUM($BM$2:BM99),"")))</f>
        <v/>
      </c>
      <c r="BN100" s="34" t="str">
        <f>IF(OR(BF100&lt;&gt;"",BI100="Aktiivne vakantsus"),IFERROR(SUMIFS(INDEX($AC$3:$AU$1002,0,MATCH($BI100,AC$2:AU$2,0)),$BH$3:$BH$1002,1),0),IF(BI100="Üüritav büroopind kokku",SUM($BN$2:BN99), ""))</f>
        <v/>
      </c>
      <c r="BO100" s="34" t="str">
        <f t="shared" si="18"/>
        <v/>
      </c>
      <c r="BP100" s="114" t="str">
        <f t="shared" ca="1" si="16"/>
        <v/>
      </c>
    </row>
    <row r="101" spans="1:68" x14ac:dyDescent="0.3">
      <c r="A101" s="25" t="str">
        <f>IF(Eksplikatsioon!A103=0,"",Eksplikatsioon!A103)</f>
        <v/>
      </c>
      <c r="B101" s="58" t="str">
        <f>IF(Eksplikatsioon!B103=0,"",Eksplikatsioon!B103)</f>
        <v/>
      </c>
      <c r="C101" s="25" t="str">
        <f>IF(Eksplikatsioon!C103=0,"",Eksplikatsioon!C103)</f>
        <v/>
      </c>
      <c r="D101" s="25" t="str">
        <f>IF(Eksplikatsioon!D103=0,"",Eksplikatsioon!D103)</f>
        <v/>
      </c>
      <c r="E101" s="56" t="str">
        <f>IF(Eksplikatsioon!F103=0,"",Eksplikatsioon!F103)</f>
        <v/>
      </c>
      <c r="F101" s="25" t="str">
        <f>IF(Eksplikatsioon!H103=0,"",Eksplikatsioon!H103)</f>
        <v/>
      </c>
      <c r="G101" s="25" t="str">
        <f>IF(Eksplikatsioon!J103=0,"",Eksplikatsioon!J103)</f>
        <v/>
      </c>
      <c r="H101" s="25" t="str">
        <f>IF(Eksplikatsioon!K103=0,"",Eksplikatsioon!K103)</f>
        <v/>
      </c>
      <c r="I101" s="25" t="str">
        <f>IF(Eksplikatsioon!L103=0,"",Eksplikatsioon!L103)</f>
        <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c r="BH101" s="108" t="str">
        <f t="shared" si="17"/>
        <v/>
      </c>
      <c r="BI101" s="9" t="str">
        <f t="shared" si="19"/>
        <v/>
      </c>
      <c r="BJ101" s="9" t="str">
        <f t="shared" si="20"/>
        <v/>
      </c>
      <c r="BK101" s="34" t="str">
        <f>IF(BF101&lt;&gt;"",IF(SUMIFS(E:E,H:H,BI101,G:G,"Ainukasutuses pind",C:C,"ÜÜRITAV PIND",BH:BH,1)=0,0,SUMIFS(E:E,H:H,BI101,G:G,"Ainukasutuses pind",C:C,"ÜÜRITAV PIND",BH:BH,1)),IF(BI101="Aktiivne vakantsus",SUMIFS(E:E,C:C,"üüritav pind",G:G,"ainukasutuses pind",BH:BH,1)-SUM($BK$2:BK100),IF(BI101="Üüritav büroopind kokku",SUM($BK$2:BK100),"")))</f>
        <v/>
      </c>
      <c r="BL101" s="34" t="str">
        <f>IF(BF101&lt;&gt;"",IFERROR(SUMIFS(E:E,G:G,"Ainukasutuses pind",C:C,"üüritav pind",H:H,BI101,A:A,-4)/SUMIFS(E:E,G:G,"Ainukasutuses pind",C:C,"üüritav pind",A:A,-4)*(IF(G101="Korruse üldpind", SUMIFS(E:E,G:G,"Ühiskasutuses korruse pind",C:C,"üüritav pind",A:A,-4,BH:BH,1),SUMIFS(E:E,G:G,"Korruse üldpind",C:C,"üüritav pind",A:A,-4,BH:BH,1))+SUMIFS(E:E,G:G,"Ühiskasutuses korruse pind",C:C,"üüritav pind",A:A,-4,BH:BH,1)),0)+IFERROR(SUMIFS(E:E,G:G,"Ainukasutuses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pind",H:H,BI101,A:A,-1)/SUMIFS(E:E,G:G,"Ainukasutuses pind",C:C,"üüritav pind",A:A,-1)*(IF(G101="Korruse üldpind",SUMIFS(E:E,G:G,"Ühiskasutuses korruse pind",C:C,"üüritav pind",A:A,-1,BH:BH,1),SUMIFS(E:E,G:G,"Korruse üldpind",C:C,"üüritav pind",A:A,-1,BH:BH,1))+SUMIFS(E:E,G:G,"Ühiskasutuses korruse pind",C:C,"üüritav pind",A:A,-1,BH:BH,1)),0)+IFERROR(SUMIFS(E:E,G:G,"Ainukasutuses pind",C:C,"üüritav pind",H:H,BI101,A:A,0)/SUMIFS(E:E,G:G,"Ainukasutuses pind",C:C,"üüritav pind",A:A,0)*(IF(G101="Korruse üldpind", SUMIFS(E:E,G:G,"Ühiskasutuses korruse pind",C:C,"üüritav pind",A:A,0,BH:BH,1),SUMIFS(E:E,G:G,"Korruse üldpind",C:C,"üüritav pind",A:A,0,BH:BH,1))+SUMIFS(E:E,G:G,"Ühiskasutuses korruse pind",C:C,"üüritav pind",A:A,0,BH:BH,1)),0)+IFERROR(SUMIFS(E:E,G:G,"Ainukasutuses pind",C:C,"üüritav pind",H:H,BI101,A:A,1)/SUMIFS(E:E,G:G,"Ainukasutuses pind",C:C,"üüritav pind",A:A,1)*(IF(G101="Korruse üldpind", SUMIFS(E:E,G:G,"Ühiskasutuses korruse pind",C:C,"üüritav pind",A:A,1,BH:BH,1),SUMIFS(E:E,G:G,"Korruse üldpind",C:C,"üüritav pind",A:A,1,BH:BH,1))+SUMIFS(E:E,G:G,"Ühiskasutuses korruse pind",C:C,"üüritav pind",A:A,1,BH:BH,1)),0)+IFERROR(SUMIFS(E:E,G:G,"Ainukasutuses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 0)+IFERROR(SUMIFS(E:E,G:G,"Ainukasutuses pind",C:C,"üüritav pind",H:H,BI101,A:A,4)/SUMIFS(E:E,G:G,"Ainukasutuses pind",C:C,"üüritav pind",A:A,4)*(IF(G101="Korruse üldpind",SUMIFS(E:E,G:G,"Ühiskasutuses korruse pind",C:C,"üüritav pind",A:A,4,BH:BH,1),SUMIFS(E:E,G:G,"Korruse üldpind",C:C,"üüritav pind",A:A,4,BH:BH,1))+SUMIFS(E:E,G:G,"Ühiskasutuses korruse pind",C:C,"üüritav pind",A:A,4,BH:BH,1)), 0)+IFERROR(SUMIFS(E:E,G:G,"Ainukasutuses pind",C:C,"üüritav pind",H:H,BI101,A:A,5)/SUMIFS(E:E,G:G,"Ainukasutuses pind",C:C,"üüritav pind",A:A,5)*(IF(G101="Korruse üldpind", SUMIFS(E:E,G:G,"Ühiskasutuses korruse pind",C:C,"üüritav pind",A:A,5,BH:BH,1),SUMIFS(E:E,G:G,"Korruse üldpind",C:C,"üüritav pind",A:A,5,BH:BH,1))+SUMIFS(E:E,G:G,"Ühiskasutuses korruse pind",C:C,"üüritav pind",A:A,5,BH:BH,1)), 0)+IFERROR(SUMIFS(E:E,G:G,"Ainukasutuses pind",C:C,"üüritav pind",H:H,BI101,A:A,6)/SUMIFS(E:E,G:G,"Ainukasutuses pind",C:C,"üüritav pind",A:A,6)*(IF(G101="Korruse üldpind", SUMIFS(E:E,G:G,"Ühiskasutuses korruse pind",C:C,"üüritav pind",A:A,6,BH:BH,1),SUMIFS(E:E,G:G,"Korruse üldpind",C:C,"üüritav pind",A:A,6,BH:BH,1))+SUMIFS(E:E,G:G,"Ühiskasutuses korruse pind",C:C,"üüritav pind",A:A,6,BH:BH,1)),0)+IFERROR(SUMIFS(E:E,G:G,"Ainukasutuses pind",C:C,"üüritav pind",H:H,BI101,A:A,7)/SUMIFS(E:E,G:G,"Ainukasutuses pind",C:C,"üüritav pind",A:A,7)*(IF(G101="Korruse üldpind", SUMIFS(E:E,G:G,"Ühiskasutuses korruse pind",C:C,"üüritav pind",A:A,7,BH:BH,1),SUMIFS(E:E,G:G,"Korruse üldpind",C:C,"üüritav pind",A:A,7,BH:BH,1))+SUMIFS(E:E,G:G,"Ühiskasutuses korruse pind",C:C,"üüritav pind",A:A,7,BH:BH,1)),0)+IFERROR(SUMIFS(E:E,G:G,"Ainukasutuses pind",C:C,"üüritav pind",H:H,BI101,A:A,8)/SUMIFS(E:E,G:G,"Ainukasutuses pind",C:C,"üüritav pind",A:A,8)*(IF(G101="Korruse üldpind", SUMIFS(E:E,G:G,"Ühiskasutuses korruse pind",C:C,"üüritav pind",A:A,8,BH:BH,1),SUMIFS(E:E,G:G,"Korruse üldpind",C:C,"üüritav pind",A:A,8,BH:BH,1))+SUMIFS(E:E,G:G,"Ühiskasutuses korruse pind",C:C,"üüritav pind",A:A,8,BH:BH,1)),0)+IFERROR(SUMIFS(E:E,G:G,"Ainukasutuses pind",C:C,"üüritav pind",H:H,BI101,A:A,9)/SUMIFS(E:E,G:G,"Ainukasutuses pind",C:C,"üüritav pind",A:A,9)*(IF(G101="Korruse üldpind", SUMIFS(E:E,G:G,"Ühiskasutuses korruse pind",C:C,"üüritav pind",A:A,9,BH:BH,1),SUMIFS(E:E,G:G,"Korruse üldpind",C:C,"üüritav pind",A:A,9,BH:BH,1))+SUMIFS(E:E,G:G,"Ühiskasutuses korruse pind",C:C,"üüritav pind",A:A,9,BH:BH,1)),0)+IFERROR(SUMIFS(E:E,G:G,"Ainukasutuses pind",C:C,"üüritav pind",H:H,BI101,A:A,10)/SUMIFS(E:E,G:G,"Ainukasutuses pind",C:C,"üüritav pind",A:A,10)*(IF(G101="Korruse üldpind", SUMIFS(E:E,G:G,"Ühiskasutuses korruse pind",C:C,"üüritav pind",A:A,10,BH:BH,1),SUMIFS(E:E,G:G,"Korruse üldpind",C:C,"üüritav pind",A:A,10,BH:BH,1))+SUMIFS(E:E,G:G,"Ühiskasutuses korruse pind",C:C,"üüritav pind",A:A,10,BH:BH,1)), 0)+IFERROR(SUMIFS(E:E,G:G,"Ainukasutuses pind",C:C,"üüritav pind",H:H,BI101,A:A,11)/SUMIFS(E:E,G:G,"Ainukasutuses pind",C:C,"üüritav pind",A:A,11)*(IF(G101="Korruse üldpind",SUMIFS(E:E,G:G,"Ühiskasutuses korruse pind",C:C,"üüritav pind",A:A,11,BH:BH,1),SUMIFS(E:E,G:G,"Korruse üldpind",C:C,"üüritav pind",A:A,11,BH:BH,1))+SUMIFS(E:E,G:G,"Ühiskasutuses korruse pind",C:C,"üüritav pind",A:A,11,BH:BH,1)), 0)+IFERROR(SUMIFS(E:E,G:G,"Ainukasutuses pind",C:C,"üüritav pind",H:H,BI101,A:A,12)/SUMIFS(E:E,G:G,"Ainukasutuses pind",C:C,"üüritav pind",A:A,12)*(IF(G101="Korruse üldpind", SUMIFS(E:E,G:G,"Ühiskasutuses korruse pind",C:C,"üüritav pind",A:A,12,BH:BH,1),SUMIFS(E:E,G:G,"Korruse üldpind",C:C,"üüritav pind",A:A,12,BH:BH,1))+SUMIFS(E:E,G:G,"Ühiskasutuses korruse pind",C:C,"üüritav pind",A:A,12,BH:BH,1)),0)+IFERROR(SUMIFS(E:E,G:G,"Ainukasutuses pind",C:C,"üüritav pind",H:H,BI101,A:A,13)/SUMIFS(E:E,G:G,"Ainukasutuses pind",C:C,"üüritav pind",A:A,13)*(IF(G101="Korruse üldpind", SUMIFS(E:E,G:G,"Ühiskasutuses korruse pind",C:C,"üüritav pind",A:A,13,BH:BH,1),SUMIFS(E:E,G:G,"Korruse üldpind",C:C,"üüritav pind",A:A,13,BH:BH,1))+SUMIFS(E:E,G:G,"Ühiskasutuses korruse pind",C:C,"üüritav pind",A:A,13,BH:BH,1)),0)+IFERROR(SUMIFS(E:E,G:G,"Ainukasutuses pind",C:C,"Üüritav pind",H:H,BI101,A:A,14)/SUMIFS(E:E,G:G,"Ainukasutuses pind",C:C,"Üüritav pind",A:A,14)*(IF(G101="Korruse üldpind", SUMIFS(E:E,G:G,"Ühiskasutuses korruse pind",C:C,"üüritav pind",A:A,14,BH:BH,1),SUMIFS(E:E,G:G,"Korruse üldpind",C:C,"üüritav pind",A:A,14,BH:BH,1))+SUMIFS(E:E,G:G,"Ühiskasutuses korruse pind",C:C,"üüritav pind",A:A,14,BH:BH,1)), 0),IF(BI101="Aktiivne vakantsus", SUMIFS(E:E,C:C,"üüritav pind",G:G,"Ühiskasutuses korruse pind",BH:BH,1)+SUMIFS(E:E,C:C,"üüritav pind",G:G,"Korruse üldpind",BH:BH,1)-SUM($BL$2:BL100), IF(BI101="Üüritav büroopind kokku", SUM($BL$2:BL100), "")))</f>
        <v/>
      </c>
      <c r="BM101" s="34" t="str">
        <f ca="1">IF(BF101&lt;&gt;"",IFERROR(AY101/SUM($AY$3:OFFSET($AY$3,MATCH("Üüritav büroopind kokku",$BI$5:$BI$300,0),0))*(SUMIFS(E:E,G:G,"Ühiskasutuses hoone pind",C:C,"ÜÜRITAV PIND",BH:BH,1)+SUMIFS(E:E,G:G,"Hoone üldpind",C:C,"ÜÜRITAV PIND",BH:BH,1)),0),IF(BI101="Aktiivne vakantsus",IFERROR(AY101/SUM($AY$3:OFFSET($AY$3,MATCH("Üüritav büroopind kokku",$BI$5:$BI$300,0),0))*(SUMIFS(E:E,G:G,"Ühiskasutuses hoone pind",C:C,"ÜÜRITAV PIND",BH:BH,1)+SUMIFS(E:E,G:G,"Hoone üldpind",C:C,"ÜÜRITAV PIND",BH:BH,1)),0),IF(BI101="Üüritav büroopind kokku",SUM($BM$2:BM100),"")))</f>
        <v/>
      </c>
      <c r="BN101" s="34" t="str">
        <f>IF(OR(BF101&lt;&gt;"",BI101="Aktiivne vakantsus"),IFERROR(SUMIFS(INDEX($AC$3:$AU$1002,0,MATCH($BI101,AC$2:AU$2,0)),$BH$3:$BH$1002,1),0),IF(BI101="Üüritav büroopind kokku",SUM($BN$2:BN100), ""))</f>
        <v/>
      </c>
      <c r="BO101" s="34" t="str">
        <f t="shared" si="18"/>
        <v/>
      </c>
      <c r="BP101" s="114" t="str">
        <f t="shared" ca="1" si="16"/>
        <v/>
      </c>
    </row>
    <row r="102" spans="1:68" x14ac:dyDescent="0.3">
      <c r="A102" s="25" t="str">
        <f>IF(Eksplikatsioon!A104=0,"",Eksplikatsioon!A104)</f>
        <v/>
      </c>
      <c r="B102" s="58" t="str">
        <f>IF(Eksplikatsioon!B104=0,"",Eksplikatsioon!B104)</f>
        <v/>
      </c>
      <c r="C102" s="25" t="str">
        <f>IF(Eksplikatsioon!C104=0,"",Eksplikatsioon!C104)</f>
        <v/>
      </c>
      <c r="D102" s="25" t="str">
        <f>IF(Eksplikatsioon!D104=0,"",Eksplikatsioon!D104)</f>
        <v/>
      </c>
      <c r="E102" s="56" t="str">
        <f>IF(Eksplikatsioon!F104=0,"",Eksplikatsioon!F104)</f>
        <v/>
      </c>
      <c r="F102" s="25" t="str">
        <f>IF(Eksplikatsioon!H104=0,"",Eksplikatsioon!H104)</f>
        <v/>
      </c>
      <c r="G102" s="25" t="str">
        <f>IF(Eksplikatsioon!J104=0,"",Eksplikatsioon!J104)</f>
        <v/>
      </c>
      <c r="H102" s="25" t="str">
        <f>IF(Eksplikatsioon!K104=0,"",Eksplikatsioon!K104)</f>
        <v/>
      </c>
      <c r="I102" s="25" t="str">
        <f>IF(Eksplikatsioon!L104=0,"",Eksplikatsioon!L104)</f>
        <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c r="BH102" s="108" t="str">
        <f t="shared" si="17"/>
        <v/>
      </c>
      <c r="BI102" s="9" t="str">
        <f t="shared" si="19"/>
        <v/>
      </c>
      <c r="BJ102" s="9" t="str">
        <f t="shared" si="20"/>
        <v/>
      </c>
      <c r="BK102" s="34" t="str">
        <f>IF(BF102&lt;&gt;"",IF(SUMIFS(E:E,H:H,BI102,G:G,"Ainukasutuses pind",C:C,"ÜÜRITAV PIND",BH:BH,1)=0,0,SUMIFS(E:E,H:H,BI102,G:G,"Ainukasutuses pind",C:C,"ÜÜRITAV PIND",BH:BH,1)),IF(BI102="Aktiivne vakantsus",SUMIFS(E:E,C:C,"üüritav pind",G:G,"ainukasutuses pind",BH:BH,1)-SUM($BK$2:BK101),IF(BI102="Üüritav büroopind kokku",SUM($BK$2:BK101),"")))</f>
        <v/>
      </c>
      <c r="BL102" s="34" t="str">
        <f>IF(BF102&lt;&gt;"",IFERROR(SUMIFS(E:E,G:G,"Ainukasutuses pind",C:C,"üüritav pind",H:H,BI102,A:A,-4)/SUMIFS(E:E,G:G,"Ainukasutuses pind",C:C,"üüritav pind",A:A,-4)*(IF(G102="Korruse üldpind", SUMIFS(E:E,G:G,"Ühiskasutuses korruse pind",C:C,"üüritav pind",A:A,-4,BH:BH,1),SUMIFS(E:E,G:G,"Korruse üldpind",C:C,"üüritav pind",A:A,-4,BH:BH,1))+SUMIFS(E:E,G:G,"Ühiskasutuses korruse pind",C:C,"üüritav pind",A:A,-4,BH:BH,1)),0)+IFERROR(SUMIFS(E:E,G:G,"Ainukasutuses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pind",H:H,BI102,A:A,-1)/SUMIFS(E:E,G:G,"Ainukasutuses pind",C:C,"üüritav pind",A:A,-1)*(IF(G102="Korruse üldpind",SUMIFS(E:E,G:G,"Ühiskasutuses korruse pind",C:C,"üüritav pind",A:A,-1,BH:BH,1),SUMIFS(E:E,G:G,"Korruse üldpind",C:C,"üüritav pind",A:A,-1,BH:BH,1))+SUMIFS(E:E,G:G,"Ühiskasutuses korruse pind",C:C,"üüritav pind",A:A,-1,BH:BH,1)),0)+IFERROR(SUMIFS(E:E,G:G,"Ainukasutuses pind",C:C,"üüritav pind",H:H,BI102,A:A,0)/SUMIFS(E:E,G:G,"Ainukasutuses pind",C:C,"üüritav pind",A:A,0)*(IF(G102="Korruse üldpind", SUMIFS(E:E,G:G,"Ühiskasutuses korruse pind",C:C,"üüritav pind",A:A,0,BH:BH,1),SUMIFS(E:E,G:G,"Korruse üldpind",C:C,"üüritav pind",A:A,0,BH:BH,1))+SUMIFS(E:E,G:G,"Ühiskasutuses korruse pind",C:C,"üüritav pind",A:A,0,BH:BH,1)),0)+IFERROR(SUMIFS(E:E,G:G,"Ainukasutuses pind",C:C,"üüritav pind",H:H,BI102,A:A,1)/SUMIFS(E:E,G:G,"Ainukasutuses pind",C:C,"üüritav pind",A:A,1)*(IF(G102="Korruse üldpind", SUMIFS(E:E,G:G,"Ühiskasutuses korruse pind",C:C,"üüritav pind",A:A,1,BH:BH,1),SUMIFS(E:E,G:G,"Korruse üldpind",C:C,"üüritav pind",A:A,1,BH:BH,1))+SUMIFS(E:E,G:G,"Ühiskasutuses korruse pind",C:C,"üüritav pind",A:A,1,BH:BH,1)),0)+IFERROR(SUMIFS(E:E,G:G,"Ainukasutuses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 0)+IFERROR(SUMIFS(E:E,G:G,"Ainukasutuses pind",C:C,"üüritav pind",H:H,BI102,A:A,4)/SUMIFS(E:E,G:G,"Ainukasutuses pind",C:C,"üüritav pind",A:A,4)*(IF(G102="Korruse üldpind",SUMIFS(E:E,G:G,"Ühiskasutuses korruse pind",C:C,"üüritav pind",A:A,4,BH:BH,1),SUMIFS(E:E,G:G,"Korruse üldpind",C:C,"üüritav pind",A:A,4,BH:BH,1))+SUMIFS(E:E,G:G,"Ühiskasutuses korruse pind",C:C,"üüritav pind",A:A,4,BH:BH,1)), 0)+IFERROR(SUMIFS(E:E,G:G,"Ainukasutuses pind",C:C,"üüritav pind",H:H,BI102,A:A,5)/SUMIFS(E:E,G:G,"Ainukasutuses pind",C:C,"üüritav pind",A:A,5)*(IF(G102="Korruse üldpind", SUMIFS(E:E,G:G,"Ühiskasutuses korruse pind",C:C,"üüritav pind",A:A,5,BH:BH,1),SUMIFS(E:E,G:G,"Korruse üldpind",C:C,"üüritav pind",A:A,5,BH:BH,1))+SUMIFS(E:E,G:G,"Ühiskasutuses korruse pind",C:C,"üüritav pind",A:A,5,BH:BH,1)), 0)+IFERROR(SUMIFS(E:E,G:G,"Ainukasutuses pind",C:C,"üüritav pind",H:H,BI102,A:A,6)/SUMIFS(E:E,G:G,"Ainukasutuses pind",C:C,"üüritav pind",A:A,6)*(IF(G102="Korruse üldpind", SUMIFS(E:E,G:G,"Ühiskasutuses korruse pind",C:C,"üüritav pind",A:A,6,BH:BH,1),SUMIFS(E:E,G:G,"Korruse üldpind",C:C,"üüritav pind",A:A,6,BH:BH,1))+SUMIFS(E:E,G:G,"Ühiskasutuses korruse pind",C:C,"üüritav pind",A:A,6,BH:BH,1)),0)+IFERROR(SUMIFS(E:E,G:G,"Ainukasutuses pind",C:C,"üüritav pind",H:H,BI102,A:A,7)/SUMIFS(E:E,G:G,"Ainukasutuses pind",C:C,"üüritav pind",A:A,7)*(IF(G102="Korruse üldpind", SUMIFS(E:E,G:G,"Ühiskasutuses korruse pind",C:C,"üüritav pind",A:A,7,BH:BH,1),SUMIFS(E:E,G:G,"Korruse üldpind",C:C,"üüritav pind",A:A,7,BH:BH,1))+SUMIFS(E:E,G:G,"Ühiskasutuses korruse pind",C:C,"üüritav pind",A:A,7,BH:BH,1)),0)+IFERROR(SUMIFS(E:E,G:G,"Ainukasutuses pind",C:C,"üüritav pind",H:H,BI102,A:A,8)/SUMIFS(E:E,G:G,"Ainukasutuses pind",C:C,"üüritav pind",A:A,8)*(IF(G102="Korruse üldpind", SUMIFS(E:E,G:G,"Ühiskasutuses korruse pind",C:C,"üüritav pind",A:A,8,BH:BH,1),SUMIFS(E:E,G:G,"Korruse üldpind",C:C,"üüritav pind",A:A,8,BH:BH,1))+SUMIFS(E:E,G:G,"Ühiskasutuses korruse pind",C:C,"üüritav pind",A:A,8,BH:BH,1)),0)+IFERROR(SUMIFS(E:E,G:G,"Ainukasutuses pind",C:C,"üüritav pind",H:H,BI102,A:A,9)/SUMIFS(E:E,G:G,"Ainukasutuses pind",C:C,"üüritav pind",A:A,9)*(IF(G102="Korruse üldpind", SUMIFS(E:E,G:G,"Ühiskasutuses korruse pind",C:C,"üüritav pind",A:A,9,BH:BH,1),SUMIFS(E:E,G:G,"Korruse üldpind",C:C,"üüritav pind",A:A,9,BH:BH,1))+SUMIFS(E:E,G:G,"Ühiskasutuses korruse pind",C:C,"üüritav pind",A:A,9,BH:BH,1)),0)+IFERROR(SUMIFS(E:E,G:G,"Ainukasutuses pind",C:C,"üüritav pind",H:H,BI102,A:A,10)/SUMIFS(E:E,G:G,"Ainukasutuses pind",C:C,"üüritav pind",A:A,10)*(IF(G102="Korruse üldpind", SUMIFS(E:E,G:G,"Ühiskasutuses korruse pind",C:C,"üüritav pind",A:A,10,BH:BH,1),SUMIFS(E:E,G:G,"Korruse üldpind",C:C,"üüritav pind",A:A,10,BH:BH,1))+SUMIFS(E:E,G:G,"Ühiskasutuses korruse pind",C:C,"üüritav pind",A:A,10,BH:BH,1)), 0)+IFERROR(SUMIFS(E:E,G:G,"Ainukasutuses pind",C:C,"üüritav pind",H:H,BI102,A:A,11)/SUMIFS(E:E,G:G,"Ainukasutuses pind",C:C,"üüritav pind",A:A,11)*(IF(G102="Korruse üldpind",SUMIFS(E:E,G:G,"Ühiskasutuses korruse pind",C:C,"üüritav pind",A:A,11,BH:BH,1),SUMIFS(E:E,G:G,"Korruse üldpind",C:C,"üüritav pind",A:A,11,BH:BH,1))+SUMIFS(E:E,G:G,"Ühiskasutuses korruse pind",C:C,"üüritav pind",A:A,11,BH:BH,1)), 0)+IFERROR(SUMIFS(E:E,G:G,"Ainukasutuses pind",C:C,"üüritav pind",H:H,BI102,A:A,12)/SUMIFS(E:E,G:G,"Ainukasutuses pind",C:C,"üüritav pind",A:A,12)*(IF(G102="Korruse üldpind", SUMIFS(E:E,G:G,"Ühiskasutuses korruse pind",C:C,"üüritav pind",A:A,12,BH:BH,1),SUMIFS(E:E,G:G,"Korruse üldpind",C:C,"üüritav pind",A:A,12,BH:BH,1))+SUMIFS(E:E,G:G,"Ühiskasutuses korruse pind",C:C,"üüritav pind",A:A,12,BH:BH,1)),0)+IFERROR(SUMIFS(E:E,G:G,"Ainukasutuses pind",C:C,"üüritav pind",H:H,BI102,A:A,13)/SUMIFS(E:E,G:G,"Ainukasutuses pind",C:C,"üüritav pind",A:A,13)*(IF(G102="Korruse üldpind", SUMIFS(E:E,G:G,"Ühiskasutuses korruse pind",C:C,"üüritav pind",A:A,13,BH:BH,1),SUMIFS(E:E,G:G,"Korruse üldpind",C:C,"üüritav pind",A:A,13,BH:BH,1))+SUMIFS(E:E,G:G,"Ühiskasutuses korruse pind",C:C,"üüritav pind",A:A,13,BH:BH,1)),0)+IFERROR(SUMIFS(E:E,G:G,"Ainukasutuses pind",C:C,"Üüritav pind",H:H,BI102,A:A,14)/SUMIFS(E:E,G:G,"Ainukasutuses pind",C:C,"Üüritav pind",A:A,14)*(IF(G102="Korruse üldpind", SUMIFS(E:E,G:G,"Ühiskasutuses korruse pind",C:C,"üüritav pind",A:A,14,BH:BH,1),SUMIFS(E:E,G:G,"Korruse üldpind",C:C,"üüritav pind",A:A,14,BH:BH,1))+SUMIFS(E:E,G:G,"Ühiskasutuses korruse pind",C:C,"üüritav pind",A:A,14,BH:BH,1)), 0),IF(BI102="Aktiivne vakantsus", SUMIFS(E:E,C:C,"üüritav pind",G:G,"Ühiskasutuses korruse pind",BH:BH,1)+SUMIFS(E:E,C:C,"üüritav pind",G:G,"Korruse üldpind",BH:BH,1)-SUM($BL$2:BL101), IF(BI102="Üüritav büroopind kokku", SUM($BL$2:BL101), "")))</f>
        <v/>
      </c>
      <c r="BM102" s="34" t="str">
        <f ca="1">IF(BF102&lt;&gt;"",IFERROR(AY102/SUM($AY$3:OFFSET($AY$3,MATCH("Üüritav büroopind kokku",$BI$5:$BI$300,0),0))*(SUMIFS(E:E,G:G,"Ühiskasutuses hoone pind",C:C,"ÜÜRITAV PIND",BH:BH,1)+SUMIFS(E:E,G:G,"Hoone üldpind",C:C,"ÜÜRITAV PIND",BH:BH,1)),0),IF(BI102="Aktiivne vakantsus",IFERROR(AY102/SUM($AY$3:OFFSET($AY$3,MATCH("Üüritav büroopind kokku",$BI$5:$BI$300,0),0))*(SUMIFS(E:E,G:G,"Ühiskasutuses hoone pind",C:C,"ÜÜRITAV PIND",BH:BH,1)+SUMIFS(E:E,G:G,"Hoone üldpind",C:C,"ÜÜRITAV PIND",BH:BH,1)),0),IF(BI102="Üüritav büroopind kokku",SUM($BM$2:BM101),"")))</f>
        <v/>
      </c>
      <c r="BN102" s="34" t="str">
        <f>IF(OR(BF102&lt;&gt;"",BI102="Aktiivne vakantsus"),IFERROR(SUMIFS(INDEX($AC$3:$AU$1002,0,MATCH($BI102,AC$2:AU$2,0)),$BH$3:$BH$1002,1),0),IF(BI102="Üüritav büroopind kokku",SUM($BN$2:BN101), ""))</f>
        <v/>
      </c>
      <c r="BO102" s="34" t="str">
        <f t="shared" si="18"/>
        <v/>
      </c>
      <c r="BP102" s="114" t="str">
        <f t="shared" ca="1" si="16"/>
        <v/>
      </c>
    </row>
    <row r="103" spans="1:68" x14ac:dyDescent="0.3">
      <c r="A103" s="25" t="str">
        <f>IF(Eksplikatsioon!A105=0,"",Eksplikatsioon!A105)</f>
        <v/>
      </c>
      <c r="B103" s="58" t="str">
        <f>IF(Eksplikatsioon!B105=0,"",Eksplikatsioon!B105)</f>
        <v/>
      </c>
      <c r="C103" s="25" t="str">
        <f>IF(Eksplikatsioon!C105=0,"",Eksplikatsioon!C105)</f>
        <v/>
      </c>
      <c r="D103" s="25" t="str">
        <f>IF(Eksplikatsioon!D105=0,"",Eksplikatsioon!D105)</f>
        <v/>
      </c>
      <c r="E103" s="56" t="str">
        <f>IF(Eksplikatsioon!F105=0,"",Eksplikatsioon!F105)</f>
        <v/>
      </c>
      <c r="F103" s="25" t="str">
        <f>IF(Eksplikatsioon!H105=0,"",Eksplikatsioon!H105)</f>
        <v/>
      </c>
      <c r="G103" s="25" t="str">
        <f>IF(Eksplikatsioon!J105=0,"",Eksplikatsioon!J105)</f>
        <v/>
      </c>
      <c r="H103" s="25" t="str">
        <f>IF(Eksplikatsioon!K105=0,"",Eksplikatsioon!K105)</f>
        <v/>
      </c>
      <c r="I103" s="25" t="str">
        <f>IF(Eksplikatsioon!L105=0,"",Eksplikatsioon!L105)</f>
        <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c r="BH103" s="108" t="str">
        <f t="shared" si="17"/>
        <v/>
      </c>
      <c r="BI103" s="9" t="str">
        <f t="shared" si="19"/>
        <v/>
      </c>
      <c r="BJ103" s="9" t="str">
        <f t="shared" si="20"/>
        <v/>
      </c>
      <c r="BK103" s="34" t="str">
        <f>IF(BF103&lt;&gt;"",IF(SUMIFS(E:E,H:H,BI103,G:G,"Ainukasutuses pind",C:C,"ÜÜRITAV PIND",BH:BH,1)=0,0,SUMIFS(E:E,H:H,BI103,G:G,"Ainukasutuses pind",C:C,"ÜÜRITAV PIND",BH:BH,1)),IF(BI103="Aktiivne vakantsus",SUMIFS(E:E,C:C,"üüritav pind",G:G,"ainukasutuses pind",BH:BH,1)-SUM($BK$2:BK102),IF(BI103="Üüritav büroopind kokku",SUM($BK$2:BK102),"")))</f>
        <v/>
      </c>
      <c r="BL103" s="34" t="str">
        <f>IF(BF103&lt;&gt;"",IFERROR(SUMIFS(E:E,G:G,"Ainukasutuses pind",C:C,"üüritav pind",H:H,BI103,A:A,-4)/SUMIFS(E:E,G:G,"Ainukasutuses pind",C:C,"üüritav pind",A:A,-4)*(IF(G103="Korruse üldpind", SUMIFS(E:E,G:G,"Ühiskasutuses korruse pind",C:C,"üüritav pind",A:A,-4,BH:BH,1),SUMIFS(E:E,G:G,"Korruse üldpind",C:C,"üüritav pind",A:A,-4,BH:BH,1))+SUMIFS(E:E,G:G,"Ühiskasutuses korruse pind",C:C,"üüritav pind",A:A,-4,BH:BH,1)),0)+IFERROR(SUMIFS(E:E,G:G,"Ainukasutuses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pind",H:H,BI103,A:A,-1)/SUMIFS(E:E,G:G,"Ainukasutuses pind",C:C,"üüritav pind",A:A,-1)*(IF(G103="Korruse üldpind",SUMIFS(E:E,G:G,"Ühiskasutuses korruse pind",C:C,"üüritav pind",A:A,-1,BH:BH,1),SUMIFS(E:E,G:G,"Korruse üldpind",C:C,"üüritav pind",A:A,-1,BH:BH,1))+SUMIFS(E:E,G:G,"Ühiskasutuses korruse pind",C:C,"üüritav pind",A:A,-1,BH:BH,1)),0)+IFERROR(SUMIFS(E:E,G:G,"Ainukasutuses pind",C:C,"üüritav pind",H:H,BI103,A:A,0)/SUMIFS(E:E,G:G,"Ainukasutuses pind",C:C,"üüritav pind",A:A,0)*(IF(G103="Korruse üldpind", SUMIFS(E:E,G:G,"Ühiskasutuses korruse pind",C:C,"üüritav pind",A:A,0,BH:BH,1),SUMIFS(E:E,G:G,"Korruse üldpind",C:C,"üüritav pind",A:A,0,BH:BH,1))+SUMIFS(E:E,G:G,"Ühiskasutuses korruse pind",C:C,"üüritav pind",A:A,0,BH:BH,1)),0)+IFERROR(SUMIFS(E:E,G:G,"Ainukasutuses pind",C:C,"üüritav pind",H:H,BI103,A:A,1)/SUMIFS(E:E,G:G,"Ainukasutuses pind",C:C,"üüritav pind",A:A,1)*(IF(G103="Korruse üldpind", SUMIFS(E:E,G:G,"Ühiskasutuses korruse pind",C:C,"üüritav pind",A:A,1,BH:BH,1),SUMIFS(E:E,G:G,"Korruse üldpind",C:C,"üüritav pind",A:A,1,BH:BH,1))+SUMIFS(E:E,G:G,"Ühiskasutuses korruse pind",C:C,"üüritav pind",A:A,1,BH:BH,1)),0)+IFERROR(SUMIFS(E:E,G:G,"Ainukasutuses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 0)+IFERROR(SUMIFS(E:E,G:G,"Ainukasutuses pind",C:C,"üüritav pind",H:H,BI103,A:A,4)/SUMIFS(E:E,G:G,"Ainukasutuses pind",C:C,"üüritav pind",A:A,4)*(IF(G103="Korruse üldpind",SUMIFS(E:E,G:G,"Ühiskasutuses korruse pind",C:C,"üüritav pind",A:A,4,BH:BH,1),SUMIFS(E:E,G:G,"Korruse üldpind",C:C,"üüritav pind",A:A,4,BH:BH,1))+SUMIFS(E:E,G:G,"Ühiskasutuses korruse pind",C:C,"üüritav pind",A:A,4,BH:BH,1)), 0)+IFERROR(SUMIFS(E:E,G:G,"Ainukasutuses pind",C:C,"üüritav pind",H:H,BI103,A:A,5)/SUMIFS(E:E,G:G,"Ainukasutuses pind",C:C,"üüritav pind",A:A,5)*(IF(G103="Korruse üldpind", SUMIFS(E:E,G:G,"Ühiskasutuses korruse pind",C:C,"üüritav pind",A:A,5,BH:BH,1),SUMIFS(E:E,G:G,"Korruse üldpind",C:C,"üüritav pind",A:A,5,BH:BH,1))+SUMIFS(E:E,G:G,"Ühiskasutuses korruse pind",C:C,"üüritav pind",A:A,5,BH:BH,1)), 0)+IFERROR(SUMIFS(E:E,G:G,"Ainukasutuses pind",C:C,"üüritav pind",H:H,BI103,A:A,6)/SUMIFS(E:E,G:G,"Ainukasutuses pind",C:C,"üüritav pind",A:A,6)*(IF(G103="Korruse üldpind", SUMIFS(E:E,G:G,"Ühiskasutuses korruse pind",C:C,"üüritav pind",A:A,6,BH:BH,1),SUMIFS(E:E,G:G,"Korruse üldpind",C:C,"üüritav pind",A:A,6,BH:BH,1))+SUMIFS(E:E,G:G,"Ühiskasutuses korruse pind",C:C,"üüritav pind",A:A,6,BH:BH,1)),0)+IFERROR(SUMIFS(E:E,G:G,"Ainukasutuses pind",C:C,"üüritav pind",H:H,BI103,A:A,7)/SUMIFS(E:E,G:G,"Ainukasutuses pind",C:C,"üüritav pind",A:A,7)*(IF(G103="Korruse üldpind", SUMIFS(E:E,G:G,"Ühiskasutuses korruse pind",C:C,"üüritav pind",A:A,7,BH:BH,1),SUMIFS(E:E,G:G,"Korruse üldpind",C:C,"üüritav pind",A:A,7,BH:BH,1))+SUMIFS(E:E,G:G,"Ühiskasutuses korruse pind",C:C,"üüritav pind",A:A,7,BH:BH,1)),0)+IFERROR(SUMIFS(E:E,G:G,"Ainukasutuses pind",C:C,"üüritav pind",H:H,BI103,A:A,8)/SUMIFS(E:E,G:G,"Ainukasutuses pind",C:C,"üüritav pind",A:A,8)*(IF(G103="Korruse üldpind", SUMIFS(E:E,G:G,"Ühiskasutuses korruse pind",C:C,"üüritav pind",A:A,8,BH:BH,1),SUMIFS(E:E,G:G,"Korruse üldpind",C:C,"üüritav pind",A:A,8,BH:BH,1))+SUMIFS(E:E,G:G,"Ühiskasutuses korruse pind",C:C,"üüritav pind",A:A,8,BH:BH,1)),0)+IFERROR(SUMIFS(E:E,G:G,"Ainukasutuses pind",C:C,"üüritav pind",H:H,BI103,A:A,9)/SUMIFS(E:E,G:G,"Ainukasutuses pind",C:C,"üüritav pind",A:A,9)*(IF(G103="Korruse üldpind", SUMIFS(E:E,G:G,"Ühiskasutuses korruse pind",C:C,"üüritav pind",A:A,9,BH:BH,1),SUMIFS(E:E,G:G,"Korruse üldpind",C:C,"üüritav pind",A:A,9,BH:BH,1))+SUMIFS(E:E,G:G,"Ühiskasutuses korruse pind",C:C,"üüritav pind",A:A,9,BH:BH,1)),0)+IFERROR(SUMIFS(E:E,G:G,"Ainukasutuses pind",C:C,"üüritav pind",H:H,BI103,A:A,10)/SUMIFS(E:E,G:G,"Ainukasutuses pind",C:C,"üüritav pind",A:A,10)*(IF(G103="Korruse üldpind", SUMIFS(E:E,G:G,"Ühiskasutuses korruse pind",C:C,"üüritav pind",A:A,10,BH:BH,1),SUMIFS(E:E,G:G,"Korruse üldpind",C:C,"üüritav pind",A:A,10,BH:BH,1))+SUMIFS(E:E,G:G,"Ühiskasutuses korruse pind",C:C,"üüritav pind",A:A,10,BH:BH,1)), 0)+IFERROR(SUMIFS(E:E,G:G,"Ainukasutuses pind",C:C,"üüritav pind",H:H,BI103,A:A,11)/SUMIFS(E:E,G:G,"Ainukasutuses pind",C:C,"üüritav pind",A:A,11)*(IF(G103="Korruse üldpind",SUMIFS(E:E,G:G,"Ühiskasutuses korruse pind",C:C,"üüritav pind",A:A,11,BH:BH,1),SUMIFS(E:E,G:G,"Korruse üldpind",C:C,"üüritav pind",A:A,11,BH:BH,1))+SUMIFS(E:E,G:G,"Ühiskasutuses korruse pind",C:C,"üüritav pind",A:A,11,BH:BH,1)), 0)+IFERROR(SUMIFS(E:E,G:G,"Ainukasutuses pind",C:C,"üüritav pind",H:H,BI103,A:A,12)/SUMIFS(E:E,G:G,"Ainukasutuses pind",C:C,"üüritav pind",A:A,12)*(IF(G103="Korruse üldpind", SUMIFS(E:E,G:G,"Ühiskasutuses korruse pind",C:C,"üüritav pind",A:A,12,BH:BH,1),SUMIFS(E:E,G:G,"Korruse üldpind",C:C,"üüritav pind",A:A,12,BH:BH,1))+SUMIFS(E:E,G:G,"Ühiskasutuses korruse pind",C:C,"üüritav pind",A:A,12,BH:BH,1)),0)+IFERROR(SUMIFS(E:E,G:G,"Ainukasutuses pind",C:C,"üüritav pind",H:H,BI103,A:A,13)/SUMIFS(E:E,G:G,"Ainukasutuses pind",C:C,"üüritav pind",A:A,13)*(IF(G103="Korruse üldpind", SUMIFS(E:E,G:G,"Ühiskasutuses korruse pind",C:C,"üüritav pind",A:A,13,BH:BH,1),SUMIFS(E:E,G:G,"Korruse üldpind",C:C,"üüritav pind",A:A,13,BH:BH,1))+SUMIFS(E:E,G:G,"Ühiskasutuses korruse pind",C:C,"üüritav pind",A:A,13,BH:BH,1)),0)+IFERROR(SUMIFS(E:E,G:G,"Ainukasutuses pind",C:C,"Üüritav pind",H:H,BI103,A:A,14)/SUMIFS(E:E,G:G,"Ainukasutuses pind",C:C,"Üüritav pind",A:A,14)*(IF(G103="Korruse üldpind", SUMIFS(E:E,G:G,"Ühiskasutuses korruse pind",C:C,"üüritav pind",A:A,14,BH:BH,1),SUMIFS(E:E,G:G,"Korruse üldpind",C:C,"üüritav pind",A:A,14,BH:BH,1))+SUMIFS(E:E,G:G,"Ühiskasutuses korruse pind",C:C,"üüritav pind",A:A,14,BH:BH,1)), 0),IF(BI103="Aktiivne vakantsus", SUMIFS(E:E,C:C,"üüritav pind",G:G,"Ühiskasutuses korruse pind",BH:BH,1)+SUMIFS(E:E,C:C,"üüritav pind",G:G,"Korruse üldpind",BH:BH,1)-SUM($BL$2:BL102), IF(BI103="Üüritav büroopind kokku", SUM($BL$2:BL102), "")))</f>
        <v/>
      </c>
      <c r="BM103" s="34" t="str">
        <f ca="1">IF(BF103&lt;&gt;"",IFERROR(AY103/SUM($AY$3:OFFSET($AY$3,MATCH("Üüritav büroopind kokku",$BI$5:$BI$300,0),0))*(SUMIFS(E:E,G:G,"Ühiskasutuses hoone pind",C:C,"ÜÜRITAV PIND",BH:BH,1)+SUMIFS(E:E,G:G,"Hoone üldpind",C:C,"ÜÜRITAV PIND",BH:BH,1)),0),IF(BI103="Aktiivne vakantsus",IFERROR(AY103/SUM($AY$3:OFFSET($AY$3,MATCH("Üüritav büroopind kokku",$BI$5:$BI$300,0),0))*(SUMIFS(E:E,G:G,"Ühiskasutuses hoone pind",C:C,"ÜÜRITAV PIND",BH:BH,1)+SUMIFS(E:E,G:G,"Hoone üldpind",C:C,"ÜÜRITAV PIND",BH:BH,1)),0),IF(BI103="Üüritav büroopind kokku",SUM($BM$2:BM102),"")))</f>
        <v/>
      </c>
      <c r="BN103" s="34" t="str">
        <f>IF(OR(BF103&lt;&gt;"",BI103="Aktiivne vakantsus"),IFERROR(SUMIFS(INDEX($AC$3:$AU$1002,0,MATCH($BI103,AC$2:AU$2,0)),$BH$3:$BH$1002,1),0),IF(BI103="Üüritav büroopind kokku",SUM($BN$2:BN102), ""))</f>
        <v/>
      </c>
      <c r="BO103" s="34" t="str">
        <f t="shared" si="18"/>
        <v/>
      </c>
      <c r="BP103" s="114" t="str">
        <f t="shared" ca="1" si="16"/>
        <v/>
      </c>
    </row>
    <row r="104" spans="1:68" x14ac:dyDescent="0.3">
      <c r="A104" s="25" t="str">
        <f>IF(Eksplikatsioon!A106=0,"",Eksplikatsioon!A106)</f>
        <v/>
      </c>
      <c r="B104" s="58" t="str">
        <f>IF(Eksplikatsioon!B106=0,"",Eksplikatsioon!B106)</f>
        <v/>
      </c>
      <c r="C104" s="25" t="str">
        <f>IF(Eksplikatsioon!C106=0,"",Eksplikatsioon!C106)</f>
        <v/>
      </c>
      <c r="D104" s="25" t="str">
        <f>IF(Eksplikatsioon!D106=0,"",Eksplikatsioon!D106)</f>
        <v/>
      </c>
      <c r="E104" s="56" t="str">
        <f>IF(Eksplikatsioon!F106=0,"",Eksplikatsioon!F106)</f>
        <v/>
      </c>
      <c r="F104" s="25" t="str">
        <f>IF(Eksplikatsioon!H106=0,"",Eksplikatsioon!H106)</f>
        <v/>
      </c>
      <c r="G104" s="25" t="str">
        <f>IF(Eksplikatsioon!J106=0,"",Eksplikatsioon!J106)</f>
        <v/>
      </c>
      <c r="H104" s="25" t="str">
        <f>IF(Eksplikatsioon!K106=0,"",Eksplikatsioon!K106)</f>
        <v/>
      </c>
      <c r="I104" s="25" t="str">
        <f>IF(Eksplikatsioon!L106=0,"",Eksplikatsioon!L106)</f>
        <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c r="BH104" s="108" t="str">
        <f t="shared" si="17"/>
        <v/>
      </c>
      <c r="BI104" s="9" t="str">
        <f t="shared" si="19"/>
        <v/>
      </c>
      <c r="BJ104" s="9" t="str">
        <f t="shared" si="20"/>
        <v/>
      </c>
      <c r="BK104" s="34" t="str">
        <f>IF(BF104&lt;&gt;"",IF(SUMIFS(E:E,H:H,BI104,G:G,"Ainukasutuses pind",C:C,"ÜÜRITAV PIND",BH:BH,1)=0,0,SUMIFS(E:E,H:H,BI104,G:G,"Ainukasutuses pind",C:C,"ÜÜRITAV PIND",BH:BH,1)),IF(BI104="Aktiivne vakantsus",SUMIFS(E:E,C:C,"üüritav pind",G:G,"ainukasutuses pind",BH:BH,1)-SUM($BK$2:BK103),IF(BI104="Üüritav büroopind kokku",SUM($BK$2:BK103),"")))</f>
        <v/>
      </c>
      <c r="BL104" s="34" t="str">
        <f>IF(BF104&lt;&gt;"",IFERROR(SUMIFS(E:E,G:G,"Ainukasutuses pind",C:C,"üüritav pind",H:H,BI104,A:A,-4)/SUMIFS(E:E,G:G,"Ainukasutuses pind",C:C,"üüritav pind",A:A,-4)*(IF(G104="Korruse üldpind", SUMIFS(E:E,G:G,"Ühiskasutuses korruse pind",C:C,"üüritav pind",A:A,-4,BH:BH,1),SUMIFS(E:E,G:G,"Korruse üldpind",C:C,"üüritav pind",A:A,-4,BH:BH,1))+SUMIFS(E:E,G:G,"Ühiskasutuses korruse pind",C:C,"üüritav pind",A:A,-4,BH:BH,1)),0)+IFERROR(SUMIFS(E:E,G:G,"Ainukasutuses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pind",H:H,BI104,A:A,-1)/SUMIFS(E:E,G:G,"Ainukasutuses pind",C:C,"üüritav pind",A:A,-1)*(IF(G104="Korruse üldpind",SUMIFS(E:E,G:G,"Ühiskasutuses korruse pind",C:C,"üüritav pind",A:A,-1,BH:BH,1),SUMIFS(E:E,G:G,"Korruse üldpind",C:C,"üüritav pind",A:A,-1,BH:BH,1))+SUMIFS(E:E,G:G,"Ühiskasutuses korruse pind",C:C,"üüritav pind",A:A,-1,BH:BH,1)),0)+IFERROR(SUMIFS(E:E,G:G,"Ainukasutuses pind",C:C,"üüritav pind",H:H,BI104,A:A,0)/SUMIFS(E:E,G:G,"Ainukasutuses pind",C:C,"üüritav pind",A:A,0)*(IF(G104="Korruse üldpind", SUMIFS(E:E,G:G,"Ühiskasutuses korruse pind",C:C,"üüritav pind",A:A,0,BH:BH,1),SUMIFS(E:E,G:G,"Korruse üldpind",C:C,"üüritav pind",A:A,0,BH:BH,1))+SUMIFS(E:E,G:G,"Ühiskasutuses korruse pind",C:C,"üüritav pind",A:A,0,BH:BH,1)),0)+IFERROR(SUMIFS(E:E,G:G,"Ainukasutuses pind",C:C,"üüritav pind",H:H,BI104,A:A,1)/SUMIFS(E:E,G:G,"Ainukasutuses pind",C:C,"üüritav pind",A:A,1)*(IF(G104="Korruse üldpind", SUMIFS(E:E,G:G,"Ühiskasutuses korruse pind",C:C,"üüritav pind",A:A,1,BH:BH,1),SUMIFS(E:E,G:G,"Korruse üldpind",C:C,"üüritav pind",A:A,1,BH:BH,1))+SUMIFS(E:E,G:G,"Ühiskasutuses korruse pind",C:C,"üüritav pind",A:A,1,BH:BH,1)),0)+IFERROR(SUMIFS(E:E,G:G,"Ainukasutuses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 0)+IFERROR(SUMIFS(E:E,G:G,"Ainukasutuses pind",C:C,"üüritav pind",H:H,BI104,A:A,4)/SUMIFS(E:E,G:G,"Ainukasutuses pind",C:C,"üüritav pind",A:A,4)*(IF(G104="Korruse üldpind",SUMIFS(E:E,G:G,"Ühiskasutuses korruse pind",C:C,"üüritav pind",A:A,4,BH:BH,1),SUMIFS(E:E,G:G,"Korruse üldpind",C:C,"üüritav pind",A:A,4,BH:BH,1))+SUMIFS(E:E,G:G,"Ühiskasutuses korruse pind",C:C,"üüritav pind",A:A,4,BH:BH,1)), 0)+IFERROR(SUMIFS(E:E,G:G,"Ainukasutuses pind",C:C,"üüritav pind",H:H,BI104,A:A,5)/SUMIFS(E:E,G:G,"Ainukasutuses pind",C:C,"üüritav pind",A:A,5)*(IF(G104="Korruse üldpind", SUMIFS(E:E,G:G,"Ühiskasutuses korruse pind",C:C,"üüritav pind",A:A,5,BH:BH,1),SUMIFS(E:E,G:G,"Korruse üldpind",C:C,"üüritav pind",A:A,5,BH:BH,1))+SUMIFS(E:E,G:G,"Ühiskasutuses korruse pind",C:C,"üüritav pind",A:A,5,BH:BH,1)), 0)+IFERROR(SUMIFS(E:E,G:G,"Ainukasutuses pind",C:C,"üüritav pind",H:H,BI104,A:A,6)/SUMIFS(E:E,G:G,"Ainukasutuses pind",C:C,"üüritav pind",A:A,6)*(IF(G104="Korruse üldpind", SUMIFS(E:E,G:G,"Ühiskasutuses korruse pind",C:C,"üüritav pind",A:A,6,BH:BH,1),SUMIFS(E:E,G:G,"Korruse üldpind",C:C,"üüritav pind",A:A,6,BH:BH,1))+SUMIFS(E:E,G:G,"Ühiskasutuses korruse pind",C:C,"üüritav pind",A:A,6,BH:BH,1)),0)+IFERROR(SUMIFS(E:E,G:G,"Ainukasutuses pind",C:C,"üüritav pind",H:H,BI104,A:A,7)/SUMIFS(E:E,G:G,"Ainukasutuses pind",C:C,"üüritav pind",A:A,7)*(IF(G104="Korruse üldpind", SUMIFS(E:E,G:G,"Ühiskasutuses korruse pind",C:C,"üüritav pind",A:A,7,BH:BH,1),SUMIFS(E:E,G:G,"Korruse üldpind",C:C,"üüritav pind",A:A,7,BH:BH,1))+SUMIFS(E:E,G:G,"Ühiskasutuses korruse pind",C:C,"üüritav pind",A:A,7,BH:BH,1)),0)+IFERROR(SUMIFS(E:E,G:G,"Ainukasutuses pind",C:C,"üüritav pind",H:H,BI104,A:A,8)/SUMIFS(E:E,G:G,"Ainukasutuses pind",C:C,"üüritav pind",A:A,8)*(IF(G104="Korruse üldpind", SUMIFS(E:E,G:G,"Ühiskasutuses korruse pind",C:C,"üüritav pind",A:A,8,BH:BH,1),SUMIFS(E:E,G:G,"Korruse üldpind",C:C,"üüritav pind",A:A,8,BH:BH,1))+SUMIFS(E:E,G:G,"Ühiskasutuses korruse pind",C:C,"üüritav pind",A:A,8,BH:BH,1)),0)+IFERROR(SUMIFS(E:E,G:G,"Ainukasutuses pind",C:C,"üüritav pind",H:H,BI104,A:A,9)/SUMIFS(E:E,G:G,"Ainukasutuses pind",C:C,"üüritav pind",A:A,9)*(IF(G104="Korruse üldpind", SUMIFS(E:E,G:G,"Ühiskasutuses korruse pind",C:C,"üüritav pind",A:A,9,BH:BH,1),SUMIFS(E:E,G:G,"Korruse üldpind",C:C,"üüritav pind",A:A,9,BH:BH,1))+SUMIFS(E:E,G:G,"Ühiskasutuses korruse pind",C:C,"üüritav pind",A:A,9,BH:BH,1)),0)+IFERROR(SUMIFS(E:E,G:G,"Ainukasutuses pind",C:C,"üüritav pind",H:H,BI104,A:A,10)/SUMIFS(E:E,G:G,"Ainukasutuses pind",C:C,"üüritav pind",A:A,10)*(IF(G104="Korruse üldpind", SUMIFS(E:E,G:G,"Ühiskasutuses korruse pind",C:C,"üüritav pind",A:A,10,BH:BH,1),SUMIFS(E:E,G:G,"Korruse üldpind",C:C,"üüritav pind",A:A,10,BH:BH,1))+SUMIFS(E:E,G:G,"Ühiskasutuses korruse pind",C:C,"üüritav pind",A:A,10,BH:BH,1)), 0)+IFERROR(SUMIFS(E:E,G:G,"Ainukasutuses pind",C:C,"üüritav pind",H:H,BI104,A:A,11)/SUMIFS(E:E,G:G,"Ainukasutuses pind",C:C,"üüritav pind",A:A,11)*(IF(G104="Korruse üldpind",SUMIFS(E:E,G:G,"Ühiskasutuses korruse pind",C:C,"üüritav pind",A:A,11,BH:BH,1),SUMIFS(E:E,G:G,"Korruse üldpind",C:C,"üüritav pind",A:A,11,BH:BH,1))+SUMIFS(E:E,G:G,"Ühiskasutuses korruse pind",C:C,"üüritav pind",A:A,11,BH:BH,1)), 0)+IFERROR(SUMIFS(E:E,G:G,"Ainukasutuses pind",C:C,"üüritav pind",H:H,BI104,A:A,12)/SUMIFS(E:E,G:G,"Ainukasutuses pind",C:C,"üüritav pind",A:A,12)*(IF(G104="Korruse üldpind", SUMIFS(E:E,G:G,"Ühiskasutuses korruse pind",C:C,"üüritav pind",A:A,12,BH:BH,1),SUMIFS(E:E,G:G,"Korruse üldpind",C:C,"üüritav pind",A:A,12,BH:BH,1))+SUMIFS(E:E,G:G,"Ühiskasutuses korruse pind",C:C,"üüritav pind",A:A,12,BH:BH,1)),0)+IFERROR(SUMIFS(E:E,G:G,"Ainukasutuses pind",C:C,"üüritav pind",H:H,BI104,A:A,13)/SUMIFS(E:E,G:G,"Ainukasutuses pind",C:C,"üüritav pind",A:A,13)*(IF(G104="Korruse üldpind", SUMIFS(E:E,G:G,"Ühiskasutuses korruse pind",C:C,"üüritav pind",A:A,13,BH:BH,1),SUMIFS(E:E,G:G,"Korruse üldpind",C:C,"üüritav pind",A:A,13,BH:BH,1))+SUMIFS(E:E,G:G,"Ühiskasutuses korruse pind",C:C,"üüritav pind",A:A,13,BH:BH,1)),0)+IFERROR(SUMIFS(E:E,G:G,"Ainukasutuses pind",C:C,"Üüritav pind",H:H,BI104,A:A,14)/SUMIFS(E:E,G:G,"Ainukasutuses pind",C:C,"Üüritav pind",A:A,14)*(IF(G104="Korruse üldpind", SUMIFS(E:E,G:G,"Ühiskasutuses korruse pind",C:C,"üüritav pind",A:A,14,BH:BH,1),SUMIFS(E:E,G:G,"Korruse üldpind",C:C,"üüritav pind",A:A,14,BH:BH,1))+SUMIFS(E:E,G:G,"Ühiskasutuses korruse pind",C:C,"üüritav pind",A:A,14,BH:BH,1)), 0),IF(BI104="Aktiivne vakantsus", SUMIFS(E:E,C:C,"üüritav pind",G:G,"Ühiskasutuses korruse pind",BH:BH,1)+SUMIFS(E:E,C:C,"üüritav pind",G:G,"Korruse üldpind",BH:BH,1)-SUM($BL$2:BL103), IF(BI104="Üüritav büroopind kokku", SUM($BL$2:BL103), "")))</f>
        <v/>
      </c>
      <c r="BM104" s="34" t="str">
        <f ca="1">IF(BF104&lt;&gt;"",IFERROR(AY104/SUM($AY$3:OFFSET($AY$3,MATCH("Üüritav büroopind kokku",$BI$5:$BI$300,0),0))*(SUMIFS(E:E,G:G,"Ühiskasutuses hoone pind",C:C,"ÜÜRITAV PIND",BH:BH,1)+SUMIFS(E:E,G:G,"Hoone üldpind",C:C,"ÜÜRITAV PIND",BH:BH,1)),0),IF(BI104="Aktiivne vakantsus",IFERROR(AY104/SUM($AY$3:OFFSET($AY$3,MATCH("Üüritav büroopind kokku",$BI$5:$BI$300,0),0))*(SUMIFS(E:E,G:G,"Ühiskasutuses hoone pind",C:C,"ÜÜRITAV PIND",BH:BH,1)+SUMIFS(E:E,G:G,"Hoone üldpind",C:C,"ÜÜRITAV PIND",BH:BH,1)),0),IF(BI104="Üüritav büroopind kokku",SUM($BM$2:BM103),"")))</f>
        <v/>
      </c>
      <c r="BN104" s="34" t="str">
        <f>IF(OR(BF104&lt;&gt;"",BI104="Aktiivne vakantsus"),IFERROR(SUMIFS(INDEX($AC$3:$AU$1002,0,MATCH($BI104,AC$2:AU$2,0)),$BH$3:$BH$1002,1),0),IF(BI104="Üüritav büroopind kokku",SUM($BN$2:BN103), ""))</f>
        <v/>
      </c>
      <c r="BO104" s="34" t="str">
        <f t="shared" si="18"/>
        <v/>
      </c>
      <c r="BP104" s="114" t="str">
        <f t="shared" ca="1" si="16"/>
        <v/>
      </c>
    </row>
    <row r="105" spans="1:68" x14ac:dyDescent="0.3">
      <c r="A105" s="25" t="str">
        <f>IF(Eksplikatsioon!A107=0,"",Eksplikatsioon!A107)</f>
        <v/>
      </c>
      <c r="B105" s="58" t="str">
        <f>IF(Eksplikatsioon!B107=0,"",Eksplikatsioon!B107)</f>
        <v/>
      </c>
      <c r="C105" s="25" t="str">
        <f>IF(Eksplikatsioon!C107=0,"",Eksplikatsioon!C107)</f>
        <v/>
      </c>
      <c r="D105" s="25" t="str">
        <f>IF(Eksplikatsioon!D107=0,"",Eksplikatsioon!D107)</f>
        <v/>
      </c>
      <c r="E105" s="56" t="str">
        <f>IF(Eksplikatsioon!F107=0,"",Eksplikatsioon!F107)</f>
        <v/>
      </c>
      <c r="F105" s="25" t="str">
        <f>IF(Eksplikatsioon!H107=0,"",Eksplikatsioon!H107)</f>
        <v/>
      </c>
      <c r="G105" s="25" t="str">
        <f>IF(Eksplikatsioon!J107=0,"",Eksplikatsioon!J107)</f>
        <v/>
      </c>
      <c r="H105" s="25" t="str">
        <f>IF(Eksplikatsioon!K107=0,"",Eksplikatsioon!K107)</f>
        <v/>
      </c>
      <c r="I105" s="25" t="str">
        <f>IF(Eksplikatsioon!L107=0,"",Eksplikatsioon!L107)</f>
        <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c r="BH105" s="108" t="str">
        <f t="shared" si="17"/>
        <v/>
      </c>
      <c r="BI105" s="9" t="str">
        <f t="shared" si="19"/>
        <v/>
      </c>
      <c r="BJ105" s="9" t="str">
        <f t="shared" si="20"/>
        <v/>
      </c>
      <c r="BK105" s="34" t="str">
        <f>IF(BF105&lt;&gt;"",IF(SUMIFS(E:E,H:H,BI105,G:G,"Ainukasutuses pind",C:C,"ÜÜRITAV PIND",BH:BH,1)=0,0,SUMIFS(E:E,H:H,BI105,G:G,"Ainukasutuses pind",C:C,"ÜÜRITAV PIND",BH:BH,1)),IF(BI105="Aktiivne vakantsus",SUMIFS(E:E,C:C,"üüritav pind",G:G,"ainukasutuses pind",BH:BH,1)-SUM($BK$2:BK104),IF(BI105="Üüritav büroopind kokku",SUM($BK$2:BK104),"")))</f>
        <v/>
      </c>
      <c r="BL105" s="34" t="str">
        <f>IF(BF105&lt;&gt;"",IFERROR(SUMIFS(E:E,G:G,"Ainukasutuses pind",C:C,"üüritav pind",H:H,BI105,A:A,-4)/SUMIFS(E:E,G:G,"Ainukasutuses pind",C:C,"üüritav pind",A:A,-4)*(IF(G105="Korruse üldpind", SUMIFS(E:E,G:G,"Ühiskasutuses korruse pind",C:C,"üüritav pind",A:A,-4,BH:BH,1),SUMIFS(E:E,G:G,"Korruse üldpind",C:C,"üüritav pind",A:A,-4,BH:BH,1))+SUMIFS(E:E,G:G,"Ühiskasutuses korruse pind",C:C,"üüritav pind",A:A,-4,BH:BH,1)),0)+IFERROR(SUMIFS(E:E,G:G,"Ainukasutuses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pind",H:H,BI105,A:A,-1)/SUMIFS(E:E,G:G,"Ainukasutuses pind",C:C,"üüritav pind",A:A,-1)*(IF(G105="Korruse üldpind",SUMIFS(E:E,G:G,"Ühiskasutuses korruse pind",C:C,"üüritav pind",A:A,-1,BH:BH,1),SUMIFS(E:E,G:G,"Korruse üldpind",C:C,"üüritav pind",A:A,-1,BH:BH,1))+SUMIFS(E:E,G:G,"Ühiskasutuses korruse pind",C:C,"üüritav pind",A:A,-1,BH:BH,1)),0)+IFERROR(SUMIFS(E:E,G:G,"Ainukasutuses pind",C:C,"üüritav pind",H:H,BI105,A:A,0)/SUMIFS(E:E,G:G,"Ainukasutuses pind",C:C,"üüritav pind",A:A,0)*(IF(G105="Korruse üldpind", SUMIFS(E:E,G:G,"Ühiskasutuses korruse pind",C:C,"üüritav pind",A:A,0,BH:BH,1),SUMIFS(E:E,G:G,"Korruse üldpind",C:C,"üüritav pind",A:A,0,BH:BH,1))+SUMIFS(E:E,G:G,"Ühiskasutuses korruse pind",C:C,"üüritav pind",A:A,0,BH:BH,1)),0)+IFERROR(SUMIFS(E:E,G:G,"Ainukasutuses pind",C:C,"üüritav pind",H:H,BI105,A:A,1)/SUMIFS(E:E,G:G,"Ainukasutuses pind",C:C,"üüritav pind",A:A,1)*(IF(G105="Korruse üldpind", SUMIFS(E:E,G:G,"Ühiskasutuses korruse pind",C:C,"üüritav pind",A:A,1,BH:BH,1),SUMIFS(E:E,G:G,"Korruse üldpind",C:C,"üüritav pind",A:A,1,BH:BH,1))+SUMIFS(E:E,G:G,"Ühiskasutuses korruse pind",C:C,"üüritav pind",A:A,1,BH:BH,1)),0)+IFERROR(SUMIFS(E:E,G:G,"Ainukasutuses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 0)+IFERROR(SUMIFS(E:E,G:G,"Ainukasutuses pind",C:C,"üüritav pind",H:H,BI105,A:A,4)/SUMIFS(E:E,G:G,"Ainukasutuses pind",C:C,"üüritav pind",A:A,4)*(IF(G105="Korruse üldpind",SUMIFS(E:E,G:G,"Ühiskasutuses korruse pind",C:C,"üüritav pind",A:A,4,BH:BH,1),SUMIFS(E:E,G:G,"Korruse üldpind",C:C,"üüritav pind",A:A,4,BH:BH,1))+SUMIFS(E:E,G:G,"Ühiskasutuses korruse pind",C:C,"üüritav pind",A:A,4,BH:BH,1)), 0)+IFERROR(SUMIFS(E:E,G:G,"Ainukasutuses pind",C:C,"üüritav pind",H:H,BI105,A:A,5)/SUMIFS(E:E,G:G,"Ainukasutuses pind",C:C,"üüritav pind",A:A,5)*(IF(G105="Korruse üldpind", SUMIFS(E:E,G:G,"Ühiskasutuses korruse pind",C:C,"üüritav pind",A:A,5,BH:BH,1),SUMIFS(E:E,G:G,"Korruse üldpind",C:C,"üüritav pind",A:A,5,BH:BH,1))+SUMIFS(E:E,G:G,"Ühiskasutuses korruse pind",C:C,"üüritav pind",A:A,5,BH:BH,1)), 0)+IFERROR(SUMIFS(E:E,G:G,"Ainukasutuses pind",C:C,"üüritav pind",H:H,BI105,A:A,6)/SUMIFS(E:E,G:G,"Ainukasutuses pind",C:C,"üüritav pind",A:A,6)*(IF(G105="Korruse üldpind", SUMIFS(E:E,G:G,"Ühiskasutuses korruse pind",C:C,"üüritav pind",A:A,6,BH:BH,1),SUMIFS(E:E,G:G,"Korruse üldpind",C:C,"üüritav pind",A:A,6,BH:BH,1))+SUMIFS(E:E,G:G,"Ühiskasutuses korruse pind",C:C,"üüritav pind",A:A,6,BH:BH,1)),0)+IFERROR(SUMIFS(E:E,G:G,"Ainukasutuses pind",C:C,"üüritav pind",H:H,BI105,A:A,7)/SUMIFS(E:E,G:G,"Ainukasutuses pind",C:C,"üüritav pind",A:A,7)*(IF(G105="Korruse üldpind", SUMIFS(E:E,G:G,"Ühiskasutuses korruse pind",C:C,"üüritav pind",A:A,7,BH:BH,1),SUMIFS(E:E,G:G,"Korruse üldpind",C:C,"üüritav pind",A:A,7,BH:BH,1))+SUMIFS(E:E,G:G,"Ühiskasutuses korruse pind",C:C,"üüritav pind",A:A,7,BH:BH,1)),0)+IFERROR(SUMIFS(E:E,G:G,"Ainukasutuses pind",C:C,"üüritav pind",H:H,BI105,A:A,8)/SUMIFS(E:E,G:G,"Ainukasutuses pind",C:C,"üüritav pind",A:A,8)*(IF(G105="Korruse üldpind", SUMIFS(E:E,G:G,"Ühiskasutuses korruse pind",C:C,"üüritav pind",A:A,8,BH:BH,1),SUMIFS(E:E,G:G,"Korruse üldpind",C:C,"üüritav pind",A:A,8,BH:BH,1))+SUMIFS(E:E,G:G,"Ühiskasutuses korruse pind",C:C,"üüritav pind",A:A,8,BH:BH,1)),0)+IFERROR(SUMIFS(E:E,G:G,"Ainukasutuses pind",C:C,"üüritav pind",H:H,BI105,A:A,9)/SUMIFS(E:E,G:G,"Ainukasutuses pind",C:C,"üüritav pind",A:A,9)*(IF(G105="Korruse üldpind", SUMIFS(E:E,G:G,"Ühiskasutuses korruse pind",C:C,"üüritav pind",A:A,9,BH:BH,1),SUMIFS(E:E,G:G,"Korruse üldpind",C:C,"üüritav pind",A:A,9,BH:BH,1))+SUMIFS(E:E,G:G,"Ühiskasutuses korruse pind",C:C,"üüritav pind",A:A,9,BH:BH,1)),0)+IFERROR(SUMIFS(E:E,G:G,"Ainukasutuses pind",C:C,"üüritav pind",H:H,BI105,A:A,10)/SUMIFS(E:E,G:G,"Ainukasutuses pind",C:C,"üüritav pind",A:A,10)*(IF(G105="Korruse üldpind", SUMIFS(E:E,G:G,"Ühiskasutuses korruse pind",C:C,"üüritav pind",A:A,10,BH:BH,1),SUMIFS(E:E,G:G,"Korruse üldpind",C:C,"üüritav pind",A:A,10,BH:BH,1))+SUMIFS(E:E,G:G,"Ühiskasutuses korruse pind",C:C,"üüritav pind",A:A,10,BH:BH,1)), 0)+IFERROR(SUMIFS(E:E,G:G,"Ainukasutuses pind",C:C,"üüritav pind",H:H,BI105,A:A,11)/SUMIFS(E:E,G:G,"Ainukasutuses pind",C:C,"üüritav pind",A:A,11)*(IF(G105="Korruse üldpind",SUMIFS(E:E,G:G,"Ühiskasutuses korruse pind",C:C,"üüritav pind",A:A,11,BH:BH,1),SUMIFS(E:E,G:G,"Korruse üldpind",C:C,"üüritav pind",A:A,11,BH:BH,1))+SUMIFS(E:E,G:G,"Ühiskasutuses korruse pind",C:C,"üüritav pind",A:A,11,BH:BH,1)), 0)+IFERROR(SUMIFS(E:E,G:G,"Ainukasutuses pind",C:C,"üüritav pind",H:H,BI105,A:A,12)/SUMIFS(E:E,G:G,"Ainukasutuses pind",C:C,"üüritav pind",A:A,12)*(IF(G105="Korruse üldpind", SUMIFS(E:E,G:G,"Ühiskasutuses korruse pind",C:C,"üüritav pind",A:A,12,BH:BH,1),SUMIFS(E:E,G:G,"Korruse üldpind",C:C,"üüritav pind",A:A,12,BH:BH,1))+SUMIFS(E:E,G:G,"Ühiskasutuses korruse pind",C:C,"üüritav pind",A:A,12,BH:BH,1)),0)+IFERROR(SUMIFS(E:E,G:G,"Ainukasutuses pind",C:C,"üüritav pind",H:H,BI105,A:A,13)/SUMIFS(E:E,G:G,"Ainukasutuses pind",C:C,"üüritav pind",A:A,13)*(IF(G105="Korruse üldpind", SUMIFS(E:E,G:G,"Ühiskasutuses korruse pind",C:C,"üüritav pind",A:A,13,BH:BH,1),SUMIFS(E:E,G:G,"Korruse üldpind",C:C,"üüritav pind",A:A,13,BH:BH,1))+SUMIFS(E:E,G:G,"Ühiskasutuses korruse pind",C:C,"üüritav pind",A:A,13,BH:BH,1)),0)+IFERROR(SUMIFS(E:E,G:G,"Ainukasutuses pind",C:C,"Üüritav pind",H:H,BI105,A:A,14)/SUMIFS(E:E,G:G,"Ainukasutuses pind",C:C,"Üüritav pind",A:A,14)*(IF(G105="Korruse üldpind", SUMIFS(E:E,G:G,"Ühiskasutuses korruse pind",C:C,"üüritav pind",A:A,14,BH:BH,1),SUMIFS(E:E,G:G,"Korruse üldpind",C:C,"üüritav pind",A:A,14,BH:BH,1))+SUMIFS(E:E,G:G,"Ühiskasutuses korruse pind",C:C,"üüritav pind",A:A,14,BH:BH,1)), 0),IF(BI105="Aktiivne vakantsus", SUMIFS(E:E,C:C,"üüritav pind",G:G,"Ühiskasutuses korruse pind",BH:BH,1)+SUMIFS(E:E,C:C,"üüritav pind",G:G,"Korruse üldpind",BH:BH,1)-SUM($BL$2:BL104), IF(BI105="Üüritav büroopind kokku", SUM($BL$2:BL104), "")))</f>
        <v/>
      </c>
      <c r="BM105" s="34" t="str">
        <f ca="1">IF(BF105&lt;&gt;"",IFERROR(AY105/SUM($AY$3:OFFSET($AY$3,MATCH("Üüritav büroopind kokku",$BI$5:$BI$300,0),0))*(SUMIFS(E:E,G:G,"Ühiskasutuses hoone pind",C:C,"ÜÜRITAV PIND",BH:BH,1)+SUMIFS(E:E,G:G,"Hoone üldpind",C:C,"ÜÜRITAV PIND",BH:BH,1)),0),IF(BI105="Aktiivne vakantsus",IFERROR(AY105/SUM($AY$3:OFFSET($AY$3,MATCH("Üüritav büroopind kokku",$BI$5:$BI$300,0),0))*(SUMIFS(E:E,G:G,"Ühiskasutuses hoone pind",C:C,"ÜÜRITAV PIND",BH:BH,1)+SUMIFS(E:E,G:G,"Hoone üldpind",C:C,"ÜÜRITAV PIND",BH:BH,1)),0),IF(BI105="Üüritav büroopind kokku",SUM($BM$2:BM104),"")))</f>
        <v/>
      </c>
      <c r="BN105" s="34" t="str">
        <f>IF(OR(BF105&lt;&gt;"",BI105="Aktiivne vakantsus"),IFERROR(SUMIFS(INDEX($AC$3:$AU$1002,0,MATCH($BI105,AC$2:AU$2,0)),$BH$3:$BH$1002,1),0),IF(BI105="Üüritav büroopind kokku",SUM($BN$2:BN104), ""))</f>
        <v/>
      </c>
      <c r="BO105" s="34" t="str">
        <f t="shared" si="18"/>
        <v/>
      </c>
      <c r="BP105" s="114" t="str">
        <f t="shared" ca="1" si="16"/>
        <v/>
      </c>
    </row>
    <row r="106" spans="1:68" x14ac:dyDescent="0.3">
      <c r="A106" s="25" t="str">
        <f>IF(Eksplikatsioon!A108=0,"",Eksplikatsioon!A108)</f>
        <v/>
      </c>
      <c r="B106" s="58" t="str">
        <f>IF(Eksplikatsioon!B108=0,"",Eksplikatsioon!B108)</f>
        <v/>
      </c>
      <c r="C106" s="25" t="str">
        <f>IF(Eksplikatsioon!C108=0,"",Eksplikatsioon!C108)</f>
        <v/>
      </c>
      <c r="D106" s="25" t="str">
        <f>IF(Eksplikatsioon!D108=0,"",Eksplikatsioon!D108)</f>
        <v/>
      </c>
      <c r="E106" s="56" t="str">
        <f>IF(Eksplikatsioon!F108=0,"",Eksplikatsioon!F108)</f>
        <v/>
      </c>
      <c r="F106" s="25" t="str">
        <f>IF(Eksplikatsioon!H108=0,"",Eksplikatsioon!H108)</f>
        <v/>
      </c>
      <c r="G106" s="25" t="str">
        <f>IF(Eksplikatsioon!J108=0,"",Eksplikatsioon!J108)</f>
        <v/>
      </c>
      <c r="H106" s="25" t="str">
        <f>IF(Eksplikatsioon!K108=0,"",Eksplikatsioon!K108)</f>
        <v/>
      </c>
      <c r="I106" s="25" t="str">
        <f>IF(Eksplikatsioon!L108=0,"",Eksplikatsioon!L108)</f>
        <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c r="BH106" s="108" t="str">
        <f t="shared" si="17"/>
        <v/>
      </c>
      <c r="BI106" s="9" t="str">
        <f t="shared" si="19"/>
        <v/>
      </c>
      <c r="BJ106" s="9" t="str">
        <f t="shared" si="20"/>
        <v/>
      </c>
      <c r="BK106" s="34" t="str">
        <f>IF(BF106&lt;&gt;"",IF(SUMIFS(E:E,H:H,BI106,G:G,"Ainukasutuses pind",C:C,"ÜÜRITAV PIND",BH:BH,1)=0,0,SUMIFS(E:E,H:H,BI106,G:G,"Ainukasutuses pind",C:C,"ÜÜRITAV PIND",BH:BH,1)),IF(BI106="Aktiivne vakantsus",SUMIFS(E:E,C:C,"üüritav pind",G:G,"ainukasutuses pind",BH:BH,1)-SUM($BK$2:BK105),IF(BI106="Üüritav büroopind kokku",SUM($BK$2:BK105),"")))</f>
        <v/>
      </c>
      <c r="BL106" s="34" t="str">
        <f>IF(BF106&lt;&gt;"",IFERROR(SUMIFS(E:E,G:G,"Ainukasutuses pind",C:C,"üüritav pind",H:H,BI106,A:A,-4)/SUMIFS(E:E,G:G,"Ainukasutuses pind",C:C,"üüritav pind",A:A,-4)*(IF(G106="Korruse üldpind", SUMIFS(E:E,G:G,"Ühiskasutuses korruse pind",C:C,"üüritav pind",A:A,-4,BH:BH,1),SUMIFS(E:E,G:G,"Korruse üldpind",C:C,"üüritav pind",A:A,-4,BH:BH,1))+SUMIFS(E:E,G:G,"Ühiskasutuses korruse pind",C:C,"üüritav pind",A:A,-4,BH:BH,1)),0)+IFERROR(SUMIFS(E:E,G:G,"Ainukasutuses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pind",H:H,BI106,A:A,-1)/SUMIFS(E:E,G:G,"Ainukasutuses pind",C:C,"üüritav pind",A:A,-1)*(IF(G106="Korruse üldpind",SUMIFS(E:E,G:G,"Ühiskasutuses korruse pind",C:C,"üüritav pind",A:A,-1,BH:BH,1),SUMIFS(E:E,G:G,"Korruse üldpind",C:C,"üüritav pind",A:A,-1,BH:BH,1))+SUMIFS(E:E,G:G,"Ühiskasutuses korruse pind",C:C,"üüritav pind",A:A,-1,BH:BH,1)),0)+IFERROR(SUMIFS(E:E,G:G,"Ainukasutuses pind",C:C,"üüritav pind",H:H,BI106,A:A,0)/SUMIFS(E:E,G:G,"Ainukasutuses pind",C:C,"üüritav pind",A:A,0)*(IF(G106="Korruse üldpind", SUMIFS(E:E,G:G,"Ühiskasutuses korruse pind",C:C,"üüritav pind",A:A,0,BH:BH,1),SUMIFS(E:E,G:G,"Korruse üldpind",C:C,"üüritav pind",A:A,0,BH:BH,1))+SUMIFS(E:E,G:G,"Ühiskasutuses korruse pind",C:C,"üüritav pind",A:A,0,BH:BH,1)),0)+IFERROR(SUMIFS(E:E,G:G,"Ainukasutuses pind",C:C,"üüritav pind",H:H,BI106,A:A,1)/SUMIFS(E:E,G:G,"Ainukasutuses pind",C:C,"üüritav pind",A:A,1)*(IF(G106="Korruse üldpind", SUMIFS(E:E,G:G,"Ühiskasutuses korruse pind",C:C,"üüritav pind",A:A,1,BH:BH,1),SUMIFS(E:E,G:G,"Korruse üldpind",C:C,"üüritav pind",A:A,1,BH:BH,1))+SUMIFS(E:E,G:G,"Ühiskasutuses korruse pind",C:C,"üüritav pind",A:A,1,BH:BH,1)),0)+IFERROR(SUMIFS(E:E,G:G,"Ainukasutuses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 0)+IFERROR(SUMIFS(E:E,G:G,"Ainukasutuses pind",C:C,"üüritav pind",H:H,BI106,A:A,4)/SUMIFS(E:E,G:G,"Ainukasutuses pind",C:C,"üüritav pind",A:A,4)*(IF(G106="Korruse üldpind",SUMIFS(E:E,G:G,"Ühiskasutuses korruse pind",C:C,"üüritav pind",A:A,4,BH:BH,1),SUMIFS(E:E,G:G,"Korruse üldpind",C:C,"üüritav pind",A:A,4,BH:BH,1))+SUMIFS(E:E,G:G,"Ühiskasutuses korruse pind",C:C,"üüritav pind",A:A,4,BH:BH,1)), 0)+IFERROR(SUMIFS(E:E,G:G,"Ainukasutuses pind",C:C,"üüritav pind",H:H,BI106,A:A,5)/SUMIFS(E:E,G:G,"Ainukasutuses pind",C:C,"üüritav pind",A:A,5)*(IF(G106="Korruse üldpind", SUMIFS(E:E,G:G,"Ühiskasutuses korruse pind",C:C,"üüritav pind",A:A,5,BH:BH,1),SUMIFS(E:E,G:G,"Korruse üldpind",C:C,"üüritav pind",A:A,5,BH:BH,1))+SUMIFS(E:E,G:G,"Ühiskasutuses korruse pind",C:C,"üüritav pind",A:A,5,BH:BH,1)), 0)+IFERROR(SUMIFS(E:E,G:G,"Ainukasutuses pind",C:C,"üüritav pind",H:H,BI106,A:A,6)/SUMIFS(E:E,G:G,"Ainukasutuses pind",C:C,"üüritav pind",A:A,6)*(IF(G106="Korruse üldpind", SUMIFS(E:E,G:G,"Ühiskasutuses korruse pind",C:C,"üüritav pind",A:A,6,BH:BH,1),SUMIFS(E:E,G:G,"Korruse üldpind",C:C,"üüritav pind",A:A,6,BH:BH,1))+SUMIFS(E:E,G:G,"Ühiskasutuses korruse pind",C:C,"üüritav pind",A:A,6,BH:BH,1)),0)+IFERROR(SUMIFS(E:E,G:G,"Ainukasutuses pind",C:C,"üüritav pind",H:H,BI106,A:A,7)/SUMIFS(E:E,G:G,"Ainukasutuses pind",C:C,"üüritav pind",A:A,7)*(IF(G106="Korruse üldpind", SUMIFS(E:E,G:G,"Ühiskasutuses korruse pind",C:C,"üüritav pind",A:A,7,BH:BH,1),SUMIFS(E:E,G:G,"Korruse üldpind",C:C,"üüritav pind",A:A,7,BH:BH,1))+SUMIFS(E:E,G:G,"Ühiskasutuses korruse pind",C:C,"üüritav pind",A:A,7,BH:BH,1)),0)+IFERROR(SUMIFS(E:E,G:G,"Ainukasutuses pind",C:C,"üüritav pind",H:H,BI106,A:A,8)/SUMIFS(E:E,G:G,"Ainukasutuses pind",C:C,"üüritav pind",A:A,8)*(IF(G106="Korruse üldpind", SUMIFS(E:E,G:G,"Ühiskasutuses korruse pind",C:C,"üüritav pind",A:A,8,BH:BH,1),SUMIFS(E:E,G:G,"Korruse üldpind",C:C,"üüritav pind",A:A,8,BH:BH,1))+SUMIFS(E:E,G:G,"Ühiskasutuses korruse pind",C:C,"üüritav pind",A:A,8,BH:BH,1)),0)+IFERROR(SUMIFS(E:E,G:G,"Ainukasutuses pind",C:C,"üüritav pind",H:H,BI106,A:A,9)/SUMIFS(E:E,G:G,"Ainukasutuses pind",C:C,"üüritav pind",A:A,9)*(IF(G106="Korruse üldpind", SUMIFS(E:E,G:G,"Ühiskasutuses korruse pind",C:C,"üüritav pind",A:A,9,BH:BH,1),SUMIFS(E:E,G:G,"Korruse üldpind",C:C,"üüritav pind",A:A,9,BH:BH,1))+SUMIFS(E:E,G:G,"Ühiskasutuses korruse pind",C:C,"üüritav pind",A:A,9,BH:BH,1)),0)+IFERROR(SUMIFS(E:E,G:G,"Ainukasutuses pind",C:C,"üüritav pind",H:H,BI106,A:A,10)/SUMIFS(E:E,G:G,"Ainukasutuses pind",C:C,"üüritav pind",A:A,10)*(IF(G106="Korruse üldpind", SUMIFS(E:E,G:G,"Ühiskasutuses korruse pind",C:C,"üüritav pind",A:A,10,BH:BH,1),SUMIFS(E:E,G:G,"Korruse üldpind",C:C,"üüritav pind",A:A,10,BH:BH,1))+SUMIFS(E:E,G:G,"Ühiskasutuses korruse pind",C:C,"üüritav pind",A:A,10,BH:BH,1)), 0)+IFERROR(SUMIFS(E:E,G:G,"Ainukasutuses pind",C:C,"üüritav pind",H:H,BI106,A:A,11)/SUMIFS(E:E,G:G,"Ainukasutuses pind",C:C,"üüritav pind",A:A,11)*(IF(G106="Korruse üldpind",SUMIFS(E:E,G:G,"Ühiskasutuses korruse pind",C:C,"üüritav pind",A:A,11,BH:BH,1),SUMIFS(E:E,G:G,"Korruse üldpind",C:C,"üüritav pind",A:A,11,BH:BH,1))+SUMIFS(E:E,G:G,"Ühiskasutuses korruse pind",C:C,"üüritav pind",A:A,11,BH:BH,1)), 0)+IFERROR(SUMIFS(E:E,G:G,"Ainukasutuses pind",C:C,"üüritav pind",H:H,BI106,A:A,12)/SUMIFS(E:E,G:G,"Ainukasutuses pind",C:C,"üüritav pind",A:A,12)*(IF(G106="Korruse üldpind", SUMIFS(E:E,G:G,"Ühiskasutuses korruse pind",C:C,"üüritav pind",A:A,12,BH:BH,1),SUMIFS(E:E,G:G,"Korruse üldpind",C:C,"üüritav pind",A:A,12,BH:BH,1))+SUMIFS(E:E,G:G,"Ühiskasutuses korruse pind",C:C,"üüritav pind",A:A,12,BH:BH,1)),0)+IFERROR(SUMIFS(E:E,G:G,"Ainukasutuses pind",C:C,"üüritav pind",H:H,BI106,A:A,13)/SUMIFS(E:E,G:G,"Ainukasutuses pind",C:C,"üüritav pind",A:A,13)*(IF(G106="Korruse üldpind", SUMIFS(E:E,G:G,"Ühiskasutuses korruse pind",C:C,"üüritav pind",A:A,13,BH:BH,1),SUMIFS(E:E,G:G,"Korruse üldpind",C:C,"üüritav pind",A:A,13,BH:BH,1))+SUMIFS(E:E,G:G,"Ühiskasutuses korruse pind",C:C,"üüritav pind",A:A,13,BH:BH,1)),0)+IFERROR(SUMIFS(E:E,G:G,"Ainukasutuses pind",C:C,"Üüritav pind",H:H,BI106,A:A,14)/SUMIFS(E:E,G:G,"Ainukasutuses pind",C:C,"Üüritav pind",A:A,14)*(IF(G106="Korruse üldpind", SUMIFS(E:E,G:G,"Ühiskasutuses korruse pind",C:C,"üüritav pind",A:A,14,BH:BH,1),SUMIFS(E:E,G:G,"Korruse üldpind",C:C,"üüritav pind",A:A,14,BH:BH,1))+SUMIFS(E:E,G:G,"Ühiskasutuses korruse pind",C:C,"üüritav pind",A:A,14,BH:BH,1)), 0),IF(BI106="Aktiivne vakantsus", SUMIFS(E:E,C:C,"üüritav pind",G:G,"Ühiskasutuses korruse pind",BH:BH,1)+SUMIFS(E:E,C:C,"üüritav pind",G:G,"Korruse üldpind",BH:BH,1)-SUM($BL$2:BL105), IF(BI106="Üüritav büroopind kokku", SUM($BL$2:BL105), "")))</f>
        <v/>
      </c>
      <c r="BM106" s="34" t="str">
        <f ca="1">IF(BF106&lt;&gt;"",IFERROR(AY106/SUM($AY$3:OFFSET($AY$3,MATCH("Üüritav büroopind kokku",$BI$5:$BI$300,0),0))*(SUMIFS(E:E,G:G,"Ühiskasutuses hoone pind",C:C,"ÜÜRITAV PIND",BH:BH,1)+SUMIFS(E:E,G:G,"Hoone üldpind",C:C,"ÜÜRITAV PIND",BH:BH,1)),0),IF(BI106="Aktiivne vakantsus",IFERROR(AY106/SUM($AY$3:OFFSET($AY$3,MATCH("Üüritav büroopind kokku",$BI$5:$BI$300,0),0))*(SUMIFS(E:E,G:G,"Ühiskasutuses hoone pind",C:C,"ÜÜRITAV PIND",BH:BH,1)+SUMIFS(E:E,G:G,"Hoone üldpind",C:C,"ÜÜRITAV PIND",BH:BH,1)),0),IF(BI106="Üüritav büroopind kokku",SUM($BM$2:BM105),"")))</f>
        <v/>
      </c>
      <c r="BN106" s="34" t="str">
        <f>IF(OR(BF106&lt;&gt;"",BI106="Aktiivne vakantsus"),IFERROR(SUMIFS(INDEX($AC$3:$AU$1002,0,MATCH($BI106,AC$2:AU$2,0)),$BH$3:$BH$1002,1),0),IF(BI106="Üüritav büroopind kokku",SUM($BN$2:BN105), ""))</f>
        <v/>
      </c>
      <c r="BO106" s="34" t="str">
        <f t="shared" si="18"/>
        <v/>
      </c>
      <c r="BP106" s="114" t="str">
        <f t="shared" ca="1" si="16"/>
        <v/>
      </c>
    </row>
    <row r="107" spans="1:68" x14ac:dyDescent="0.3">
      <c r="A107" s="25" t="str">
        <f>IF(Eksplikatsioon!A109=0,"",Eksplikatsioon!A109)</f>
        <v/>
      </c>
      <c r="B107" s="58" t="str">
        <f>IF(Eksplikatsioon!B109=0,"",Eksplikatsioon!B109)</f>
        <v/>
      </c>
      <c r="C107" s="25" t="str">
        <f>IF(Eksplikatsioon!C109=0,"",Eksplikatsioon!C109)</f>
        <v/>
      </c>
      <c r="D107" s="25" t="str">
        <f>IF(Eksplikatsioon!D109=0,"",Eksplikatsioon!D109)</f>
        <v/>
      </c>
      <c r="E107" s="56" t="str">
        <f>IF(Eksplikatsioon!F109=0,"",Eksplikatsioon!F109)</f>
        <v/>
      </c>
      <c r="F107" s="25" t="str">
        <f>IF(Eksplikatsioon!H109=0,"",Eksplikatsioon!H109)</f>
        <v/>
      </c>
      <c r="G107" s="25" t="str">
        <f>IF(Eksplikatsioon!J109=0,"",Eksplikatsioon!J109)</f>
        <v/>
      </c>
      <c r="H107" s="25" t="str">
        <f>IF(Eksplikatsioon!K109=0,"",Eksplikatsioon!K109)</f>
        <v/>
      </c>
      <c r="I107" s="25" t="str">
        <f>IF(Eksplikatsioon!L109=0,"",Eksplikatsioon!L109)</f>
        <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c r="BH107" s="108" t="str">
        <f t="shared" si="17"/>
        <v/>
      </c>
      <c r="BI107" s="9" t="str">
        <f t="shared" si="19"/>
        <v/>
      </c>
      <c r="BJ107" s="9" t="str">
        <f t="shared" si="20"/>
        <v/>
      </c>
      <c r="BK107" s="34" t="str">
        <f>IF(BF107&lt;&gt;"",IF(SUMIFS(E:E,H:H,BI107,G:G,"Ainukasutuses pind",C:C,"ÜÜRITAV PIND",BH:BH,1)=0,0,SUMIFS(E:E,H:H,BI107,G:G,"Ainukasutuses pind",C:C,"ÜÜRITAV PIND",BH:BH,1)),IF(BI107="Aktiivne vakantsus",SUMIFS(E:E,C:C,"üüritav pind",G:G,"ainukasutuses pind",BH:BH,1)-SUM($BK$2:BK106),IF(BI107="Üüritav büroopind kokku",SUM($BK$2:BK106),"")))</f>
        <v/>
      </c>
      <c r="BL107" s="34" t="str">
        <f>IF(BF107&lt;&gt;"",IFERROR(SUMIFS(E:E,G:G,"Ainukasutuses pind",C:C,"üüritav pind",H:H,BI107,A:A,-4)/SUMIFS(E:E,G:G,"Ainukasutuses pind",C:C,"üüritav pind",A:A,-4)*(IF(G107="Korruse üldpind", SUMIFS(E:E,G:G,"Ühiskasutuses korruse pind",C:C,"üüritav pind",A:A,-4,BH:BH,1),SUMIFS(E:E,G:G,"Korruse üldpind",C:C,"üüritav pind",A:A,-4,BH:BH,1))+SUMIFS(E:E,G:G,"Ühiskasutuses korruse pind",C:C,"üüritav pind",A:A,-4,BH:BH,1)),0)+IFERROR(SUMIFS(E:E,G:G,"Ainukasutuses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pind",H:H,BI107,A:A,-1)/SUMIFS(E:E,G:G,"Ainukasutuses pind",C:C,"üüritav pind",A:A,-1)*(IF(G107="Korruse üldpind",SUMIFS(E:E,G:G,"Ühiskasutuses korruse pind",C:C,"üüritav pind",A:A,-1,BH:BH,1),SUMIFS(E:E,G:G,"Korruse üldpind",C:C,"üüritav pind",A:A,-1,BH:BH,1))+SUMIFS(E:E,G:G,"Ühiskasutuses korruse pind",C:C,"üüritav pind",A:A,-1,BH:BH,1)),0)+IFERROR(SUMIFS(E:E,G:G,"Ainukasutuses pind",C:C,"üüritav pind",H:H,BI107,A:A,0)/SUMIFS(E:E,G:G,"Ainukasutuses pind",C:C,"üüritav pind",A:A,0)*(IF(G107="Korruse üldpind", SUMIFS(E:E,G:G,"Ühiskasutuses korruse pind",C:C,"üüritav pind",A:A,0,BH:BH,1),SUMIFS(E:E,G:G,"Korruse üldpind",C:C,"üüritav pind",A:A,0,BH:BH,1))+SUMIFS(E:E,G:G,"Ühiskasutuses korruse pind",C:C,"üüritav pind",A:A,0,BH:BH,1)),0)+IFERROR(SUMIFS(E:E,G:G,"Ainukasutuses pind",C:C,"üüritav pind",H:H,BI107,A:A,1)/SUMIFS(E:E,G:G,"Ainukasutuses pind",C:C,"üüritav pind",A:A,1)*(IF(G107="Korruse üldpind", SUMIFS(E:E,G:G,"Ühiskasutuses korruse pind",C:C,"üüritav pind",A:A,1,BH:BH,1),SUMIFS(E:E,G:G,"Korruse üldpind",C:C,"üüritav pind",A:A,1,BH:BH,1))+SUMIFS(E:E,G:G,"Ühiskasutuses korruse pind",C:C,"üüritav pind",A:A,1,BH:BH,1)),0)+IFERROR(SUMIFS(E:E,G:G,"Ainukasutuses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 0)+IFERROR(SUMIFS(E:E,G:G,"Ainukasutuses pind",C:C,"üüritav pind",H:H,BI107,A:A,4)/SUMIFS(E:E,G:G,"Ainukasutuses pind",C:C,"üüritav pind",A:A,4)*(IF(G107="Korruse üldpind",SUMIFS(E:E,G:G,"Ühiskasutuses korruse pind",C:C,"üüritav pind",A:A,4,BH:BH,1),SUMIFS(E:E,G:G,"Korruse üldpind",C:C,"üüritav pind",A:A,4,BH:BH,1))+SUMIFS(E:E,G:G,"Ühiskasutuses korruse pind",C:C,"üüritav pind",A:A,4,BH:BH,1)), 0)+IFERROR(SUMIFS(E:E,G:G,"Ainukasutuses pind",C:C,"üüritav pind",H:H,BI107,A:A,5)/SUMIFS(E:E,G:G,"Ainukasutuses pind",C:C,"üüritav pind",A:A,5)*(IF(G107="Korruse üldpind", SUMIFS(E:E,G:G,"Ühiskasutuses korruse pind",C:C,"üüritav pind",A:A,5,BH:BH,1),SUMIFS(E:E,G:G,"Korruse üldpind",C:C,"üüritav pind",A:A,5,BH:BH,1))+SUMIFS(E:E,G:G,"Ühiskasutuses korruse pind",C:C,"üüritav pind",A:A,5,BH:BH,1)), 0)+IFERROR(SUMIFS(E:E,G:G,"Ainukasutuses pind",C:C,"üüritav pind",H:H,BI107,A:A,6)/SUMIFS(E:E,G:G,"Ainukasutuses pind",C:C,"üüritav pind",A:A,6)*(IF(G107="Korruse üldpind", SUMIFS(E:E,G:G,"Ühiskasutuses korruse pind",C:C,"üüritav pind",A:A,6,BH:BH,1),SUMIFS(E:E,G:G,"Korruse üldpind",C:C,"üüritav pind",A:A,6,BH:BH,1))+SUMIFS(E:E,G:G,"Ühiskasutuses korruse pind",C:C,"üüritav pind",A:A,6,BH:BH,1)),0)+IFERROR(SUMIFS(E:E,G:G,"Ainukasutuses pind",C:C,"üüritav pind",H:H,BI107,A:A,7)/SUMIFS(E:E,G:G,"Ainukasutuses pind",C:C,"üüritav pind",A:A,7)*(IF(G107="Korruse üldpind", SUMIFS(E:E,G:G,"Ühiskasutuses korruse pind",C:C,"üüritav pind",A:A,7,BH:BH,1),SUMIFS(E:E,G:G,"Korruse üldpind",C:C,"üüritav pind",A:A,7,BH:BH,1))+SUMIFS(E:E,G:G,"Ühiskasutuses korruse pind",C:C,"üüritav pind",A:A,7,BH:BH,1)),0)+IFERROR(SUMIFS(E:E,G:G,"Ainukasutuses pind",C:C,"üüritav pind",H:H,BI107,A:A,8)/SUMIFS(E:E,G:G,"Ainukasutuses pind",C:C,"üüritav pind",A:A,8)*(IF(G107="Korruse üldpind", SUMIFS(E:E,G:G,"Ühiskasutuses korruse pind",C:C,"üüritav pind",A:A,8,BH:BH,1),SUMIFS(E:E,G:G,"Korruse üldpind",C:C,"üüritav pind",A:A,8,BH:BH,1))+SUMIFS(E:E,G:G,"Ühiskasutuses korruse pind",C:C,"üüritav pind",A:A,8,BH:BH,1)),0)+IFERROR(SUMIFS(E:E,G:G,"Ainukasutuses pind",C:C,"üüritav pind",H:H,BI107,A:A,9)/SUMIFS(E:E,G:G,"Ainukasutuses pind",C:C,"üüritav pind",A:A,9)*(IF(G107="Korruse üldpind", SUMIFS(E:E,G:G,"Ühiskasutuses korruse pind",C:C,"üüritav pind",A:A,9,BH:BH,1),SUMIFS(E:E,G:G,"Korruse üldpind",C:C,"üüritav pind",A:A,9,BH:BH,1))+SUMIFS(E:E,G:G,"Ühiskasutuses korruse pind",C:C,"üüritav pind",A:A,9,BH:BH,1)),0)+IFERROR(SUMIFS(E:E,G:G,"Ainukasutuses pind",C:C,"üüritav pind",H:H,BI107,A:A,10)/SUMIFS(E:E,G:G,"Ainukasutuses pind",C:C,"üüritav pind",A:A,10)*(IF(G107="Korruse üldpind", SUMIFS(E:E,G:G,"Ühiskasutuses korruse pind",C:C,"üüritav pind",A:A,10,BH:BH,1),SUMIFS(E:E,G:G,"Korruse üldpind",C:C,"üüritav pind",A:A,10,BH:BH,1))+SUMIFS(E:E,G:G,"Ühiskasutuses korruse pind",C:C,"üüritav pind",A:A,10,BH:BH,1)), 0)+IFERROR(SUMIFS(E:E,G:G,"Ainukasutuses pind",C:C,"üüritav pind",H:H,BI107,A:A,11)/SUMIFS(E:E,G:G,"Ainukasutuses pind",C:C,"üüritav pind",A:A,11)*(IF(G107="Korruse üldpind",SUMIFS(E:E,G:G,"Ühiskasutuses korruse pind",C:C,"üüritav pind",A:A,11,BH:BH,1),SUMIFS(E:E,G:G,"Korruse üldpind",C:C,"üüritav pind",A:A,11,BH:BH,1))+SUMIFS(E:E,G:G,"Ühiskasutuses korruse pind",C:C,"üüritav pind",A:A,11,BH:BH,1)), 0)+IFERROR(SUMIFS(E:E,G:G,"Ainukasutuses pind",C:C,"üüritav pind",H:H,BI107,A:A,12)/SUMIFS(E:E,G:G,"Ainukasutuses pind",C:C,"üüritav pind",A:A,12)*(IF(G107="Korruse üldpind", SUMIFS(E:E,G:G,"Ühiskasutuses korruse pind",C:C,"üüritav pind",A:A,12,BH:BH,1),SUMIFS(E:E,G:G,"Korruse üldpind",C:C,"üüritav pind",A:A,12,BH:BH,1))+SUMIFS(E:E,G:G,"Ühiskasutuses korruse pind",C:C,"üüritav pind",A:A,12,BH:BH,1)),0)+IFERROR(SUMIFS(E:E,G:G,"Ainukasutuses pind",C:C,"üüritav pind",H:H,BI107,A:A,13)/SUMIFS(E:E,G:G,"Ainukasutuses pind",C:C,"üüritav pind",A:A,13)*(IF(G107="Korruse üldpind", SUMIFS(E:E,G:G,"Ühiskasutuses korruse pind",C:C,"üüritav pind",A:A,13,BH:BH,1),SUMIFS(E:E,G:G,"Korruse üldpind",C:C,"üüritav pind",A:A,13,BH:BH,1))+SUMIFS(E:E,G:G,"Ühiskasutuses korruse pind",C:C,"üüritav pind",A:A,13,BH:BH,1)),0)+IFERROR(SUMIFS(E:E,G:G,"Ainukasutuses pind",C:C,"Üüritav pind",H:H,BI107,A:A,14)/SUMIFS(E:E,G:G,"Ainukasutuses pind",C:C,"Üüritav pind",A:A,14)*(IF(G107="Korruse üldpind", SUMIFS(E:E,G:G,"Ühiskasutuses korruse pind",C:C,"üüritav pind",A:A,14,BH:BH,1),SUMIFS(E:E,G:G,"Korruse üldpind",C:C,"üüritav pind",A:A,14,BH:BH,1))+SUMIFS(E:E,G:G,"Ühiskasutuses korruse pind",C:C,"üüritav pind",A:A,14,BH:BH,1)), 0),IF(BI107="Aktiivne vakantsus", SUMIFS(E:E,C:C,"üüritav pind",G:G,"Ühiskasutuses korruse pind",BH:BH,1)+SUMIFS(E:E,C:C,"üüritav pind",G:G,"Korruse üldpind",BH:BH,1)-SUM($BL$2:BL106), IF(BI107="Üüritav büroopind kokku", SUM($BL$2:BL106), "")))</f>
        <v/>
      </c>
      <c r="BM107" s="34" t="str">
        <f ca="1">IF(BF107&lt;&gt;"",IFERROR(AY107/SUM($AY$3:OFFSET($AY$3,MATCH("Üüritav büroopind kokku",$BI$5:$BI$300,0),0))*(SUMIFS(E:E,G:G,"Ühiskasutuses hoone pind",C:C,"ÜÜRITAV PIND",BH:BH,1)+SUMIFS(E:E,G:G,"Hoone üldpind",C:C,"ÜÜRITAV PIND",BH:BH,1)),0),IF(BI107="Aktiivne vakantsus",IFERROR(AY107/SUM($AY$3:OFFSET($AY$3,MATCH("Üüritav büroopind kokku",$BI$5:$BI$300,0),0))*(SUMIFS(E:E,G:G,"Ühiskasutuses hoone pind",C:C,"ÜÜRITAV PIND",BH:BH,1)+SUMIFS(E:E,G:G,"Hoone üldpind",C:C,"ÜÜRITAV PIND",BH:BH,1)),0),IF(BI107="Üüritav büroopind kokku",SUM($BM$2:BM106),"")))</f>
        <v/>
      </c>
      <c r="BN107" s="34" t="str">
        <f>IF(OR(BF107&lt;&gt;"",BI107="Aktiivne vakantsus"),IFERROR(SUMIFS(INDEX($AC$3:$AU$1002,0,MATCH($BI107,AC$2:AU$2,0)),$BH$3:$BH$1002,1),0),IF(BI107="Üüritav büroopind kokku",SUM($BN$2:BN106), ""))</f>
        <v/>
      </c>
      <c r="BO107" s="34" t="str">
        <f t="shared" si="18"/>
        <v/>
      </c>
      <c r="BP107" s="114" t="str">
        <f t="shared" ca="1" si="16"/>
        <v/>
      </c>
    </row>
    <row r="108" spans="1:68" x14ac:dyDescent="0.3">
      <c r="A108" s="25" t="str">
        <f>IF(Eksplikatsioon!A110=0,"",Eksplikatsioon!A110)</f>
        <v/>
      </c>
      <c r="B108" s="58" t="str">
        <f>IF(Eksplikatsioon!B110=0,"",Eksplikatsioon!B110)</f>
        <v/>
      </c>
      <c r="C108" s="25" t="str">
        <f>IF(Eksplikatsioon!C110=0,"",Eksplikatsioon!C110)</f>
        <v/>
      </c>
      <c r="D108" s="25" t="str">
        <f>IF(Eksplikatsioon!D110=0,"",Eksplikatsioon!D110)</f>
        <v/>
      </c>
      <c r="E108" s="56" t="str">
        <f>IF(Eksplikatsioon!F110=0,"",Eksplikatsioon!F110)</f>
        <v/>
      </c>
      <c r="F108" s="25" t="str">
        <f>IF(Eksplikatsioon!H110=0,"",Eksplikatsioon!H110)</f>
        <v/>
      </c>
      <c r="G108" s="25" t="str">
        <f>IF(Eksplikatsioon!J110=0,"",Eksplikatsioon!J110)</f>
        <v/>
      </c>
      <c r="H108" s="25" t="str">
        <f>IF(Eksplikatsioon!K110=0,"",Eksplikatsioon!K110)</f>
        <v/>
      </c>
      <c r="I108" s="25" t="str">
        <f>IF(Eksplikatsioon!L110=0,"",Eksplikatsioon!L110)</f>
        <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c r="BH108" s="108" t="str">
        <f t="shared" si="17"/>
        <v/>
      </c>
      <c r="BI108" s="9" t="str">
        <f t="shared" si="19"/>
        <v/>
      </c>
      <c r="BJ108" s="9" t="str">
        <f t="shared" si="20"/>
        <v/>
      </c>
      <c r="BK108" s="34" t="str">
        <f>IF(BF108&lt;&gt;"",IF(SUMIFS(E:E,H:H,BI108,G:G,"Ainukasutuses pind",C:C,"ÜÜRITAV PIND",BH:BH,1)=0,0,SUMIFS(E:E,H:H,BI108,G:G,"Ainukasutuses pind",C:C,"ÜÜRITAV PIND",BH:BH,1)),IF(BI108="Aktiivne vakantsus",SUMIFS(E:E,C:C,"üüritav pind",G:G,"ainukasutuses pind",BH:BH,1)-SUM($BK$2:BK107),IF(BI108="Üüritav büroopind kokku",SUM($BK$2:BK107),"")))</f>
        <v/>
      </c>
      <c r="BL108" s="34" t="str">
        <f>IF(BF108&lt;&gt;"",IFERROR(SUMIFS(E:E,G:G,"Ainukasutuses pind",C:C,"üüritav pind",H:H,BI108,A:A,-4)/SUMIFS(E:E,G:G,"Ainukasutuses pind",C:C,"üüritav pind",A:A,-4)*(IF(G108="Korruse üldpind", SUMIFS(E:E,G:G,"Ühiskasutuses korruse pind",C:C,"üüritav pind",A:A,-4,BH:BH,1),SUMIFS(E:E,G:G,"Korruse üldpind",C:C,"üüritav pind",A:A,-4,BH:BH,1))+SUMIFS(E:E,G:G,"Ühiskasutuses korruse pind",C:C,"üüritav pind",A:A,-4,BH:BH,1)),0)+IFERROR(SUMIFS(E:E,G:G,"Ainukasutuses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pind",H:H,BI108,A:A,-1)/SUMIFS(E:E,G:G,"Ainukasutuses pind",C:C,"üüritav pind",A:A,-1)*(IF(G108="Korruse üldpind",SUMIFS(E:E,G:G,"Ühiskasutuses korruse pind",C:C,"üüritav pind",A:A,-1,BH:BH,1),SUMIFS(E:E,G:G,"Korruse üldpind",C:C,"üüritav pind",A:A,-1,BH:BH,1))+SUMIFS(E:E,G:G,"Ühiskasutuses korruse pind",C:C,"üüritav pind",A:A,-1,BH:BH,1)),0)+IFERROR(SUMIFS(E:E,G:G,"Ainukasutuses pind",C:C,"üüritav pind",H:H,BI108,A:A,0)/SUMIFS(E:E,G:G,"Ainukasutuses pind",C:C,"üüritav pind",A:A,0)*(IF(G108="Korruse üldpind", SUMIFS(E:E,G:G,"Ühiskasutuses korruse pind",C:C,"üüritav pind",A:A,0,BH:BH,1),SUMIFS(E:E,G:G,"Korruse üldpind",C:C,"üüritav pind",A:A,0,BH:BH,1))+SUMIFS(E:E,G:G,"Ühiskasutuses korruse pind",C:C,"üüritav pind",A:A,0,BH:BH,1)),0)+IFERROR(SUMIFS(E:E,G:G,"Ainukasutuses pind",C:C,"üüritav pind",H:H,BI108,A:A,1)/SUMIFS(E:E,G:G,"Ainukasutuses pind",C:C,"üüritav pind",A:A,1)*(IF(G108="Korruse üldpind", SUMIFS(E:E,G:G,"Ühiskasutuses korruse pind",C:C,"üüritav pind",A:A,1,BH:BH,1),SUMIFS(E:E,G:G,"Korruse üldpind",C:C,"üüritav pind",A:A,1,BH:BH,1))+SUMIFS(E:E,G:G,"Ühiskasutuses korruse pind",C:C,"üüritav pind",A:A,1,BH:BH,1)),0)+IFERROR(SUMIFS(E:E,G:G,"Ainukasutuses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 0)+IFERROR(SUMIFS(E:E,G:G,"Ainukasutuses pind",C:C,"üüritav pind",H:H,BI108,A:A,4)/SUMIFS(E:E,G:G,"Ainukasutuses pind",C:C,"üüritav pind",A:A,4)*(IF(G108="Korruse üldpind",SUMIFS(E:E,G:G,"Ühiskasutuses korruse pind",C:C,"üüritav pind",A:A,4,BH:BH,1),SUMIFS(E:E,G:G,"Korruse üldpind",C:C,"üüritav pind",A:A,4,BH:BH,1))+SUMIFS(E:E,G:G,"Ühiskasutuses korruse pind",C:C,"üüritav pind",A:A,4,BH:BH,1)), 0)+IFERROR(SUMIFS(E:E,G:G,"Ainukasutuses pind",C:C,"üüritav pind",H:H,BI108,A:A,5)/SUMIFS(E:E,G:G,"Ainukasutuses pind",C:C,"üüritav pind",A:A,5)*(IF(G108="Korruse üldpind", SUMIFS(E:E,G:G,"Ühiskasutuses korruse pind",C:C,"üüritav pind",A:A,5,BH:BH,1),SUMIFS(E:E,G:G,"Korruse üldpind",C:C,"üüritav pind",A:A,5,BH:BH,1))+SUMIFS(E:E,G:G,"Ühiskasutuses korruse pind",C:C,"üüritav pind",A:A,5,BH:BH,1)), 0)+IFERROR(SUMIFS(E:E,G:G,"Ainukasutuses pind",C:C,"üüritav pind",H:H,BI108,A:A,6)/SUMIFS(E:E,G:G,"Ainukasutuses pind",C:C,"üüritav pind",A:A,6)*(IF(G108="Korruse üldpind", SUMIFS(E:E,G:G,"Ühiskasutuses korruse pind",C:C,"üüritav pind",A:A,6,BH:BH,1),SUMIFS(E:E,G:G,"Korruse üldpind",C:C,"üüritav pind",A:A,6,BH:BH,1))+SUMIFS(E:E,G:G,"Ühiskasutuses korruse pind",C:C,"üüritav pind",A:A,6,BH:BH,1)),0)+IFERROR(SUMIFS(E:E,G:G,"Ainukasutuses pind",C:C,"üüritav pind",H:H,BI108,A:A,7)/SUMIFS(E:E,G:G,"Ainukasutuses pind",C:C,"üüritav pind",A:A,7)*(IF(G108="Korruse üldpind", SUMIFS(E:E,G:G,"Ühiskasutuses korruse pind",C:C,"üüritav pind",A:A,7,BH:BH,1),SUMIFS(E:E,G:G,"Korruse üldpind",C:C,"üüritav pind",A:A,7,BH:BH,1))+SUMIFS(E:E,G:G,"Ühiskasutuses korruse pind",C:C,"üüritav pind",A:A,7,BH:BH,1)),0)+IFERROR(SUMIFS(E:E,G:G,"Ainukasutuses pind",C:C,"üüritav pind",H:H,BI108,A:A,8)/SUMIFS(E:E,G:G,"Ainukasutuses pind",C:C,"üüritav pind",A:A,8)*(IF(G108="Korruse üldpind", SUMIFS(E:E,G:G,"Ühiskasutuses korruse pind",C:C,"üüritav pind",A:A,8,BH:BH,1),SUMIFS(E:E,G:G,"Korruse üldpind",C:C,"üüritav pind",A:A,8,BH:BH,1))+SUMIFS(E:E,G:G,"Ühiskasutuses korruse pind",C:C,"üüritav pind",A:A,8,BH:BH,1)),0)+IFERROR(SUMIFS(E:E,G:G,"Ainukasutuses pind",C:C,"üüritav pind",H:H,BI108,A:A,9)/SUMIFS(E:E,G:G,"Ainukasutuses pind",C:C,"üüritav pind",A:A,9)*(IF(G108="Korruse üldpind", SUMIFS(E:E,G:G,"Ühiskasutuses korruse pind",C:C,"üüritav pind",A:A,9,BH:BH,1),SUMIFS(E:E,G:G,"Korruse üldpind",C:C,"üüritav pind",A:A,9,BH:BH,1))+SUMIFS(E:E,G:G,"Ühiskasutuses korruse pind",C:C,"üüritav pind",A:A,9,BH:BH,1)),0)+IFERROR(SUMIFS(E:E,G:G,"Ainukasutuses pind",C:C,"üüritav pind",H:H,BI108,A:A,10)/SUMIFS(E:E,G:G,"Ainukasutuses pind",C:C,"üüritav pind",A:A,10)*(IF(G108="Korruse üldpind", SUMIFS(E:E,G:G,"Ühiskasutuses korruse pind",C:C,"üüritav pind",A:A,10,BH:BH,1),SUMIFS(E:E,G:G,"Korruse üldpind",C:C,"üüritav pind",A:A,10,BH:BH,1))+SUMIFS(E:E,G:G,"Ühiskasutuses korruse pind",C:C,"üüritav pind",A:A,10,BH:BH,1)), 0)+IFERROR(SUMIFS(E:E,G:G,"Ainukasutuses pind",C:C,"üüritav pind",H:H,BI108,A:A,11)/SUMIFS(E:E,G:G,"Ainukasutuses pind",C:C,"üüritav pind",A:A,11)*(IF(G108="Korruse üldpind",SUMIFS(E:E,G:G,"Ühiskasutuses korruse pind",C:C,"üüritav pind",A:A,11,BH:BH,1),SUMIFS(E:E,G:G,"Korruse üldpind",C:C,"üüritav pind",A:A,11,BH:BH,1))+SUMIFS(E:E,G:G,"Ühiskasutuses korruse pind",C:C,"üüritav pind",A:A,11,BH:BH,1)), 0)+IFERROR(SUMIFS(E:E,G:G,"Ainukasutuses pind",C:C,"üüritav pind",H:H,BI108,A:A,12)/SUMIFS(E:E,G:G,"Ainukasutuses pind",C:C,"üüritav pind",A:A,12)*(IF(G108="Korruse üldpind", SUMIFS(E:E,G:G,"Ühiskasutuses korruse pind",C:C,"üüritav pind",A:A,12,BH:BH,1),SUMIFS(E:E,G:G,"Korruse üldpind",C:C,"üüritav pind",A:A,12,BH:BH,1))+SUMIFS(E:E,G:G,"Ühiskasutuses korruse pind",C:C,"üüritav pind",A:A,12,BH:BH,1)),0)+IFERROR(SUMIFS(E:E,G:G,"Ainukasutuses pind",C:C,"üüritav pind",H:H,BI108,A:A,13)/SUMIFS(E:E,G:G,"Ainukasutuses pind",C:C,"üüritav pind",A:A,13)*(IF(G108="Korruse üldpind", SUMIFS(E:E,G:G,"Ühiskasutuses korruse pind",C:C,"üüritav pind",A:A,13,BH:BH,1),SUMIFS(E:E,G:G,"Korruse üldpind",C:C,"üüritav pind",A:A,13,BH:BH,1))+SUMIFS(E:E,G:G,"Ühiskasutuses korruse pind",C:C,"üüritav pind",A:A,13,BH:BH,1)),0)+IFERROR(SUMIFS(E:E,G:G,"Ainukasutuses pind",C:C,"Üüritav pind",H:H,BI108,A:A,14)/SUMIFS(E:E,G:G,"Ainukasutuses pind",C:C,"Üüritav pind",A:A,14)*(IF(G108="Korruse üldpind", SUMIFS(E:E,G:G,"Ühiskasutuses korruse pind",C:C,"üüritav pind",A:A,14,BH:BH,1),SUMIFS(E:E,G:G,"Korruse üldpind",C:C,"üüritav pind",A:A,14,BH:BH,1))+SUMIFS(E:E,G:G,"Ühiskasutuses korruse pind",C:C,"üüritav pind",A:A,14,BH:BH,1)), 0),IF(BI108="Aktiivne vakantsus", SUMIFS(E:E,C:C,"üüritav pind",G:G,"Ühiskasutuses korruse pind",BH:BH,1)+SUMIFS(E:E,C:C,"üüritav pind",G:G,"Korruse üldpind",BH:BH,1)-SUM($BL$2:BL107), IF(BI108="Üüritav büroopind kokku", SUM($BL$2:BL107), "")))</f>
        <v/>
      </c>
      <c r="BM108" s="34" t="str">
        <f ca="1">IF(BF108&lt;&gt;"",IFERROR(AY108/SUM($AY$3:OFFSET($AY$3,MATCH("Üüritav büroopind kokku",$BI$5:$BI$300,0),0))*(SUMIFS(E:E,G:G,"Ühiskasutuses hoone pind",C:C,"ÜÜRITAV PIND",BH:BH,1)+SUMIFS(E:E,G:G,"Hoone üldpind",C:C,"ÜÜRITAV PIND",BH:BH,1)),0),IF(BI108="Aktiivne vakantsus",IFERROR(AY108/SUM($AY$3:OFFSET($AY$3,MATCH("Üüritav büroopind kokku",$BI$5:$BI$300,0),0))*(SUMIFS(E:E,G:G,"Ühiskasutuses hoone pind",C:C,"ÜÜRITAV PIND",BH:BH,1)+SUMIFS(E:E,G:G,"Hoone üldpind",C:C,"ÜÜRITAV PIND",BH:BH,1)),0),IF(BI108="Üüritav büroopind kokku",SUM($BM$2:BM107),"")))</f>
        <v/>
      </c>
      <c r="BN108" s="34" t="str">
        <f>IF(OR(BF108&lt;&gt;"",BI108="Aktiivne vakantsus"),IFERROR(SUMIFS(INDEX($AC$3:$AU$1002,0,MATCH($BI108,AC$2:AU$2,0)),$BH$3:$BH$1002,1),0),IF(BI108="Üüritav büroopind kokku",SUM($BN$2:BN107), ""))</f>
        <v/>
      </c>
      <c r="BO108" s="34" t="str">
        <f t="shared" si="18"/>
        <v/>
      </c>
      <c r="BP108" s="114" t="str">
        <f t="shared" ca="1" si="16"/>
        <v/>
      </c>
    </row>
    <row r="109" spans="1:68" x14ac:dyDescent="0.3">
      <c r="A109" s="25" t="str">
        <f>IF(Eksplikatsioon!A111=0,"",Eksplikatsioon!A111)</f>
        <v/>
      </c>
      <c r="B109" s="58" t="str">
        <f>IF(Eksplikatsioon!B111=0,"",Eksplikatsioon!B111)</f>
        <v/>
      </c>
      <c r="C109" s="25" t="str">
        <f>IF(Eksplikatsioon!C111=0,"",Eksplikatsioon!C111)</f>
        <v/>
      </c>
      <c r="D109" s="25" t="str">
        <f>IF(Eksplikatsioon!D111=0,"",Eksplikatsioon!D111)</f>
        <v/>
      </c>
      <c r="E109" s="56" t="str">
        <f>IF(Eksplikatsioon!F111=0,"",Eksplikatsioon!F111)</f>
        <v/>
      </c>
      <c r="F109" s="25" t="str">
        <f>IF(Eksplikatsioon!H111=0,"",Eksplikatsioon!H111)</f>
        <v/>
      </c>
      <c r="G109" s="25" t="str">
        <f>IF(Eksplikatsioon!J111=0,"",Eksplikatsioon!J111)</f>
        <v/>
      </c>
      <c r="H109" s="25" t="str">
        <f>IF(Eksplikatsioon!K111=0,"",Eksplikatsioon!K111)</f>
        <v/>
      </c>
      <c r="I109" s="25" t="str">
        <f>IF(Eksplikatsioon!L111=0,"",Eksplikatsioon!L111)</f>
        <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c r="BH109" s="108" t="str">
        <f t="shared" si="17"/>
        <v/>
      </c>
      <c r="BI109" s="9" t="str">
        <f t="shared" si="19"/>
        <v/>
      </c>
      <c r="BJ109" s="9" t="str">
        <f t="shared" si="20"/>
        <v/>
      </c>
      <c r="BK109" s="34" t="str">
        <f>IF(BF109&lt;&gt;"",IF(SUMIFS(E:E,H:H,BI109,G:G,"Ainukasutuses pind",C:C,"ÜÜRITAV PIND",BH:BH,1)=0,0,SUMIFS(E:E,H:H,BI109,G:G,"Ainukasutuses pind",C:C,"ÜÜRITAV PIND",BH:BH,1)),IF(BI109="Aktiivne vakantsus",SUMIFS(E:E,C:C,"üüritav pind",G:G,"ainukasutuses pind",BH:BH,1)-SUM($BK$2:BK108),IF(BI109="Üüritav büroopind kokku",SUM($BK$2:BK108),"")))</f>
        <v/>
      </c>
      <c r="BL109" s="34" t="str">
        <f>IF(BF109&lt;&gt;"",IFERROR(SUMIFS(E:E,G:G,"Ainukasutuses pind",C:C,"üüritav pind",H:H,BI109,A:A,-4)/SUMIFS(E:E,G:G,"Ainukasutuses pind",C:C,"üüritav pind",A:A,-4)*(IF(G109="Korruse üldpind", SUMIFS(E:E,G:G,"Ühiskasutuses korruse pind",C:C,"üüritav pind",A:A,-4,BH:BH,1),SUMIFS(E:E,G:G,"Korruse üldpind",C:C,"üüritav pind",A:A,-4,BH:BH,1))+SUMIFS(E:E,G:G,"Ühiskasutuses korruse pind",C:C,"üüritav pind",A:A,-4,BH:BH,1)),0)+IFERROR(SUMIFS(E:E,G:G,"Ainukasutuses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pind",H:H,BI109,A:A,-1)/SUMIFS(E:E,G:G,"Ainukasutuses pind",C:C,"üüritav pind",A:A,-1)*(IF(G109="Korruse üldpind",SUMIFS(E:E,G:G,"Ühiskasutuses korruse pind",C:C,"üüritav pind",A:A,-1,BH:BH,1),SUMIFS(E:E,G:G,"Korruse üldpind",C:C,"üüritav pind",A:A,-1,BH:BH,1))+SUMIFS(E:E,G:G,"Ühiskasutuses korruse pind",C:C,"üüritav pind",A:A,-1,BH:BH,1)),0)+IFERROR(SUMIFS(E:E,G:G,"Ainukasutuses pind",C:C,"üüritav pind",H:H,BI109,A:A,0)/SUMIFS(E:E,G:G,"Ainukasutuses pind",C:C,"üüritav pind",A:A,0)*(IF(G109="Korruse üldpind", SUMIFS(E:E,G:G,"Ühiskasutuses korruse pind",C:C,"üüritav pind",A:A,0,BH:BH,1),SUMIFS(E:E,G:G,"Korruse üldpind",C:C,"üüritav pind",A:A,0,BH:BH,1))+SUMIFS(E:E,G:G,"Ühiskasutuses korruse pind",C:C,"üüritav pind",A:A,0,BH:BH,1)),0)+IFERROR(SUMIFS(E:E,G:G,"Ainukasutuses pind",C:C,"üüritav pind",H:H,BI109,A:A,1)/SUMIFS(E:E,G:G,"Ainukasutuses pind",C:C,"üüritav pind",A:A,1)*(IF(G109="Korruse üldpind", SUMIFS(E:E,G:G,"Ühiskasutuses korruse pind",C:C,"üüritav pind",A:A,1,BH:BH,1),SUMIFS(E:E,G:G,"Korruse üldpind",C:C,"üüritav pind",A:A,1,BH:BH,1))+SUMIFS(E:E,G:G,"Ühiskasutuses korruse pind",C:C,"üüritav pind",A:A,1,BH:BH,1)),0)+IFERROR(SUMIFS(E:E,G:G,"Ainukasutuses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 0)+IFERROR(SUMIFS(E:E,G:G,"Ainukasutuses pind",C:C,"üüritav pind",H:H,BI109,A:A,4)/SUMIFS(E:E,G:G,"Ainukasutuses pind",C:C,"üüritav pind",A:A,4)*(IF(G109="Korruse üldpind",SUMIFS(E:E,G:G,"Ühiskasutuses korruse pind",C:C,"üüritav pind",A:A,4,BH:BH,1),SUMIFS(E:E,G:G,"Korruse üldpind",C:C,"üüritav pind",A:A,4,BH:BH,1))+SUMIFS(E:E,G:G,"Ühiskasutuses korruse pind",C:C,"üüritav pind",A:A,4,BH:BH,1)), 0)+IFERROR(SUMIFS(E:E,G:G,"Ainukasutuses pind",C:C,"üüritav pind",H:H,BI109,A:A,5)/SUMIFS(E:E,G:G,"Ainukasutuses pind",C:C,"üüritav pind",A:A,5)*(IF(G109="Korruse üldpind", SUMIFS(E:E,G:G,"Ühiskasutuses korruse pind",C:C,"üüritav pind",A:A,5,BH:BH,1),SUMIFS(E:E,G:G,"Korruse üldpind",C:C,"üüritav pind",A:A,5,BH:BH,1))+SUMIFS(E:E,G:G,"Ühiskasutuses korruse pind",C:C,"üüritav pind",A:A,5,BH:BH,1)), 0)+IFERROR(SUMIFS(E:E,G:G,"Ainukasutuses pind",C:C,"üüritav pind",H:H,BI109,A:A,6)/SUMIFS(E:E,G:G,"Ainukasutuses pind",C:C,"üüritav pind",A:A,6)*(IF(G109="Korruse üldpind", SUMIFS(E:E,G:G,"Ühiskasutuses korruse pind",C:C,"üüritav pind",A:A,6,BH:BH,1),SUMIFS(E:E,G:G,"Korruse üldpind",C:C,"üüritav pind",A:A,6,BH:BH,1))+SUMIFS(E:E,G:G,"Ühiskasutuses korruse pind",C:C,"üüritav pind",A:A,6,BH:BH,1)),0)+IFERROR(SUMIFS(E:E,G:G,"Ainukasutuses pind",C:C,"üüritav pind",H:H,BI109,A:A,7)/SUMIFS(E:E,G:G,"Ainukasutuses pind",C:C,"üüritav pind",A:A,7)*(IF(G109="Korruse üldpind", SUMIFS(E:E,G:G,"Ühiskasutuses korruse pind",C:C,"üüritav pind",A:A,7,BH:BH,1),SUMIFS(E:E,G:G,"Korruse üldpind",C:C,"üüritav pind",A:A,7,BH:BH,1))+SUMIFS(E:E,G:G,"Ühiskasutuses korruse pind",C:C,"üüritav pind",A:A,7,BH:BH,1)),0)+IFERROR(SUMIFS(E:E,G:G,"Ainukasutuses pind",C:C,"üüritav pind",H:H,BI109,A:A,8)/SUMIFS(E:E,G:G,"Ainukasutuses pind",C:C,"üüritav pind",A:A,8)*(IF(G109="Korruse üldpind", SUMIFS(E:E,G:G,"Ühiskasutuses korruse pind",C:C,"üüritav pind",A:A,8,BH:BH,1),SUMIFS(E:E,G:G,"Korruse üldpind",C:C,"üüritav pind",A:A,8,BH:BH,1))+SUMIFS(E:E,G:G,"Ühiskasutuses korruse pind",C:C,"üüritav pind",A:A,8,BH:BH,1)),0)+IFERROR(SUMIFS(E:E,G:G,"Ainukasutuses pind",C:C,"üüritav pind",H:H,BI109,A:A,9)/SUMIFS(E:E,G:G,"Ainukasutuses pind",C:C,"üüritav pind",A:A,9)*(IF(G109="Korruse üldpind", SUMIFS(E:E,G:G,"Ühiskasutuses korruse pind",C:C,"üüritav pind",A:A,9,BH:BH,1),SUMIFS(E:E,G:G,"Korruse üldpind",C:C,"üüritav pind",A:A,9,BH:BH,1))+SUMIFS(E:E,G:G,"Ühiskasutuses korruse pind",C:C,"üüritav pind",A:A,9,BH:BH,1)),0)+IFERROR(SUMIFS(E:E,G:G,"Ainukasutuses pind",C:C,"üüritav pind",H:H,BI109,A:A,10)/SUMIFS(E:E,G:G,"Ainukasutuses pind",C:C,"üüritav pind",A:A,10)*(IF(G109="Korruse üldpind", SUMIFS(E:E,G:G,"Ühiskasutuses korruse pind",C:C,"üüritav pind",A:A,10,BH:BH,1),SUMIFS(E:E,G:G,"Korruse üldpind",C:C,"üüritav pind",A:A,10,BH:BH,1))+SUMIFS(E:E,G:G,"Ühiskasutuses korruse pind",C:C,"üüritav pind",A:A,10,BH:BH,1)), 0)+IFERROR(SUMIFS(E:E,G:G,"Ainukasutuses pind",C:C,"üüritav pind",H:H,BI109,A:A,11)/SUMIFS(E:E,G:G,"Ainukasutuses pind",C:C,"üüritav pind",A:A,11)*(IF(G109="Korruse üldpind",SUMIFS(E:E,G:G,"Ühiskasutuses korruse pind",C:C,"üüritav pind",A:A,11,BH:BH,1),SUMIFS(E:E,G:G,"Korruse üldpind",C:C,"üüritav pind",A:A,11,BH:BH,1))+SUMIFS(E:E,G:G,"Ühiskasutuses korruse pind",C:C,"üüritav pind",A:A,11,BH:BH,1)), 0)+IFERROR(SUMIFS(E:E,G:G,"Ainukasutuses pind",C:C,"üüritav pind",H:H,BI109,A:A,12)/SUMIFS(E:E,G:G,"Ainukasutuses pind",C:C,"üüritav pind",A:A,12)*(IF(G109="Korruse üldpind", SUMIFS(E:E,G:G,"Ühiskasutuses korruse pind",C:C,"üüritav pind",A:A,12,BH:BH,1),SUMIFS(E:E,G:G,"Korruse üldpind",C:C,"üüritav pind",A:A,12,BH:BH,1))+SUMIFS(E:E,G:G,"Ühiskasutuses korruse pind",C:C,"üüritav pind",A:A,12,BH:BH,1)),0)+IFERROR(SUMIFS(E:E,G:G,"Ainukasutuses pind",C:C,"üüritav pind",H:H,BI109,A:A,13)/SUMIFS(E:E,G:G,"Ainukasutuses pind",C:C,"üüritav pind",A:A,13)*(IF(G109="Korruse üldpind", SUMIFS(E:E,G:G,"Ühiskasutuses korruse pind",C:C,"üüritav pind",A:A,13,BH:BH,1),SUMIFS(E:E,G:G,"Korruse üldpind",C:C,"üüritav pind",A:A,13,BH:BH,1))+SUMIFS(E:E,G:G,"Ühiskasutuses korruse pind",C:C,"üüritav pind",A:A,13,BH:BH,1)),0)+IFERROR(SUMIFS(E:E,G:G,"Ainukasutuses pind",C:C,"Üüritav pind",H:H,BI109,A:A,14)/SUMIFS(E:E,G:G,"Ainukasutuses pind",C:C,"Üüritav pind",A:A,14)*(IF(G109="Korruse üldpind", SUMIFS(E:E,G:G,"Ühiskasutuses korruse pind",C:C,"üüritav pind",A:A,14,BH:BH,1),SUMIFS(E:E,G:G,"Korruse üldpind",C:C,"üüritav pind",A:A,14,BH:BH,1))+SUMIFS(E:E,G:G,"Ühiskasutuses korruse pind",C:C,"üüritav pind",A:A,14,BH:BH,1)), 0),IF(BI109="Aktiivne vakantsus", SUMIFS(E:E,C:C,"üüritav pind",G:G,"Ühiskasutuses korruse pind",BH:BH,1)+SUMIFS(E:E,C:C,"üüritav pind",G:G,"Korruse üldpind",BH:BH,1)-SUM($BL$2:BL108), IF(BI109="Üüritav büroopind kokku", SUM($BL$2:BL108), "")))</f>
        <v/>
      </c>
      <c r="BM109" s="34" t="str">
        <f ca="1">IF(BF109&lt;&gt;"",IFERROR(AY109/SUM($AY$3:OFFSET($AY$3,MATCH("Üüritav büroopind kokku",$BI$5:$BI$300,0),0))*(SUMIFS(E:E,G:G,"Ühiskasutuses hoone pind",C:C,"ÜÜRITAV PIND",BH:BH,1)+SUMIFS(E:E,G:G,"Hoone üldpind",C:C,"ÜÜRITAV PIND",BH:BH,1)),0),IF(BI109="Aktiivne vakantsus",IFERROR(AY109/SUM($AY$3:OFFSET($AY$3,MATCH("Üüritav büroopind kokku",$BI$5:$BI$300,0),0))*(SUMIFS(E:E,G:G,"Ühiskasutuses hoone pind",C:C,"ÜÜRITAV PIND",BH:BH,1)+SUMIFS(E:E,G:G,"Hoone üldpind",C:C,"ÜÜRITAV PIND",BH:BH,1)),0),IF(BI109="Üüritav büroopind kokku",SUM($BM$2:BM108),"")))</f>
        <v/>
      </c>
      <c r="BN109" s="34" t="str">
        <f>IF(OR(BF109&lt;&gt;"",BI109="Aktiivne vakantsus"),IFERROR(SUMIFS(INDEX($AC$3:$AU$1002,0,MATCH($BI109,AC$2:AU$2,0)),$BH$3:$BH$1002,1),0),IF(BI109="Üüritav büroopind kokku",SUM($BN$2:BN108), ""))</f>
        <v/>
      </c>
      <c r="BO109" s="34" t="str">
        <f t="shared" si="18"/>
        <v/>
      </c>
      <c r="BP109" s="114" t="str">
        <f t="shared" ca="1" si="16"/>
        <v/>
      </c>
    </row>
    <row r="110" spans="1:68" x14ac:dyDescent="0.3">
      <c r="A110" s="25" t="str">
        <f>IF(Eksplikatsioon!A112=0,"",Eksplikatsioon!A112)</f>
        <v/>
      </c>
      <c r="B110" s="58" t="str">
        <f>IF(Eksplikatsioon!B112=0,"",Eksplikatsioon!B112)</f>
        <v/>
      </c>
      <c r="C110" s="25" t="str">
        <f>IF(Eksplikatsioon!C112=0,"",Eksplikatsioon!C112)</f>
        <v/>
      </c>
      <c r="D110" s="25" t="str">
        <f>IF(Eksplikatsioon!D112=0,"",Eksplikatsioon!D112)</f>
        <v/>
      </c>
      <c r="E110" s="56" t="str">
        <f>IF(Eksplikatsioon!F112=0,"",Eksplikatsioon!F112)</f>
        <v/>
      </c>
      <c r="F110" s="25" t="str">
        <f>IF(Eksplikatsioon!H112=0,"",Eksplikatsioon!H112)</f>
        <v/>
      </c>
      <c r="G110" s="25" t="str">
        <f>IF(Eksplikatsioon!J112=0,"",Eksplikatsioon!J112)</f>
        <v/>
      </c>
      <c r="H110" s="25" t="str">
        <f>IF(Eksplikatsioon!K112=0,"",Eksplikatsioon!K112)</f>
        <v/>
      </c>
      <c r="I110" s="25" t="str">
        <f>IF(Eksplikatsioon!L112=0,"",Eksplikatsioon!L112)</f>
        <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c r="BH110" s="108" t="str">
        <f t="shared" si="17"/>
        <v/>
      </c>
      <c r="BI110" s="9" t="str">
        <f t="shared" si="19"/>
        <v/>
      </c>
      <c r="BJ110" s="9" t="str">
        <f t="shared" si="20"/>
        <v/>
      </c>
      <c r="BK110" s="34" t="str">
        <f>IF(BF110&lt;&gt;"",IF(SUMIFS(E:E,H:H,BI110,G:G,"Ainukasutuses pind",C:C,"ÜÜRITAV PIND",BH:BH,1)=0,0,SUMIFS(E:E,H:H,BI110,G:G,"Ainukasutuses pind",C:C,"ÜÜRITAV PIND",BH:BH,1)),IF(BI110="Aktiivne vakantsus",SUMIFS(E:E,C:C,"üüritav pind",G:G,"ainukasutuses pind",BH:BH,1)-SUM($BK$2:BK109),IF(BI110="Üüritav büroopind kokku",SUM($BK$2:BK109),"")))</f>
        <v/>
      </c>
      <c r="BL110" s="34" t="str">
        <f>IF(BF110&lt;&gt;"",IFERROR(SUMIFS(E:E,G:G,"Ainukasutuses pind",C:C,"üüritav pind",H:H,BI110,A:A,-4)/SUMIFS(E:E,G:G,"Ainukasutuses pind",C:C,"üüritav pind",A:A,-4)*(IF(G110="Korruse üldpind", SUMIFS(E:E,G:G,"Ühiskasutuses korruse pind",C:C,"üüritav pind",A:A,-4,BH:BH,1),SUMIFS(E:E,G:G,"Korruse üldpind",C:C,"üüritav pind",A:A,-4,BH:BH,1))+SUMIFS(E:E,G:G,"Ühiskasutuses korruse pind",C:C,"üüritav pind",A:A,-4,BH:BH,1)),0)+IFERROR(SUMIFS(E:E,G:G,"Ainukasutuses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pind",H:H,BI110,A:A,-1)/SUMIFS(E:E,G:G,"Ainukasutuses pind",C:C,"üüritav pind",A:A,-1)*(IF(G110="Korruse üldpind",SUMIFS(E:E,G:G,"Ühiskasutuses korruse pind",C:C,"üüritav pind",A:A,-1,BH:BH,1),SUMIFS(E:E,G:G,"Korruse üldpind",C:C,"üüritav pind",A:A,-1,BH:BH,1))+SUMIFS(E:E,G:G,"Ühiskasutuses korruse pind",C:C,"üüritav pind",A:A,-1,BH:BH,1)),0)+IFERROR(SUMIFS(E:E,G:G,"Ainukasutuses pind",C:C,"üüritav pind",H:H,BI110,A:A,0)/SUMIFS(E:E,G:G,"Ainukasutuses pind",C:C,"üüritav pind",A:A,0)*(IF(G110="Korruse üldpind", SUMIFS(E:E,G:G,"Ühiskasutuses korruse pind",C:C,"üüritav pind",A:A,0,BH:BH,1),SUMIFS(E:E,G:G,"Korruse üldpind",C:C,"üüritav pind",A:A,0,BH:BH,1))+SUMIFS(E:E,G:G,"Ühiskasutuses korruse pind",C:C,"üüritav pind",A:A,0,BH:BH,1)),0)+IFERROR(SUMIFS(E:E,G:G,"Ainukasutuses pind",C:C,"üüritav pind",H:H,BI110,A:A,1)/SUMIFS(E:E,G:G,"Ainukasutuses pind",C:C,"üüritav pind",A:A,1)*(IF(G110="Korruse üldpind", SUMIFS(E:E,G:G,"Ühiskasutuses korruse pind",C:C,"üüritav pind",A:A,1,BH:BH,1),SUMIFS(E:E,G:G,"Korruse üldpind",C:C,"üüritav pind",A:A,1,BH:BH,1))+SUMIFS(E:E,G:G,"Ühiskasutuses korruse pind",C:C,"üüritav pind",A:A,1,BH:BH,1)),0)+IFERROR(SUMIFS(E:E,G:G,"Ainukasutuses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 0)+IFERROR(SUMIFS(E:E,G:G,"Ainukasutuses pind",C:C,"üüritav pind",H:H,BI110,A:A,4)/SUMIFS(E:E,G:G,"Ainukasutuses pind",C:C,"üüritav pind",A:A,4)*(IF(G110="Korruse üldpind",SUMIFS(E:E,G:G,"Ühiskasutuses korruse pind",C:C,"üüritav pind",A:A,4,BH:BH,1),SUMIFS(E:E,G:G,"Korruse üldpind",C:C,"üüritav pind",A:A,4,BH:BH,1))+SUMIFS(E:E,G:G,"Ühiskasutuses korruse pind",C:C,"üüritav pind",A:A,4,BH:BH,1)), 0)+IFERROR(SUMIFS(E:E,G:G,"Ainukasutuses pind",C:C,"üüritav pind",H:H,BI110,A:A,5)/SUMIFS(E:E,G:G,"Ainukasutuses pind",C:C,"üüritav pind",A:A,5)*(IF(G110="Korruse üldpind", SUMIFS(E:E,G:G,"Ühiskasutuses korruse pind",C:C,"üüritav pind",A:A,5,BH:BH,1),SUMIFS(E:E,G:G,"Korruse üldpind",C:C,"üüritav pind",A:A,5,BH:BH,1))+SUMIFS(E:E,G:G,"Ühiskasutuses korruse pind",C:C,"üüritav pind",A:A,5,BH:BH,1)), 0)+IFERROR(SUMIFS(E:E,G:G,"Ainukasutuses pind",C:C,"üüritav pind",H:H,BI110,A:A,6)/SUMIFS(E:E,G:G,"Ainukasutuses pind",C:C,"üüritav pind",A:A,6)*(IF(G110="Korruse üldpind", SUMIFS(E:E,G:G,"Ühiskasutuses korruse pind",C:C,"üüritav pind",A:A,6,BH:BH,1),SUMIFS(E:E,G:G,"Korruse üldpind",C:C,"üüritav pind",A:A,6,BH:BH,1))+SUMIFS(E:E,G:G,"Ühiskasutuses korruse pind",C:C,"üüritav pind",A:A,6,BH:BH,1)),0)+IFERROR(SUMIFS(E:E,G:G,"Ainukasutuses pind",C:C,"üüritav pind",H:H,BI110,A:A,7)/SUMIFS(E:E,G:G,"Ainukasutuses pind",C:C,"üüritav pind",A:A,7)*(IF(G110="Korruse üldpind", SUMIFS(E:E,G:G,"Ühiskasutuses korruse pind",C:C,"üüritav pind",A:A,7,BH:BH,1),SUMIFS(E:E,G:G,"Korruse üldpind",C:C,"üüritav pind",A:A,7,BH:BH,1))+SUMIFS(E:E,G:G,"Ühiskasutuses korruse pind",C:C,"üüritav pind",A:A,7,BH:BH,1)),0)+IFERROR(SUMIFS(E:E,G:G,"Ainukasutuses pind",C:C,"üüritav pind",H:H,BI110,A:A,8)/SUMIFS(E:E,G:G,"Ainukasutuses pind",C:C,"üüritav pind",A:A,8)*(IF(G110="Korruse üldpind", SUMIFS(E:E,G:G,"Ühiskasutuses korruse pind",C:C,"üüritav pind",A:A,8,BH:BH,1),SUMIFS(E:E,G:G,"Korruse üldpind",C:C,"üüritav pind",A:A,8,BH:BH,1))+SUMIFS(E:E,G:G,"Ühiskasutuses korruse pind",C:C,"üüritav pind",A:A,8,BH:BH,1)),0)+IFERROR(SUMIFS(E:E,G:G,"Ainukasutuses pind",C:C,"üüritav pind",H:H,BI110,A:A,9)/SUMIFS(E:E,G:G,"Ainukasutuses pind",C:C,"üüritav pind",A:A,9)*(IF(G110="Korruse üldpind", SUMIFS(E:E,G:G,"Ühiskasutuses korruse pind",C:C,"üüritav pind",A:A,9,BH:BH,1),SUMIFS(E:E,G:G,"Korruse üldpind",C:C,"üüritav pind",A:A,9,BH:BH,1))+SUMIFS(E:E,G:G,"Ühiskasutuses korruse pind",C:C,"üüritav pind",A:A,9,BH:BH,1)),0)+IFERROR(SUMIFS(E:E,G:G,"Ainukasutuses pind",C:C,"üüritav pind",H:H,BI110,A:A,10)/SUMIFS(E:E,G:G,"Ainukasutuses pind",C:C,"üüritav pind",A:A,10)*(IF(G110="Korruse üldpind", SUMIFS(E:E,G:G,"Ühiskasutuses korruse pind",C:C,"üüritav pind",A:A,10,BH:BH,1),SUMIFS(E:E,G:G,"Korruse üldpind",C:C,"üüritav pind",A:A,10,BH:BH,1))+SUMIFS(E:E,G:G,"Ühiskasutuses korruse pind",C:C,"üüritav pind",A:A,10,BH:BH,1)), 0)+IFERROR(SUMIFS(E:E,G:G,"Ainukasutuses pind",C:C,"üüritav pind",H:H,BI110,A:A,11)/SUMIFS(E:E,G:G,"Ainukasutuses pind",C:C,"üüritav pind",A:A,11)*(IF(G110="Korruse üldpind",SUMIFS(E:E,G:G,"Ühiskasutuses korruse pind",C:C,"üüritav pind",A:A,11,BH:BH,1),SUMIFS(E:E,G:G,"Korruse üldpind",C:C,"üüritav pind",A:A,11,BH:BH,1))+SUMIFS(E:E,G:G,"Ühiskasutuses korruse pind",C:C,"üüritav pind",A:A,11,BH:BH,1)), 0)+IFERROR(SUMIFS(E:E,G:G,"Ainukasutuses pind",C:C,"üüritav pind",H:H,BI110,A:A,12)/SUMIFS(E:E,G:G,"Ainukasutuses pind",C:C,"üüritav pind",A:A,12)*(IF(G110="Korruse üldpind", SUMIFS(E:E,G:G,"Ühiskasutuses korruse pind",C:C,"üüritav pind",A:A,12,BH:BH,1),SUMIFS(E:E,G:G,"Korruse üldpind",C:C,"üüritav pind",A:A,12,BH:BH,1))+SUMIFS(E:E,G:G,"Ühiskasutuses korruse pind",C:C,"üüritav pind",A:A,12,BH:BH,1)),0)+IFERROR(SUMIFS(E:E,G:G,"Ainukasutuses pind",C:C,"üüritav pind",H:H,BI110,A:A,13)/SUMIFS(E:E,G:G,"Ainukasutuses pind",C:C,"üüritav pind",A:A,13)*(IF(G110="Korruse üldpind", SUMIFS(E:E,G:G,"Ühiskasutuses korruse pind",C:C,"üüritav pind",A:A,13,BH:BH,1),SUMIFS(E:E,G:G,"Korruse üldpind",C:C,"üüritav pind",A:A,13,BH:BH,1))+SUMIFS(E:E,G:G,"Ühiskasutuses korruse pind",C:C,"üüritav pind",A:A,13,BH:BH,1)),0)+IFERROR(SUMIFS(E:E,G:G,"Ainukasutuses pind",C:C,"Üüritav pind",H:H,BI110,A:A,14)/SUMIFS(E:E,G:G,"Ainukasutuses pind",C:C,"Üüritav pind",A:A,14)*(IF(G110="Korruse üldpind", SUMIFS(E:E,G:G,"Ühiskasutuses korruse pind",C:C,"üüritav pind",A:A,14,BH:BH,1),SUMIFS(E:E,G:G,"Korruse üldpind",C:C,"üüritav pind",A:A,14,BH:BH,1))+SUMIFS(E:E,G:G,"Ühiskasutuses korruse pind",C:C,"üüritav pind",A:A,14,BH:BH,1)), 0),IF(BI110="Aktiivne vakantsus", SUMIFS(E:E,C:C,"üüritav pind",G:G,"Ühiskasutuses korruse pind",BH:BH,1)+SUMIFS(E:E,C:C,"üüritav pind",G:G,"Korruse üldpind",BH:BH,1)-SUM($BL$2:BL109), IF(BI110="Üüritav büroopind kokku", SUM($BL$2:BL109), "")))</f>
        <v/>
      </c>
      <c r="BM110" s="34" t="str">
        <f ca="1">IF(BF110&lt;&gt;"",IFERROR(AY110/SUM($AY$3:OFFSET($AY$3,MATCH("Üüritav büroopind kokku",$BI$5:$BI$300,0),0))*(SUMIFS(E:E,G:G,"Ühiskasutuses hoone pind",C:C,"ÜÜRITAV PIND",BH:BH,1)+SUMIFS(E:E,G:G,"Hoone üldpind",C:C,"ÜÜRITAV PIND",BH:BH,1)),0),IF(BI110="Aktiivne vakantsus",IFERROR(AY110/SUM($AY$3:OFFSET($AY$3,MATCH("Üüritav büroopind kokku",$BI$5:$BI$300,0),0))*(SUMIFS(E:E,G:G,"Ühiskasutuses hoone pind",C:C,"ÜÜRITAV PIND",BH:BH,1)+SUMIFS(E:E,G:G,"Hoone üldpind",C:C,"ÜÜRITAV PIND",BH:BH,1)),0),IF(BI110="Üüritav büroopind kokku",SUM($BM$2:BM109),"")))</f>
        <v/>
      </c>
      <c r="BN110" s="34" t="str">
        <f>IF(OR(BF110&lt;&gt;"",BI110="Aktiivne vakantsus"),IFERROR(SUMIFS(INDEX($AC$3:$AU$1002,0,MATCH($BI110,AC$2:AU$2,0)),$BH$3:$BH$1002,1),0),IF(BI110="Üüritav büroopind kokku",SUM($BN$2:BN109), ""))</f>
        <v/>
      </c>
      <c r="BO110" s="34" t="str">
        <f t="shared" si="18"/>
        <v/>
      </c>
      <c r="BP110" s="114" t="str">
        <f t="shared" ca="1" si="16"/>
        <v/>
      </c>
    </row>
    <row r="111" spans="1:68" x14ac:dyDescent="0.3">
      <c r="A111" s="25" t="str">
        <f>IF(Eksplikatsioon!A113=0,"",Eksplikatsioon!A113)</f>
        <v/>
      </c>
      <c r="B111" s="58" t="str">
        <f>IF(Eksplikatsioon!B113=0,"",Eksplikatsioon!B113)</f>
        <v/>
      </c>
      <c r="C111" s="25" t="str">
        <f>IF(Eksplikatsioon!C113=0,"",Eksplikatsioon!C113)</f>
        <v/>
      </c>
      <c r="D111" s="25" t="str">
        <f>IF(Eksplikatsioon!D113=0,"",Eksplikatsioon!D113)</f>
        <v/>
      </c>
      <c r="E111" s="56" t="str">
        <f>IF(Eksplikatsioon!F113=0,"",Eksplikatsioon!F113)</f>
        <v/>
      </c>
      <c r="F111" s="25" t="str">
        <f>IF(Eksplikatsioon!H113=0,"",Eksplikatsioon!H113)</f>
        <v/>
      </c>
      <c r="G111" s="25" t="str">
        <f>IF(Eksplikatsioon!J113=0,"",Eksplikatsioon!J113)</f>
        <v/>
      </c>
      <c r="H111" s="25" t="str">
        <f>IF(Eksplikatsioon!K113=0,"",Eksplikatsioon!K113)</f>
        <v/>
      </c>
      <c r="I111" s="25" t="str">
        <f>IF(Eksplikatsioon!L113=0,"",Eksplikatsioon!L113)</f>
        <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c r="BH111" s="108" t="str">
        <f t="shared" si="17"/>
        <v/>
      </c>
      <c r="BI111" s="9" t="str">
        <f t="shared" si="19"/>
        <v/>
      </c>
      <c r="BJ111" s="9" t="str">
        <f t="shared" si="20"/>
        <v/>
      </c>
      <c r="BK111" s="34" t="str">
        <f>IF(BF111&lt;&gt;"",IF(SUMIFS(E:E,H:H,BI111,G:G,"Ainukasutuses pind",C:C,"ÜÜRITAV PIND",BH:BH,1)=0,0,SUMIFS(E:E,H:H,BI111,G:G,"Ainukasutuses pind",C:C,"ÜÜRITAV PIND",BH:BH,1)),IF(BI111="Aktiivne vakantsus",SUMIFS(E:E,C:C,"üüritav pind",G:G,"ainukasutuses pind",BH:BH,1)-SUM($BK$2:BK110),IF(BI111="Üüritav büroopind kokku",SUM($BK$2:BK110),"")))</f>
        <v/>
      </c>
      <c r="BL111" s="34" t="str">
        <f>IF(BF111&lt;&gt;"",IFERROR(SUMIFS(E:E,G:G,"Ainukasutuses pind",C:C,"üüritav pind",H:H,BI111,A:A,-4)/SUMIFS(E:E,G:G,"Ainukasutuses pind",C:C,"üüritav pind",A:A,-4)*(IF(G111="Korruse üldpind", SUMIFS(E:E,G:G,"Ühiskasutuses korruse pind",C:C,"üüritav pind",A:A,-4,BH:BH,1),SUMIFS(E:E,G:G,"Korruse üldpind",C:C,"üüritav pind",A:A,-4,BH:BH,1))+SUMIFS(E:E,G:G,"Ühiskasutuses korruse pind",C:C,"üüritav pind",A:A,-4,BH:BH,1)),0)+IFERROR(SUMIFS(E:E,G:G,"Ainukasutuses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pind",H:H,BI111,A:A,-1)/SUMIFS(E:E,G:G,"Ainukasutuses pind",C:C,"üüritav pind",A:A,-1)*(IF(G111="Korruse üldpind",SUMIFS(E:E,G:G,"Ühiskasutuses korruse pind",C:C,"üüritav pind",A:A,-1,BH:BH,1),SUMIFS(E:E,G:G,"Korruse üldpind",C:C,"üüritav pind",A:A,-1,BH:BH,1))+SUMIFS(E:E,G:G,"Ühiskasutuses korruse pind",C:C,"üüritav pind",A:A,-1,BH:BH,1)),0)+IFERROR(SUMIFS(E:E,G:G,"Ainukasutuses pind",C:C,"üüritav pind",H:H,BI111,A:A,0)/SUMIFS(E:E,G:G,"Ainukasutuses pind",C:C,"üüritav pind",A:A,0)*(IF(G111="Korruse üldpind", SUMIFS(E:E,G:G,"Ühiskasutuses korruse pind",C:C,"üüritav pind",A:A,0,BH:BH,1),SUMIFS(E:E,G:G,"Korruse üldpind",C:C,"üüritav pind",A:A,0,BH:BH,1))+SUMIFS(E:E,G:G,"Ühiskasutuses korruse pind",C:C,"üüritav pind",A:A,0,BH:BH,1)),0)+IFERROR(SUMIFS(E:E,G:G,"Ainukasutuses pind",C:C,"üüritav pind",H:H,BI111,A:A,1)/SUMIFS(E:E,G:G,"Ainukasutuses pind",C:C,"üüritav pind",A:A,1)*(IF(G111="Korruse üldpind", SUMIFS(E:E,G:G,"Ühiskasutuses korruse pind",C:C,"üüritav pind",A:A,1,BH:BH,1),SUMIFS(E:E,G:G,"Korruse üldpind",C:C,"üüritav pind",A:A,1,BH:BH,1))+SUMIFS(E:E,G:G,"Ühiskasutuses korruse pind",C:C,"üüritav pind",A:A,1,BH:BH,1)),0)+IFERROR(SUMIFS(E:E,G:G,"Ainukasutuses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 0)+IFERROR(SUMIFS(E:E,G:G,"Ainukasutuses pind",C:C,"üüritav pind",H:H,BI111,A:A,4)/SUMIFS(E:E,G:G,"Ainukasutuses pind",C:C,"üüritav pind",A:A,4)*(IF(G111="Korruse üldpind",SUMIFS(E:E,G:G,"Ühiskasutuses korruse pind",C:C,"üüritav pind",A:A,4,BH:BH,1),SUMIFS(E:E,G:G,"Korruse üldpind",C:C,"üüritav pind",A:A,4,BH:BH,1))+SUMIFS(E:E,G:G,"Ühiskasutuses korruse pind",C:C,"üüritav pind",A:A,4,BH:BH,1)), 0)+IFERROR(SUMIFS(E:E,G:G,"Ainukasutuses pind",C:C,"üüritav pind",H:H,BI111,A:A,5)/SUMIFS(E:E,G:G,"Ainukasutuses pind",C:C,"üüritav pind",A:A,5)*(IF(G111="Korruse üldpind", SUMIFS(E:E,G:G,"Ühiskasutuses korruse pind",C:C,"üüritav pind",A:A,5,BH:BH,1),SUMIFS(E:E,G:G,"Korruse üldpind",C:C,"üüritav pind",A:A,5,BH:BH,1))+SUMIFS(E:E,G:G,"Ühiskasutuses korruse pind",C:C,"üüritav pind",A:A,5,BH:BH,1)), 0)+IFERROR(SUMIFS(E:E,G:G,"Ainukasutuses pind",C:C,"üüritav pind",H:H,BI111,A:A,6)/SUMIFS(E:E,G:G,"Ainukasutuses pind",C:C,"üüritav pind",A:A,6)*(IF(G111="Korruse üldpind", SUMIFS(E:E,G:G,"Ühiskasutuses korruse pind",C:C,"üüritav pind",A:A,6,BH:BH,1),SUMIFS(E:E,G:G,"Korruse üldpind",C:C,"üüritav pind",A:A,6,BH:BH,1))+SUMIFS(E:E,G:G,"Ühiskasutuses korruse pind",C:C,"üüritav pind",A:A,6,BH:BH,1)),0)+IFERROR(SUMIFS(E:E,G:G,"Ainukasutuses pind",C:C,"üüritav pind",H:H,BI111,A:A,7)/SUMIFS(E:E,G:G,"Ainukasutuses pind",C:C,"üüritav pind",A:A,7)*(IF(G111="Korruse üldpind", SUMIFS(E:E,G:G,"Ühiskasutuses korruse pind",C:C,"üüritav pind",A:A,7,BH:BH,1),SUMIFS(E:E,G:G,"Korruse üldpind",C:C,"üüritav pind",A:A,7,BH:BH,1))+SUMIFS(E:E,G:G,"Ühiskasutuses korruse pind",C:C,"üüritav pind",A:A,7,BH:BH,1)),0)+IFERROR(SUMIFS(E:E,G:G,"Ainukasutuses pind",C:C,"üüritav pind",H:H,BI111,A:A,8)/SUMIFS(E:E,G:G,"Ainukasutuses pind",C:C,"üüritav pind",A:A,8)*(IF(G111="Korruse üldpind", SUMIFS(E:E,G:G,"Ühiskasutuses korruse pind",C:C,"üüritav pind",A:A,8,BH:BH,1),SUMIFS(E:E,G:G,"Korruse üldpind",C:C,"üüritav pind",A:A,8,BH:BH,1))+SUMIFS(E:E,G:G,"Ühiskasutuses korruse pind",C:C,"üüritav pind",A:A,8,BH:BH,1)),0)+IFERROR(SUMIFS(E:E,G:G,"Ainukasutuses pind",C:C,"üüritav pind",H:H,BI111,A:A,9)/SUMIFS(E:E,G:G,"Ainukasutuses pind",C:C,"üüritav pind",A:A,9)*(IF(G111="Korruse üldpind", SUMIFS(E:E,G:G,"Ühiskasutuses korruse pind",C:C,"üüritav pind",A:A,9,BH:BH,1),SUMIFS(E:E,G:G,"Korruse üldpind",C:C,"üüritav pind",A:A,9,BH:BH,1))+SUMIFS(E:E,G:G,"Ühiskasutuses korruse pind",C:C,"üüritav pind",A:A,9,BH:BH,1)),0)+IFERROR(SUMIFS(E:E,G:G,"Ainukasutuses pind",C:C,"üüritav pind",H:H,BI111,A:A,10)/SUMIFS(E:E,G:G,"Ainukasutuses pind",C:C,"üüritav pind",A:A,10)*(IF(G111="Korruse üldpind", SUMIFS(E:E,G:G,"Ühiskasutuses korruse pind",C:C,"üüritav pind",A:A,10,BH:BH,1),SUMIFS(E:E,G:G,"Korruse üldpind",C:C,"üüritav pind",A:A,10,BH:BH,1))+SUMIFS(E:E,G:G,"Ühiskasutuses korruse pind",C:C,"üüritav pind",A:A,10,BH:BH,1)), 0)+IFERROR(SUMIFS(E:E,G:G,"Ainukasutuses pind",C:C,"üüritav pind",H:H,BI111,A:A,11)/SUMIFS(E:E,G:G,"Ainukasutuses pind",C:C,"üüritav pind",A:A,11)*(IF(G111="Korruse üldpind",SUMIFS(E:E,G:G,"Ühiskasutuses korruse pind",C:C,"üüritav pind",A:A,11,BH:BH,1),SUMIFS(E:E,G:G,"Korruse üldpind",C:C,"üüritav pind",A:A,11,BH:BH,1))+SUMIFS(E:E,G:G,"Ühiskasutuses korruse pind",C:C,"üüritav pind",A:A,11,BH:BH,1)), 0)+IFERROR(SUMIFS(E:E,G:G,"Ainukasutuses pind",C:C,"üüritav pind",H:H,BI111,A:A,12)/SUMIFS(E:E,G:G,"Ainukasutuses pind",C:C,"üüritav pind",A:A,12)*(IF(G111="Korruse üldpind", SUMIFS(E:E,G:G,"Ühiskasutuses korruse pind",C:C,"üüritav pind",A:A,12,BH:BH,1),SUMIFS(E:E,G:G,"Korruse üldpind",C:C,"üüritav pind",A:A,12,BH:BH,1))+SUMIFS(E:E,G:G,"Ühiskasutuses korruse pind",C:C,"üüritav pind",A:A,12,BH:BH,1)),0)+IFERROR(SUMIFS(E:E,G:G,"Ainukasutuses pind",C:C,"üüritav pind",H:H,BI111,A:A,13)/SUMIFS(E:E,G:G,"Ainukasutuses pind",C:C,"üüritav pind",A:A,13)*(IF(G111="Korruse üldpind", SUMIFS(E:E,G:G,"Ühiskasutuses korruse pind",C:C,"üüritav pind",A:A,13,BH:BH,1),SUMIFS(E:E,G:G,"Korruse üldpind",C:C,"üüritav pind",A:A,13,BH:BH,1))+SUMIFS(E:E,G:G,"Ühiskasutuses korruse pind",C:C,"üüritav pind",A:A,13,BH:BH,1)),0)+IFERROR(SUMIFS(E:E,G:G,"Ainukasutuses pind",C:C,"Üüritav pind",H:H,BI111,A:A,14)/SUMIFS(E:E,G:G,"Ainukasutuses pind",C:C,"Üüritav pind",A:A,14)*(IF(G111="Korruse üldpind", SUMIFS(E:E,G:G,"Ühiskasutuses korruse pind",C:C,"üüritav pind",A:A,14,BH:BH,1),SUMIFS(E:E,G:G,"Korruse üldpind",C:C,"üüritav pind",A:A,14,BH:BH,1))+SUMIFS(E:E,G:G,"Ühiskasutuses korruse pind",C:C,"üüritav pind",A:A,14,BH:BH,1)), 0),IF(BI111="Aktiivne vakantsus", SUMIFS(E:E,C:C,"üüritav pind",G:G,"Ühiskasutuses korruse pind",BH:BH,1)+SUMIFS(E:E,C:C,"üüritav pind",G:G,"Korruse üldpind",BH:BH,1)-SUM($BL$2:BL110), IF(BI111="Üüritav büroopind kokku", SUM($BL$2:BL110), "")))</f>
        <v/>
      </c>
      <c r="BM111" s="34" t="str">
        <f ca="1">IF(BF111&lt;&gt;"",IFERROR(AY111/SUM($AY$3:OFFSET($AY$3,MATCH("Üüritav büroopind kokku",$BI$5:$BI$300,0),0))*(SUMIFS(E:E,G:G,"Ühiskasutuses hoone pind",C:C,"ÜÜRITAV PIND",BH:BH,1)+SUMIFS(E:E,G:G,"Hoone üldpind",C:C,"ÜÜRITAV PIND",BH:BH,1)),0),IF(BI111="Aktiivne vakantsus",IFERROR(AY111/SUM($AY$3:OFFSET($AY$3,MATCH("Üüritav büroopind kokku",$BI$5:$BI$300,0),0))*(SUMIFS(E:E,G:G,"Ühiskasutuses hoone pind",C:C,"ÜÜRITAV PIND",BH:BH,1)+SUMIFS(E:E,G:G,"Hoone üldpind",C:C,"ÜÜRITAV PIND",BH:BH,1)),0),IF(BI111="Üüritav büroopind kokku",SUM($BM$2:BM110),"")))</f>
        <v/>
      </c>
      <c r="BN111" s="34" t="str">
        <f>IF(OR(BF111&lt;&gt;"",BI111="Aktiivne vakantsus"),IFERROR(SUMIFS(INDEX($AC$3:$AU$1002,0,MATCH($BI111,AC$2:AU$2,0)),$BH$3:$BH$1002,1),0),IF(BI111="Üüritav büroopind kokku",SUM($BN$2:BN110), ""))</f>
        <v/>
      </c>
      <c r="BO111" s="34" t="str">
        <f t="shared" si="18"/>
        <v/>
      </c>
      <c r="BP111" s="114" t="str">
        <f t="shared" ca="1" si="16"/>
        <v/>
      </c>
    </row>
    <row r="112" spans="1:68" x14ac:dyDescent="0.3">
      <c r="A112" s="25" t="str">
        <f>IF(Eksplikatsioon!A114=0,"",Eksplikatsioon!A114)</f>
        <v/>
      </c>
      <c r="B112" s="58" t="str">
        <f>IF(Eksplikatsioon!B114=0,"",Eksplikatsioon!B114)</f>
        <v/>
      </c>
      <c r="C112" s="25" t="str">
        <f>IF(Eksplikatsioon!C114=0,"",Eksplikatsioon!C114)</f>
        <v/>
      </c>
      <c r="D112" s="25" t="str">
        <f>IF(Eksplikatsioon!D114=0,"",Eksplikatsioon!D114)</f>
        <v/>
      </c>
      <c r="E112" s="56" t="str">
        <f>IF(Eksplikatsioon!F114=0,"",Eksplikatsioon!F114)</f>
        <v/>
      </c>
      <c r="F112" s="25" t="str">
        <f>IF(Eksplikatsioon!H114=0,"",Eksplikatsioon!H114)</f>
        <v/>
      </c>
      <c r="G112" s="25" t="str">
        <f>IF(Eksplikatsioon!J114=0,"",Eksplikatsioon!J114)</f>
        <v/>
      </c>
      <c r="H112" s="25" t="str">
        <f>IF(Eksplikatsioon!K114=0,"",Eksplikatsioon!K114)</f>
        <v/>
      </c>
      <c r="I112" s="25" t="str">
        <f>IF(Eksplikatsioon!L114=0,"",Eksplikatsioon!L114)</f>
        <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c r="BH112" s="108" t="str">
        <f t="shared" si="17"/>
        <v/>
      </c>
      <c r="BI112" s="9" t="str">
        <f t="shared" si="19"/>
        <v/>
      </c>
      <c r="BJ112" s="9" t="str">
        <f t="shared" si="20"/>
        <v/>
      </c>
      <c r="BK112" s="34" t="str">
        <f>IF(BF112&lt;&gt;"",IF(SUMIFS(E:E,H:H,BI112,G:G,"Ainukasutuses pind",C:C,"ÜÜRITAV PIND",BH:BH,1)=0,0,SUMIFS(E:E,H:H,BI112,G:G,"Ainukasutuses pind",C:C,"ÜÜRITAV PIND",BH:BH,1)),IF(BI112="Aktiivne vakantsus",SUMIFS(E:E,C:C,"üüritav pind",G:G,"ainukasutuses pind",BH:BH,1)-SUM($BK$2:BK111),IF(BI112="Üüritav büroopind kokku",SUM($BK$2:BK111),"")))</f>
        <v/>
      </c>
      <c r="BL112" s="34" t="str">
        <f>IF(BF112&lt;&gt;"",IFERROR(SUMIFS(E:E,G:G,"Ainukasutuses pind",C:C,"üüritav pind",H:H,BI112,A:A,-4)/SUMIFS(E:E,G:G,"Ainukasutuses pind",C:C,"üüritav pind",A:A,-4)*(IF(G112="Korruse üldpind", SUMIFS(E:E,G:G,"Ühiskasutuses korruse pind",C:C,"üüritav pind",A:A,-4,BH:BH,1),SUMIFS(E:E,G:G,"Korruse üldpind",C:C,"üüritav pind",A:A,-4,BH:BH,1))+SUMIFS(E:E,G:G,"Ühiskasutuses korruse pind",C:C,"üüritav pind",A:A,-4,BH:BH,1)),0)+IFERROR(SUMIFS(E:E,G:G,"Ainukasutuses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pind",H:H,BI112,A:A,-1)/SUMIFS(E:E,G:G,"Ainukasutuses pind",C:C,"üüritav pind",A:A,-1)*(IF(G112="Korruse üldpind",SUMIFS(E:E,G:G,"Ühiskasutuses korruse pind",C:C,"üüritav pind",A:A,-1,BH:BH,1),SUMIFS(E:E,G:G,"Korruse üldpind",C:C,"üüritav pind",A:A,-1,BH:BH,1))+SUMIFS(E:E,G:G,"Ühiskasutuses korruse pind",C:C,"üüritav pind",A:A,-1,BH:BH,1)),0)+IFERROR(SUMIFS(E:E,G:G,"Ainukasutuses pind",C:C,"üüritav pind",H:H,BI112,A:A,0)/SUMIFS(E:E,G:G,"Ainukasutuses pind",C:C,"üüritav pind",A:A,0)*(IF(G112="Korruse üldpind", SUMIFS(E:E,G:G,"Ühiskasutuses korruse pind",C:C,"üüritav pind",A:A,0,BH:BH,1),SUMIFS(E:E,G:G,"Korruse üldpind",C:C,"üüritav pind",A:A,0,BH:BH,1))+SUMIFS(E:E,G:G,"Ühiskasutuses korruse pind",C:C,"üüritav pind",A:A,0,BH:BH,1)),0)+IFERROR(SUMIFS(E:E,G:G,"Ainukasutuses pind",C:C,"üüritav pind",H:H,BI112,A:A,1)/SUMIFS(E:E,G:G,"Ainukasutuses pind",C:C,"üüritav pind",A:A,1)*(IF(G112="Korruse üldpind", SUMIFS(E:E,G:G,"Ühiskasutuses korruse pind",C:C,"üüritav pind",A:A,1,BH:BH,1),SUMIFS(E:E,G:G,"Korruse üldpind",C:C,"üüritav pind",A:A,1,BH:BH,1))+SUMIFS(E:E,G:G,"Ühiskasutuses korruse pind",C:C,"üüritav pind",A:A,1,BH:BH,1)),0)+IFERROR(SUMIFS(E:E,G:G,"Ainukasutuses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 0)+IFERROR(SUMIFS(E:E,G:G,"Ainukasutuses pind",C:C,"üüritav pind",H:H,BI112,A:A,4)/SUMIFS(E:E,G:G,"Ainukasutuses pind",C:C,"üüritav pind",A:A,4)*(IF(G112="Korruse üldpind",SUMIFS(E:E,G:G,"Ühiskasutuses korruse pind",C:C,"üüritav pind",A:A,4,BH:BH,1),SUMIFS(E:E,G:G,"Korruse üldpind",C:C,"üüritav pind",A:A,4,BH:BH,1))+SUMIFS(E:E,G:G,"Ühiskasutuses korruse pind",C:C,"üüritav pind",A:A,4,BH:BH,1)), 0)+IFERROR(SUMIFS(E:E,G:G,"Ainukasutuses pind",C:C,"üüritav pind",H:H,BI112,A:A,5)/SUMIFS(E:E,G:G,"Ainukasutuses pind",C:C,"üüritav pind",A:A,5)*(IF(G112="Korruse üldpind", SUMIFS(E:E,G:G,"Ühiskasutuses korruse pind",C:C,"üüritav pind",A:A,5,BH:BH,1),SUMIFS(E:E,G:G,"Korruse üldpind",C:C,"üüritav pind",A:A,5,BH:BH,1))+SUMIFS(E:E,G:G,"Ühiskasutuses korruse pind",C:C,"üüritav pind",A:A,5,BH:BH,1)), 0)+IFERROR(SUMIFS(E:E,G:G,"Ainukasutuses pind",C:C,"üüritav pind",H:H,BI112,A:A,6)/SUMIFS(E:E,G:G,"Ainukasutuses pind",C:C,"üüritav pind",A:A,6)*(IF(G112="Korruse üldpind", SUMIFS(E:E,G:G,"Ühiskasutuses korruse pind",C:C,"üüritav pind",A:A,6,BH:BH,1),SUMIFS(E:E,G:G,"Korruse üldpind",C:C,"üüritav pind",A:A,6,BH:BH,1))+SUMIFS(E:E,G:G,"Ühiskasutuses korruse pind",C:C,"üüritav pind",A:A,6,BH:BH,1)),0)+IFERROR(SUMIFS(E:E,G:G,"Ainukasutuses pind",C:C,"üüritav pind",H:H,BI112,A:A,7)/SUMIFS(E:E,G:G,"Ainukasutuses pind",C:C,"üüritav pind",A:A,7)*(IF(G112="Korruse üldpind", SUMIFS(E:E,G:G,"Ühiskasutuses korruse pind",C:C,"üüritav pind",A:A,7,BH:BH,1),SUMIFS(E:E,G:G,"Korruse üldpind",C:C,"üüritav pind",A:A,7,BH:BH,1))+SUMIFS(E:E,G:G,"Ühiskasutuses korruse pind",C:C,"üüritav pind",A:A,7,BH:BH,1)),0)+IFERROR(SUMIFS(E:E,G:G,"Ainukasutuses pind",C:C,"üüritav pind",H:H,BI112,A:A,8)/SUMIFS(E:E,G:G,"Ainukasutuses pind",C:C,"üüritav pind",A:A,8)*(IF(G112="Korruse üldpind", SUMIFS(E:E,G:G,"Ühiskasutuses korruse pind",C:C,"üüritav pind",A:A,8,BH:BH,1),SUMIFS(E:E,G:G,"Korruse üldpind",C:C,"üüritav pind",A:A,8,BH:BH,1))+SUMIFS(E:E,G:G,"Ühiskasutuses korruse pind",C:C,"üüritav pind",A:A,8,BH:BH,1)),0)+IFERROR(SUMIFS(E:E,G:G,"Ainukasutuses pind",C:C,"üüritav pind",H:H,BI112,A:A,9)/SUMIFS(E:E,G:G,"Ainukasutuses pind",C:C,"üüritav pind",A:A,9)*(IF(G112="Korruse üldpind", SUMIFS(E:E,G:G,"Ühiskasutuses korruse pind",C:C,"üüritav pind",A:A,9,BH:BH,1),SUMIFS(E:E,G:G,"Korruse üldpind",C:C,"üüritav pind",A:A,9,BH:BH,1))+SUMIFS(E:E,G:G,"Ühiskasutuses korruse pind",C:C,"üüritav pind",A:A,9,BH:BH,1)),0)+IFERROR(SUMIFS(E:E,G:G,"Ainukasutuses pind",C:C,"üüritav pind",H:H,BI112,A:A,10)/SUMIFS(E:E,G:G,"Ainukasutuses pind",C:C,"üüritav pind",A:A,10)*(IF(G112="Korruse üldpind", SUMIFS(E:E,G:G,"Ühiskasutuses korruse pind",C:C,"üüritav pind",A:A,10,BH:BH,1),SUMIFS(E:E,G:G,"Korruse üldpind",C:C,"üüritav pind",A:A,10,BH:BH,1))+SUMIFS(E:E,G:G,"Ühiskasutuses korruse pind",C:C,"üüritav pind",A:A,10,BH:BH,1)), 0)+IFERROR(SUMIFS(E:E,G:G,"Ainukasutuses pind",C:C,"üüritav pind",H:H,BI112,A:A,11)/SUMIFS(E:E,G:G,"Ainukasutuses pind",C:C,"üüritav pind",A:A,11)*(IF(G112="Korruse üldpind",SUMIFS(E:E,G:G,"Ühiskasutuses korruse pind",C:C,"üüritav pind",A:A,11,BH:BH,1),SUMIFS(E:E,G:G,"Korruse üldpind",C:C,"üüritav pind",A:A,11,BH:BH,1))+SUMIFS(E:E,G:G,"Ühiskasutuses korruse pind",C:C,"üüritav pind",A:A,11,BH:BH,1)), 0)+IFERROR(SUMIFS(E:E,G:G,"Ainukasutuses pind",C:C,"üüritav pind",H:H,BI112,A:A,12)/SUMIFS(E:E,G:G,"Ainukasutuses pind",C:C,"üüritav pind",A:A,12)*(IF(G112="Korruse üldpind", SUMIFS(E:E,G:G,"Ühiskasutuses korruse pind",C:C,"üüritav pind",A:A,12,BH:BH,1),SUMIFS(E:E,G:G,"Korruse üldpind",C:C,"üüritav pind",A:A,12,BH:BH,1))+SUMIFS(E:E,G:G,"Ühiskasutuses korruse pind",C:C,"üüritav pind",A:A,12,BH:BH,1)),0)+IFERROR(SUMIFS(E:E,G:G,"Ainukasutuses pind",C:C,"üüritav pind",H:H,BI112,A:A,13)/SUMIFS(E:E,G:G,"Ainukasutuses pind",C:C,"üüritav pind",A:A,13)*(IF(G112="Korruse üldpind", SUMIFS(E:E,G:G,"Ühiskasutuses korruse pind",C:C,"üüritav pind",A:A,13,BH:BH,1),SUMIFS(E:E,G:G,"Korruse üldpind",C:C,"üüritav pind",A:A,13,BH:BH,1))+SUMIFS(E:E,G:G,"Ühiskasutuses korruse pind",C:C,"üüritav pind",A:A,13,BH:BH,1)),0)+IFERROR(SUMIFS(E:E,G:G,"Ainukasutuses pind",C:C,"Üüritav pind",H:H,BI112,A:A,14)/SUMIFS(E:E,G:G,"Ainukasutuses pind",C:C,"Üüritav pind",A:A,14)*(IF(G112="Korruse üldpind", SUMIFS(E:E,G:G,"Ühiskasutuses korruse pind",C:C,"üüritav pind",A:A,14,BH:BH,1),SUMIFS(E:E,G:G,"Korruse üldpind",C:C,"üüritav pind",A:A,14,BH:BH,1))+SUMIFS(E:E,G:G,"Ühiskasutuses korruse pind",C:C,"üüritav pind",A:A,14,BH:BH,1)), 0),IF(BI112="Aktiivne vakantsus", SUMIFS(E:E,C:C,"üüritav pind",G:G,"Ühiskasutuses korruse pind",BH:BH,1)+SUMIFS(E:E,C:C,"üüritav pind",G:G,"Korruse üldpind",BH:BH,1)-SUM($BL$2:BL111), IF(BI112="Üüritav büroopind kokku", SUM($BL$2:BL111), "")))</f>
        <v/>
      </c>
      <c r="BM112" s="34" t="str">
        <f ca="1">IF(BF112&lt;&gt;"",IFERROR(AY112/SUM($AY$3:OFFSET($AY$3,MATCH("Üüritav büroopind kokku",$BI$5:$BI$300,0),0))*(SUMIFS(E:E,G:G,"Ühiskasutuses hoone pind",C:C,"ÜÜRITAV PIND",BH:BH,1)+SUMIFS(E:E,G:G,"Hoone üldpind",C:C,"ÜÜRITAV PIND",BH:BH,1)),0),IF(BI112="Aktiivne vakantsus",IFERROR(AY112/SUM($AY$3:OFFSET($AY$3,MATCH("Üüritav büroopind kokku",$BI$5:$BI$300,0),0))*(SUMIFS(E:E,G:G,"Ühiskasutuses hoone pind",C:C,"ÜÜRITAV PIND",BH:BH,1)+SUMIFS(E:E,G:G,"Hoone üldpind",C:C,"ÜÜRITAV PIND",BH:BH,1)),0),IF(BI112="Üüritav büroopind kokku",SUM($BM$2:BM111),"")))</f>
        <v/>
      </c>
      <c r="BN112" s="34" t="str">
        <f>IF(OR(BF112&lt;&gt;"",BI112="Aktiivne vakantsus"),IFERROR(SUMIFS(INDEX($AC$3:$AU$1002,0,MATCH($BI112,AC$2:AU$2,0)),$BH$3:$BH$1002,1),0),IF(BI112="Üüritav büroopind kokku",SUM($BN$2:BN111), ""))</f>
        <v/>
      </c>
      <c r="BO112" s="34" t="str">
        <f t="shared" si="18"/>
        <v/>
      </c>
      <c r="BP112" s="114" t="str">
        <f t="shared" ca="1" si="16"/>
        <v/>
      </c>
    </row>
    <row r="113" spans="1:68" x14ac:dyDescent="0.3">
      <c r="A113" s="25" t="str">
        <f>IF(Eksplikatsioon!A115=0,"",Eksplikatsioon!A115)</f>
        <v/>
      </c>
      <c r="B113" s="58" t="str">
        <f>IF(Eksplikatsioon!B115=0,"",Eksplikatsioon!B115)</f>
        <v/>
      </c>
      <c r="C113" s="25" t="str">
        <f>IF(Eksplikatsioon!C115=0,"",Eksplikatsioon!C115)</f>
        <v/>
      </c>
      <c r="D113" s="25" t="str">
        <f>IF(Eksplikatsioon!D115=0,"",Eksplikatsioon!D115)</f>
        <v/>
      </c>
      <c r="E113" s="56" t="str">
        <f>IF(Eksplikatsioon!F115=0,"",Eksplikatsioon!F115)</f>
        <v/>
      </c>
      <c r="F113" s="25" t="str">
        <f>IF(Eksplikatsioon!H115=0,"",Eksplikatsioon!H115)</f>
        <v/>
      </c>
      <c r="G113" s="25" t="str">
        <f>IF(Eksplikatsioon!J115=0,"",Eksplikatsioon!J115)</f>
        <v/>
      </c>
      <c r="H113" s="25" t="str">
        <f>IF(Eksplikatsioon!K115=0,"",Eksplikatsioon!K115)</f>
        <v/>
      </c>
      <c r="I113" s="25" t="str">
        <f>IF(Eksplikatsioon!L115=0,"",Eksplikatsioon!L115)</f>
        <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c r="BH113" s="108" t="str">
        <f t="shared" si="17"/>
        <v/>
      </c>
      <c r="BI113" s="9" t="str">
        <f t="shared" si="19"/>
        <v/>
      </c>
      <c r="BJ113" s="9" t="str">
        <f t="shared" si="20"/>
        <v/>
      </c>
      <c r="BK113" s="34" t="str">
        <f>IF(BF113&lt;&gt;"",IF(SUMIFS(E:E,H:H,BI113,G:G,"Ainukasutuses pind",C:C,"ÜÜRITAV PIND",BH:BH,1)=0,0,SUMIFS(E:E,H:H,BI113,G:G,"Ainukasutuses pind",C:C,"ÜÜRITAV PIND",BH:BH,1)),IF(BI113="Aktiivne vakantsus",SUMIFS(E:E,C:C,"üüritav pind",G:G,"ainukasutuses pind",BH:BH,1)-SUM($BK$2:BK112),IF(BI113="Üüritav büroopind kokku",SUM($BK$2:BK112),"")))</f>
        <v/>
      </c>
      <c r="BL113" s="34" t="str">
        <f>IF(BF113&lt;&gt;"",IFERROR(SUMIFS(E:E,G:G,"Ainukasutuses pind",C:C,"üüritav pind",H:H,BI113,A:A,-4)/SUMIFS(E:E,G:G,"Ainukasutuses pind",C:C,"üüritav pind",A:A,-4)*(IF(G113="Korruse üldpind", SUMIFS(E:E,G:G,"Ühiskasutuses korruse pind",C:C,"üüritav pind",A:A,-4,BH:BH,1),SUMIFS(E:E,G:G,"Korruse üldpind",C:C,"üüritav pind",A:A,-4,BH:BH,1))+SUMIFS(E:E,G:G,"Ühiskasutuses korruse pind",C:C,"üüritav pind",A:A,-4,BH:BH,1)),0)+IFERROR(SUMIFS(E:E,G:G,"Ainukasutuses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pind",H:H,BI113,A:A,-1)/SUMIFS(E:E,G:G,"Ainukasutuses pind",C:C,"üüritav pind",A:A,-1)*(IF(G113="Korruse üldpind",SUMIFS(E:E,G:G,"Ühiskasutuses korruse pind",C:C,"üüritav pind",A:A,-1,BH:BH,1),SUMIFS(E:E,G:G,"Korruse üldpind",C:C,"üüritav pind",A:A,-1,BH:BH,1))+SUMIFS(E:E,G:G,"Ühiskasutuses korruse pind",C:C,"üüritav pind",A:A,-1,BH:BH,1)),0)+IFERROR(SUMIFS(E:E,G:G,"Ainukasutuses pind",C:C,"üüritav pind",H:H,BI113,A:A,0)/SUMIFS(E:E,G:G,"Ainukasutuses pind",C:C,"üüritav pind",A:A,0)*(IF(G113="Korruse üldpind", SUMIFS(E:E,G:G,"Ühiskasutuses korruse pind",C:C,"üüritav pind",A:A,0,BH:BH,1),SUMIFS(E:E,G:G,"Korruse üldpind",C:C,"üüritav pind",A:A,0,BH:BH,1))+SUMIFS(E:E,G:G,"Ühiskasutuses korruse pind",C:C,"üüritav pind",A:A,0,BH:BH,1)),0)+IFERROR(SUMIFS(E:E,G:G,"Ainukasutuses pind",C:C,"üüritav pind",H:H,BI113,A:A,1)/SUMIFS(E:E,G:G,"Ainukasutuses pind",C:C,"üüritav pind",A:A,1)*(IF(G113="Korruse üldpind", SUMIFS(E:E,G:G,"Ühiskasutuses korruse pind",C:C,"üüritav pind",A:A,1,BH:BH,1),SUMIFS(E:E,G:G,"Korruse üldpind",C:C,"üüritav pind",A:A,1,BH:BH,1))+SUMIFS(E:E,G:G,"Ühiskasutuses korruse pind",C:C,"üüritav pind",A:A,1,BH:BH,1)),0)+IFERROR(SUMIFS(E:E,G:G,"Ainukasutuses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 0)+IFERROR(SUMIFS(E:E,G:G,"Ainukasutuses pind",C:C,"üüritav pind",H:H,BI113,A:A,4)/SUMIFS(E:E,G:G,"Ainukasutuses pind",C:C,"üüritav pind",A:A,4)*(IF(G113="Korruse üldpind",SUMIFS(E:E,G:G,"Ühiskasutuses korruse pind",C:C,"üüritav pind",A:A,4,BH:BH,1),SUMIFS(E:E,G:G,"Korruse üldpind",C:C,"üüritav pind",A:A,4,BH:BH,1))+SUMIFS(E:E,G:G,"Ühiskasutuses korruse pind",C:C,"üüritav pind",A:A,4,BH:BH,1)), 0)+IFERROR(SUMIFS(E:E,G:G,"Ainukasutuses pind",C:C,"üüritav pind",H:H,BI113,A:A,5)/SUMIFS(E:E,G:G,"Ainukasutuses pind",C:C,"üüritav pind",A:A,5)*(IF(G113="Korruse üldpind", SUMIFS(E:E,G:G,"Ühiskasutuses korruse pind",C:C,"üüritav pind",A:A,5,BH:BH,1),SUMIFS(E:E,G:G,"Korruse üldpind",C:C,"üüritav pind",A:A,5,BH:BH,1))+SUMIFS(E:E,G:G,"Ühiskasutuses korruse pind",C:C,"üüritav pind",A:A,5,BH:BH,1)), 0)+IFERROR(SUMIFS(E:E,G:G,"Ainukasutuses pind",C:C,"üüritav pind",H:H,BI113,A:A,6)/SUMIFS(E:E,G:G,"Ainukasutuses pind",C:C,"üüritav pind",A:A,6)*(IF(G113="Korruse üldpind", SUMIFS(E:E,G:G,"Ühiskasutuses korruse pind",C:C,"üüritav pind",A:A,6,BH:BH,1),SUMIFS(E:E,G:G,"Korruse üldpind",C:C,"üüritav pind",A:A,6,BH:BH,1))+SUMIFS(E:E,G:G,"Ühiskasutuses korruse pind",C:C,"üüritav pind",A:A,6,BH:BH,1)),0)+IFERROR(SUMIFS(E:E,G:G,"Ainukasutuses pind",C:C,"üüritav pind",H:H,BI113,A:A,7)/SUMIFS(E:E,G:G,"Ainukasutuses pind",C:C,"üüritav pind",A:A,7)*(IF(G113="Korruse üldpind", SUMIFS(E:E,G:G,"Ühiskasutuses korruse pind",C:C,"üüritav pind",A:A,7,BH:BH,1),SUMIFS(E:E,G:G,"Korruse üldpind",C:C,"üüritav pind",A:A,7,BH:BH,1))+SUMIFS(E:E,G:G,"Ühiskasutuses korruse pind",C:C,"üüritav pind",A:A,7,BH:BH,1)),0)+IFERROR(SUMIFS(E:E,G:G,"Ainukasutuses pind",C:C,"üüritav pind",H:H,BI113,A:A,8)/SUMIFS(E:E,G:G,"Ainukasutuses pind",C:C,"üüritav pind",A:A,8)*(IF(G113="Korruse üldpind", SUMIFS(E:E,G:G,"Ühiskasutuses korruse pind",C:C,"üüritav pind",A:A,8,BH:BH,1),SUMIFS(E:E,G:G,"Korruse üldpind",C:C,"üüritav pind",A:A,8,BH:BH,1))+SUMIFS(E:E,G:G,"Ühiskasutuses korruse pind",C:C,"üüritav pind",A:A,8,BH:BH,1)),0)+IFERROR(SUMIFS(E:E,G:G,"Ainukasutuses pind",C:C,"üüritav pind",H:H,BI113,A:A,9)/SUMIFS(E:E,G:G,"Ainukasutuses pind",C:C,"üüritav pind",A:A,9)*(IF(G113="Korruse üldpind", SUMIFS(E:E,G:G,"Ühiskasutuses korruse pind",C:C,"üüritav pind",A:A,9,BH:BH,1),SUMIFS(E:E,G:G,"Korruse üldpind",C:C,"üüritav pind",A:A,9,BH:BH,1))+SUMIFS(E:E,G:G,"Ühiskasutuses korruse pind",C:C,"üüritav pind",A:A,9,BH:BH,1)),0)+IFERROR(SUMIFS(E:E,G:G,"Ainukasutuses pind",C:C,"üüritav pind",H:H,BI113,A:A,10)/SUMIFS(E:E,G:G,"Ainukasutuses pind",C:C,"üüritav pind",A:A,10)*(IF(G113="Korruse üldpind", SUMIFS(E:E,G:G,"Ühiskasutuses korruse pind",C:C,"üüritav pind",A:A,10,BH:BH,1),SUMIFS(E:E,G:G,"Korruse üldpind",C:C,"üüritav pind",A:A,10,BH:BH,1))+SUMIFS(E:E,G:G,"Ühiskasutuses korruse pind",C:C,"üüritav pind",A:A,10,BH:BH,1)), 0)+IFERROR(SUMIFS(E:E,G:G,"Ainukasutuses pind",C:C,"üüritav pind",H:H,BI113,A:A,11)/SUMIFS(E:E,G:G,"Ainukasutuses pind",C:C,"üüritav pind",A:A,11)*(IF(G113="Korruse üldpind",SUMIFS(E:E,G:G,"Ühiskasutuses korruse pind",C:C,"üüritav pind",A:A,11,BH:BH,1),SUMIFS(E:E,G:G,"Korruse üldpind",C:C,"üüritav pind",A:A,11,BH:BH,1))+SUMIFS(E:E,G:G,"Ühiskasutuses korruse pind",C:C,"üüritav pind",A:A,11,BH:BH,1)), 0)+IFERROR(SUMIFS(E:E,G:G,"Ainukasutuses pind",C:C,"üüritav pind",H:H,BI113,A:A,12)/SUMIFS(E:E,G:G,"Ainukasutuses pind",C:C,"üüritav pind",A:A,12)*(IF(G113="Korruse üldpind", SUMIFS(E:E,G:G,"Ühiskasutuses korruse pind",C:C,"üüritav pind",A:A,12,BH:BH,1),SUMIFS(E:E,G:G,"Korruse üldpind",C:C,"üüritav pind",A:A,12,BH:BH,1))+SUMIFS(E:E,G:G,"Ühiskasutuses korruse pind",C:C,"üüritav pind",A:A,12,BH:BH,1)),0)+IFERROR(SUMIFS(E:E,G:G,"Ainukasutuses pind",C:C,"üüritav pind",H:H,BI113,A:A,13)/SUMIFS(E:E,G:G,"Ainukasutuses pind",C:C,"üüritav pind",A:A,13)*(IF(G113="Korruse üldpind", SUMIFS(E:E,G:G,"Ühiskasutuses korruse pind",C:C,"üüritav pind",A:A,13,BH:BH,1),SUMIFS(E:E,G:G,"Korruse üldpind",C:C,"üüritav pind",A:A,13,BH:BH,1))+SUMIFS(E:E,G:G,"Ühiskasutuses korruse pind",C:C,"üüritav pind",A:A,13,BH:BH,1)),0)+IFERROR(SUMIFS(E:E,G:G,"Ainukasutuses pind",C:C,"Üüritav pind",H:H,BI113,A:A,14)/SUMIFS(E:E,G:G,"Ainukasutuses pind",C:C,"Üüritav pind",A:A,14)*(IF(G113="Korruse üldpind", SUMIFS(E:E,G:G,"Ühiskasutuses korruse pind",C:C,"üüritav pind",A:A,14,BH:BH,1),SUMIFS(E:E,G:G,"Korruse üldpind",C:C,"üüritav pind",A:A,14,BH:BH,1))+SUMIFS(E:E,G:G,"Ühiskasutuses korruse pind",C:C,"üüritav pind",A:A,14,BH:BH,1)), 0),IF(BI113="Aktiivne vakantsus", SUMIFS(E:E,C:C,"üüritav pind",G:G,"Ühiskasutuses korruse pind",BH:BH,1)+SUMIFS(E:E,C:C,"üüritav pind",G:G,"Korruse üldpind",BH:BH,1)-SUM($BL$2:BL112), IF(BI113="Üüritav büroopind kokku", SUM($BL$2:BL112), "")))</f>
        <v/>
      </c>
      <c r="BM113" s="34" t="str">
        <f ca="1">IF(BF113&lt;&gt;"",IFERROR(AY113/SUM($AY$3:OFFSET($AY$3,MATCH("Üüritav büroopind kokku",$BI$5:$BI$300,0),0))*(SUMIFS(E:E,G:G,"Ühiskasutuses hoone pind",C:C,"ÜÜRITAV PIND",BH:BH,1)+SUMIFS(E:E,G:G,"Hoone üldpind",C:C,"ÜÜRITAV PIND",BH:BH,1)),0),IF(BI113="Aktiivne vakantsus",IFERROR(AY113/SUM($AY$3:OFFSET($AY$3,MATCH("Üüritav büroopind kokku",$BI$5:$BI$300,0),0))*(SUMIFS(E:E,G:G,"Ühiskasutuses hoone pind",C:C,"ÜÜRITAV PIND",BH:BH,1)+SUMIFS(E:E,G:G,"Hoone üldpind",C:C,"ÜÜRITAV PIND",BH:BH,1)),0),IF(BI113="Üüritav büroopind kokku",SUM($BM$2:BM112),"")))</f>
        <v/>
      </c>
      <c r="BN113" s="34" t="str">
        <f>IF(OR(BF113&lt;&gt;"",BI113="Aktiivne vakantsus"),IFERROR(SUMIFS(INDEX($AC$3:$AU$1002,0,MATCH($BI113,AC$2:AU$2,0)),$BH$3:$BH$1002,1),0),IF(BI113="Üüritav büroopind kokku",SUM($BN$2:BN112), ""))</f>
        <v/>
      </c>
      <c r="BO113" s="34" t="str">
        <f t="shared" si="18"/>
        <v/>
      </c>
      <c r="BP113" s="114" t="str">
        <f t="shared" ca="1" si="16"/>
        <v/>
      </c>
    </row>
    <row r="114" spans="1:68" x14ac:dyDescent="0.3">
      <c r="A114" s="25" t="str">
        <f>IF(Eksplikatsioon!A116=0,"",Eksplikatsioon!A116)</f>
        <v/>
      </c>
      <c r="B114" s="58" t="str">
        <f>IF(Eksplikatsioon!B116=0,"",Eksplikatsioon!B116)</f>
        <v/>
      </c>
      <c r="C114" s="25" t="str">
        <f>IF(Eksplikatsioon!C116=0,"",Eksplikatsioon!C116)</f>
        <v/>
      </c>
      <c r="D114" s="25" t="str">
        <f>IF(Eksplikatsioon!D116=0,"",Eksplikatsioon!D116)</f>
        <v/>
      </c>
      <c r="E114" s="56" t="str">
        <f>IF(Eksplikatsioon!F116=0,"",Eksplikatsioon!F116)</f>
        <v/>
      </c>
      <c r="F114" s="25" t="str">
        <f>IF(Eksplikatsioon!H116=0,"",Eksplikatsioon!H116)</f>
        <v/>
      </c>
      <c r="G114" s="25" t="str">
        <f>IF(Eksplikatsioon!J116=0,"",Eksplikatsioon!J116)</f>
        <v/>
      </c>
      <c r="H114" s="25" t="str">
        <f>IF(Eksplikatsioon!K116=0,"",Eksplikatsioon!K116)</f>
        <v/>
      </c>
      <c r="I114" s="25" t="str">
        <f>IF(Eksplikatsioon!L116=0,"",Eksplikatsioon!L116)</f>
        <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c r="BH114" s="108" t="str">
        <f t="shared" si="17"/>
        <v/>
      </c>
      <c r="BI114" s="9" t="str">
        <f t="shared" si="19"/>
        <v/>
      </c>
      <c r="BJ114" s="9" t="str">
        <f t="shared" si="20"/>
        <v/>
      </c>
      <c r="BK114" s="34" t="str">
        <f>IF(BF114&lt;&gt;"",IF(SUMIFS(E:E,H:H,BI114,G:G,"Ainukasutuses pind",C:C,"ÜÜRITAV PIND",BH:BH,1)=0,0,SUMIFS(E:E,H:H,BI114,G:G,"Ainukasutuses pind",C:C,"ÜÜRITAV PIND",BH:BH,1)),IF(BI114="Aktiivne vakantsus",SUMIFS(E:E,C:C,"üüritav pind",G:G,"ainukasutuses pind",BH:BH,1)-SUM($BK$2:BK113),IF(BI114="Üüritav büroopind kokku",SUM($BK$2:BK113),"")))</f>
        <v/>
      </c>
      <c r="BL114" s="34" t="str">
        <f>IF(BF114&lt;&gt;"",IFERROR(SUMIFS(E:E,G:G,"Ainukasutuses pind",C:C,"üüritav pind",H:H,BI114,A:A,-4)/SUMIFS(E:E,G:G,"Ainukasutuses pind",C:C,"üüritav pind",A:A,-4)*(IF(G114="Korruse üldpind", SUMIFS(E:E,G:G,"Ühiskasutuses korruse pind",C:C,"üüritav pind",A:A,-4,BH:BH,1),SUMIFS(E:E,G:G,"Korruse üldpind",C:C,"üüritav pind",A:A,-4,BH:BH,1))+SUMIFS(E:E,G:G,"Ühiskasutuses korruse pind",C:C,"üüritav pind",A:A,-4,BH:BH,1)),0)+IFERROR(SUMIFS(E:E,G:G,"Ainukasutuses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pind",H:H,BI114,A:A,-1)/SUMIFS(E:E,G:G,"Ainukasutuses pind",C:C,"üüritav pind",A:A,-1)*(IF(G114="Korruse üldpind",SUMIFS(E:E,G:G,"Ühiskasutuses korruse pind",C:C,"üüritav pind",A:A,-1,BH:BH,1),SUMIFS(E:E,G:G,"Korruse üldpind",C:C,"üüritav pind",A:A,-1,BH:BH,1))+SUMIFS(E:E,G:G,"Ühiskasutuses korruse pind",C:C,"üüritav pind",A:A,-1,BH:BH,1)),0)+IFERROR(SUMIFS(E:E,G:G,"Ainukasutuses pind",C:C,"üüritav pind",H:H,BI114,A:A,0)/SUMIFS(E:E,G:G,"Ainukasutuses pind",C:C,"üüritav pind",A:A,0)*(IF(G114="Korruse üldpind", SUMIFS(E:E,G:G,"Ühiskasutuses korruse pind",C:C,"üüritav pind",A:A,0,BH:BH,1),SUMIFS(E:E,G:G,"Korruse üldpind",C:C,"üüritav pind",A:A,0,BH:BH,1))+SUMIFS(E:E,G:G,"Ühiskasutuses korruse pind",C:C,"üüritav pind",A:A,0,BH:BH,1)),0)+IFERROR(SUMIFS(E:E,G:G,"Ainukasutuses pind",C:C,"üüritav pind",H:H,BI114,A:A,1)/SUMIFS(E:E,G:G,"Ainukasutuses pind",C:C,"üüritav pind",A:A,1)*(IF(G114="Korruse üldpind", SUMIFS(E:E,G:G,"Ühiskasutuses korruse pind",C:C,"üüritav pind",A:A,1,BH:BH,1),SUMIFS(E:E,G:G,"Korruse üldpind",C:C,"üüritav pind",A:A,1,BH:BH,1))+SUMIFS(E:E,G:G,"Ühiskasutuses korruse pind",C:C,"üüritav pind",A:A,1,BH:BH,1)),0)+IFERROR(SUMIFS(E:E,G:G,"Ainukasutuses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 0)+IFERROR(SUMIFS(E:E,G:G,"Ainukasutuses pind",C:C,"üüritav pind",H:H,BI114,A:A,4)/SUMIFS(E:E,G:G,"Ainukasutuses pind",C:C,"üüritav pind",A:A,4)*(IF(G114="Korruse üldpind",SUMIFS(E:E,G:G,"Ühiskasutuses korruse pind",C:C,"üüritav pind",A:A,4,BH:BH,1),SUMIFS(E:E,G:G,"Korruse üldpind",C:C,"üüritav pind",A:A,4,BH:BH,1))+SUMIFS(E:E,G:G,"Ühiskasutuses korruse pind",C:C,"üüritav pind",A:A,4,BH:BH,1)), 0)+IFERROR(SUMIFS(E:E,G:G,"Ainukasutuses pind",C:C,"üüritav pind",H:H,BI114,A:A,5)/SUMIFS(E:E,G:G,"Ainukasutuses pind",C:C,"üüritav pind",A:A,5)*(IF(G114="Korruse üldpind", SUMIFS(E:E,G:G,"Ühiskasutuses korruse pind",C:C,"üüritav pind",A:A,5,BH:BH,1),SUMIFS(E:E,G:G,"Korruse üldpind",C:C,"üüritav pind",A:A,5,BH:BH,1))+SUMIFS(E:E,G:G,"Ühiskasutuses korruse pind",C:C,"üüritav pind",A:A,5,BH:BH,1)), 0)+IFERROR(SUMIFS(E:E,G:G,"Ainukasutuses pind",C:C,"üüritav pind",H:H,BI114,A:A,6)/SUMIFS(E:E,G:G,"Ainukasutuses pind",C:C,"üüritav pind",A:A,6)*(IF(G114="Korruse üldpind", SUMIFS(E:E,G:G,"Ühiskasutuses korruse pind",C:C,"üüritav pind",A:A,6,BH:BH,1),SUMIFS(E:E,G:G,"Korruse üldpind",C:C,"üüritav pind",A:A,6,BH:BH,1))+SUMIFS(E:E,G:G,"Ühiskasutuses korruse pind",C:C,"üüritav pind",A:A,6,BH:BH,1)),0)+IFERROR(SUMIFS(E:E,G:G,"Ainukasutuses pind",C:C,"üüritav pind",H:H,BI114,A:A,7)/SUMIFS(E:E,G:G,"Ainukasutuses pind",C:C,"üüritav pind",A:A,7)*(IF(G114="Korruse üldpind", SUMIFS(E:E,G:G,"Ühiskasutuses korruse pind",C:C,"üüritav pind",A:A,7,BH:BH,1),SUMIFS(E:E,G:G,"Korruse üldpind",C:C,"üüritav pind",A:A,7,BH:BH,1))+SUMIFS(E:E,G:G,"Ühiskasutuses korruse pind",C:C,"üüritav pind",A:A,7,BH:BH,1)),0)+IFERROR(SUMIFS(E:E,G:G,"Ainukasutuses pind",C:C,"üüritav pind",H:H,BI114,A:A,8)/SUMIFS(E:E,G:G,"Ainukasutuses pind",C:C,"üüritav pind",A:A,8)*(IF(G114="Korruse üldpind", SUMIFS(E:E,G:G,"Ühiskasutuses korruse pind",C:C,"üüritav pind",A:A,8,BH:BH,1),SUMIFS(E:E,G:G,"Korruse üldpind",C:C,"üüritav pind",A:A,8,BH:BH,1))+SUMIFS(E:E,G:G,"Ühiskasutuses korruse pind",C:C,"üüritav pind",A:A,8,BH:BH,1)),0)+IFERROR(SUMIFS(E:E,G:G,"Ainukasutuses pind",C:C,"üüritav pind",H:H,BI114,A:A,9)/SUMIFS(E:E,G:G,"Ainukasutuses pind",C:C,"üüritav pind",A:A,9)*(IF(G114="Korruse üldpind", SUMIFS(E:E,G:G,"Ühiskasutuses korruse pind",C:C,"üüritav pind",A:A,9,BH:BH,1),SUMIFS(E:E,G:G,"Korruse üldpind",C:C,"üüritav pind",A:A,9,BH:BH,1))+SUMIFS(E:E,G:G,"Ühiskasutuses korruse pind",C:C,"üüritav pind",A:A,9,BH:BH,1)),0)+IFERROR(SUMIFS(E:E,G:G,"Ainukasutuses pind",C:C,"üüritav pind",H:H,BI114,A:A,10)/SUMIFS(E:E,G:G,"Ainukasutuses pind",C:C,"üüritav pind",A:A,10)*(IF(G114="Korruse üldpind", SUMIFS(E:E,G:G,"Ühiskasutuses korruse pind",C:C,"üüritav pind",A:A,10,BH:BH,1),SUMIFS(E:E,G:G,"Korruse üldpind",C:C,"üüritav pind",A:A,10,BH:BH,1))+SUMIFS(E:E,G:G,"Ühiskasutuses korruse pind",C:C,"üüritav pind",A:A,10,BH:BH,1)), 0)+IFERROR(SUMIFS(E:E,G:G,"Ainukasutuses pind",C:C,"üüritav pind",H:H,BI114,A:A,11)/SUMIFS(E:E,G:G,"Ainukasutuses pind",C:C,"üüritav pind",A:A,11)*(IF(G114="Korruse üldpind",SUMIFS(E:E,G:G,"Ühiskasutuses korruse pind",C:C,"üüritav pind",A:A,11,BH:BH,1),SUMIFS(E:E,G:G,"Korruse üldpind",C:C,"üüritav pind",A:A,11,BH:BH,1))+SUMIFS(E:E,G:G,"Ühiskasutuses korruse pind",C:C,"üüritav pind",A:A,11,BH:BH,1)), 0)+IFERROR(SUMIFS(E:E,G:G,"Ainukasutuses pind",C:C,"üüritav pind",H:H,BI114,A:A,12)/SUMIFS(E:E,G:G,"Ainukasutuses pind",C:C,"üüritav pind",A:A,12)*(IF(G114="Korruse üldpind", SUMIFS(E:E,G:G,"Ühiskasutuses korruse pind",C:C,"üüritav pind",A:A,12,BH:BH,1),SUMIFS(E:E,G:G,"Korruse üldpind",C:C,"üüritav pind",A:A,12,BH:BH,1))+SUMIFS(E:E,G:G,"Ühiskasutuses korruse pind",C:C,"üüritav pind",A:A,12,BH:BH,1)),0)+IFERROR(SUMIFS(E:E,G:G,"Ainukasutuses pind",C:C,"üüritav pind",H:H,BI114,A:A,13)/SUMIFS(E:E,G:G,"Ainukasutuses pind",C:C,"üüritav pind",A:A,13)*(IF(G114="Korruse üldpind", SUMIFS(E:E,G:G,"Ühiskasutuses korruse pind",C:C,"üüritav pind",A:A,13,BH:BH,1),SUMIFS(E:E,G:G,"Korruse üldpind",C:C,"üüritav pind",A:A,13,BH:BH,1))+SUMIFS(E:E,G:G,"Ühiskasutuses korruse pind",C:C,"üüritav pind",A:A,13,BH:BH,1)),0)+IFERROR(SUMIFS(E:E,G:G,"Ainukasutuses pind",C:C,"Üüritav pind",H:H,BI114,A:A,14)/SUMIFS(E:E,G:G,"Ainukasutuses pind",C:C,"Üüritav pind",A:A,14)*(IF(G114="Korruse üldpind", SUMIFS(E:E,G:G,"Ühiskasutuses korruse pind",C:C,"üüritav pind",A:A,14,BH:BH,1),SUMIFS(E:E,G:G,"Korruse üldpind",C:C,"üüritav pind",A:A,14,BH:BH,1))+SUMIFS(E:E,G:G,"Ühiskasutuses korruse pind",C:C,"üüritav pind",A:A,14,BH:BH,1)), 0),IF(BI114="Aktiivne vakantsus", SUMIFS(E:E,C:C,"üüritav pind",G:G,"Ühiskasutuses korruse pind",BH:BH,1)+SUMIFS(E:E,C:C,"üüritav pind",G:G,"Korruse üldpind",BH:BH,1)-SUM($BL$2:BL113), IF(BI114="Üüritav büroopind kokku", SUM($BL$2:BL113), "")))</f>
        <v/>
      </c>
      <c r="BM114" s="34" t="str">
        <f ca="1">IF(BF114&lt;&gt;"",IFERROR(AY114/SUM($AY$3:OFFSET($AY$3,MATCH("Üüritav büroopind kokku",$BI$5:$BI$300,0),0))*(SUMIFS(E:E,G:G,"Ühiskasutuses hoone pind",C:C,"ÜÜRITAV PIND",BH:BH,1)+SUMIFS(E:E,G:G,"Hoone üldpind",C:C,"ÜÜRITAV PIND",BH:BH,1)),0),IF(BI114="Aktiivne vakantsus",IFERROR(AY114/SUM($AY$3:OFFSET($AY$3,MATCH("Üüritav büroopind kokku",$BI$5:$BI$300,0),0))*(SUMIFS(E:E,G:G,"Ühiskasutuses hoone pind",C:C,"ÜÜRITAV PIND",BH:BH,1)+SUMIFS(E:E,G:G,"Hoone üldpind",C:C,"ÜÜRITAV PIND",BH:BH,1)),0),IF(BI114="Üüritav büroopind kokku",SUM($BM$2:BM113),"")))</f>
        <v/>
      </c>
      <c r="BN114" s="34" t="str">
        <f>IF(OR(BF114&lt;&gt;"",BI114="Aktiivne vakantsus"),IFERROR(SUMIFS(INDEX($AC$3:$AU$1002,0,MATCH($BI114,AC$2:AU$2,0)),$BH$3:$BH$1002,1),0),IF(BI114="Üüritav büroopind kokku",SUM($BN$2:BN113), ""))</f>
        <v/>
      </c>
      <c r="BO114" s="34" t="str">
        <f t="shared" si="18"/>
        <v/>
      </c>
      <c r="BP114" s="114" t="str">
        <f t="shared" ca="1" si="16"/>
        <v/>
      </c>
    </row>
    <row r="115" spans="1:68" x14ac:dyDescent="0.3">
      <c r="A115" s="25" t="str">
        <f>IF(Eksplikatsioon!A117=0,"",Eksplikatsioon!A117)</f>
        <v/>
      </c>
      <c r="B115" s="58" t="str">
        <f>IF(Eksplikatsioon!B117=0,"",Eksplikatsioon!B117)</f>
        <v/>
      </c>
      <c r="C115" s="25" t="str">
        <f>IF(Eksplikatsioon!C117=0,"",Eksplikatsioon!C117)</f>
        <v/>
      </c>
      <c r="D115" s="25" t="str">
        <f>IF(Eksplikatsioon!D117=0,"",Eksplikatsioon!D117)</f>
        <v/>
      </c>
      <c r="E115" s="56" t="str">
        <f>IF(Eksplikatsioon!F117=0,"",Eksplikatsioon!F117)</f>
        <v/>
      </c>
      <c r="F115" s="25" t="str">
        <f>IF(Eksplikatsioon!H117=0,"",Eksplikatsioon!H117)</f>
        <v/>
      </c>
      <c r="G115" s="25" t="str">
        <f>IF(Eksplikatsioon!J117=0,"",Eksplikatsioon!J117)</f>
        <v/>
      </c>
      <c r="H115" s="25" t="str">
        <f>IF(Eksplikatsioon!K117=0,"",Eksplikatsioon!K117)</f>
        <v/>
      </c>
      <c r="I115" s="25" t="str">
        <f>IF(Eksplikatsioon!L117=0,"",Eksplikatsioon!L117)</f>
        <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c r="BH115" s="108" t="str">
        <f t="shared" si="17"/>
        <v/>
      </c>
      <c r="BI115" s="9" t="str">
        <f t="shared" si="19"/>
        <v/>
      </c>
      <c r="BJ115" s="9" t="str">
        <f t="shared" si="20"/>
        <v/>
      </c>
      <c r="BK115" s="34" t="str">
        <f>IF(BF115&lt;&gt;"",IF(SUMIFS(E:E,H:H,BI115,G:G,"Ainukasutuses pind",C:C,"ÜÜRITAV PIND",BH:BH,1)=0,0,SUMIFS(E:E,H:H,BI115,G:G,"Ainukasutuses pind",C:C,"ÜÜRITAV PIND",BH:BH,1)),IF(BI115="Aktiivne vakantsus",SUMIFS(E:E,C:C,"üüritav pind",G:G,"ainukasutuses pind",BH:BH,1)-SUM($BK$2:BK114),IF(BI115="Üüritav büroopind kokku",SUM($BK$2:BK114),"")))</f>
        <v/>
      </c>
      <c r="BL115" s="34" t="str">
        <f>IF(BF115&lt;&gt;"",IFERROR(SUMIFS(E:E,G:G,"Ainukasutuses pind",C:C,"üüritav pind",H:H,BI115,A:A,-4)/SUMIFS(E:E,G:G,"Ainukasutuses pind",C:C,"üüritav pind",A:A,-4)*(IF(G115="Korruse üldpind", SUMIFS(E:E,G:G,"Ühiskasutuses korruse pind",C:C,"üüritav pind",A:A,-4,BH:BH,1),SUMIFS(E:E,G:G,"Korruse üldpind",C:C,"üüritav pind",A:A,-4,BH:BH,1))+SUMIFS(E:E,G:G,"Ühiskasutuses korruse pind",C:C,"üüritav pind",A:A,-4,BH:BH,1)),0)+IFERROR(SUMIFS(E:E,G:G,"Ainukasutuses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pind",H:H,BI115,A:A,-1)/SUMIFS(E:E,G:G,"Ainukasutuses pind",C:C,"üüritav pind",A:A,-1)*(IF(G115="Korruse üldpind",SUMIFS(E:E,G:G,"Ühiskasutuses korruse pind",C:C,"üüritav pind",A:A,-1,BH:BH,1),SUMIFS(E:E,G:G,"Korruse üldpind",C:C,"üüritav pind",A:A,-1,BH:BH,1))+SUMIFS(E:E,G:G,"Ühiskasutuses korruse pind",C:C,"üüritav pind",A:A,-1,BH:BH,1)),0)+IFERROR(SUMIFS(E:E,G:G,"Ainukasutuses pind",C:C,"üüritav pind",H:H,BI115,A:A,0)/SUMIFS(E:E,G:G,"Ainukasutuses pind",C:C,"üüritav pind",A:A,0)*(IF(G115="Korruse üldpind", SUMIFS(E:E,G:G,"Ühiskasutuses korruse pind",C:C,"üüritav pind",A:A,0,BH:BH,1),SUMIFS(E:E,G:G,"Korruse üldpind",C:C,"üüritav pind",A:A,0,BH:BH,1))+SUMIFS(E:E,G:G,"Ühiskasutuses korruse pind",C:C,"üüritav pind",A:A,0,BH:BH,1)),0)+IFERROR(SUMIFS(E:E,G:G,"Ainukasutuses pind",C:C,"üüritav pind",H:H,BI115,A:A,1)/SUMIFS(E:E,G:G,"Ainukasutuses pind",C:C,"üüritav pind",A:A,1)*(IF(G115="Korruse üldpind", SUMIFS(E:E,G:G,"Ühiskasutuses korruse pind",C:C,"üüritav pind",A:A,1,BH:BH,1),SUMIFS(E:E,G:G,"Korruse üldpind",C:C,"üüritav pind",A:A,1,BH:BH,1))+SUMIFS(E:E,G:G,"Ühiskasutuses korruse pind",C:C,"üüritav pind",A:A,1,BH:BH,1)),0)+IFERROR(SUMIFS(E:E,G:G,"Ainukasutuses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 0)+IFERROR(SUMIFS(E:E,G:G,"Ainukasutuses pind",C:C,"üüritav pind",H:H,BI115,A:A,4)/SUMIFS(E:E,G:G,"Ainukasutuses pind",C:C,"üüritav pind",A:A,4)*(IF(G115="Korruse üldpind",SUMIFS(E:E,G:G,"Ühiskasutuses korruse pind",C:C,"üüritav pind",A:A,4,BH:BH,1),SUMIFS(E:E,G:G,"Korruse üldpind",C:C,"üüritav pind",A:A,4,BH:BH,1))+SUMIFS(E:E,G:G,"Ühiskasutuses korruse pind",C:C,"üüritav pind",A:A,4,BH:BH,1)), 0)+IFERROR(SUMIFS(E:E,G:G,"Ainukasutuses pind",C:C,"üüritav pind",H:H,BI115,A:A,5)/SUMIFS(E:E,G:G,"Ainukasutuses pind",C:C,"üüritav pind",A:A,5)*(IF(G115="Korruse üldpind", SUMIFS(E:E,G:G,"Ühiskasutuses korruse pind",C:C,"üüritav pind",A:A,5,BH:BH,1),SUMIFS(E:E,G:G,"Korruse üldpind",C:C,"üüritav pind",A:A,5,BH:BH,1))+SUMIFS(E:E,G:G,"Ühiskasutuses korruse pind",C:C,"üüritav pind",A:A,5,BH:BH,1)), 0)+IFERROR(SUMIFS(E:E,G:G,"Ainukasutuses pind",C:C,"üüritav pind",H:H,BI115,A:A,6)/SUMIFS(E:E,G:G,"Ainukasutuses pind",C:C,"üüritav pind",A:A,6)*(IF(G115="Korruse üldpind", SUMIFS(E:E,G:G,"Ühiskasutuses korruse pind",C:C,"üüritav pind",A:A,6,BH:BH,1),SUMIFS(E:E,G:G,"Korruse üldpind",C:C,"üüritav pind",A:A,6,BH:BH,1))+SUMIFS(E:E,G:G,"Ühiskasutuses korruse pind",C:C,"üüritav pind",A:A,6,BH:BH,1)),0)+IFERROR(SUMIFS(E:E,G:G,"Ainukasutuses pind",C:C,"üüritav pind",H:H,BI115,A:A,7)/SUMIFS(E:E,G:G,"Ainukasutuses pind",C:C,"üüritav pind",A:A,7)*(IF(G115="Korruse üldpind", SUMIFS(E:E,G:G,"Ühiskasutuses korruse pind",C:C,"üüritav pind",A:A,7,BH:BH,1),SUMIFS(E:E,G:G,"Korruse üldpind",C:C,"üüritav pind",A:A,7,BH:BH,1))+SUMIFS(E:E,G:G,"Ühiskasutuses korruse pind",C:C,"üüritav pind",A:A,7,BH:BH,1)),0)+IFERROR(SUMIFS(E:E,G:G,"Ainukasutuses pind",C:C,"üüritav pind",H:H,BI115,A:A,8)/SUMIFS(E:E,G:G,"Ainukasutuses pind",C:C,"üüritav pind",A:A,8)*(IF(G115="Korruse üldpind", SUMIFS(E:E,G:G,"Ühiskasutuses korruse pind",C:C,"üüritav pind",A:A,8,BH:BH,1),SUMIFS(E:E,G:G,"Korruse üldpind",C:C,"üüritav pind",A:A,8,BH:BH,1))+SUMIFS(E:E,G:G,"Ühiskasutuses korruse pind",C:C,"üüritav pind",A:A,8,BH:BH,1)),0)+IFERROR(SUMIFS(E:E,G:G,"Ainukasutuses pind",C:C,"üüritav pind",H:H,BI115,A:A,9)/SUMIFS(E:E,G:G,"Ainukasutuses pind",C:C,"üüritav pind",A:A,9)*(IF(G115="Korruse üldpind", SUMIFS(E:E,G:G,"Ühiskasutuses korruse pind",C:C,"üüritav pind",A:A,9,BH:BH,1),SUMIFS(E:E,G:G,"Korruse üldpind",C:C,"üüritav pind",A:A,9,BH:BH,1))+SUMIFS(E:E,G:G,"Ühiskasutuses korruse pind",C:C,"üüritav pind",A:A,9,BH:BH,1)),0)+IFERROR(SUMIFS(E:E,G:G,"Ainukasutuses pind",C:C,"üüritav pind",H:H,BI115,A:A,10)/SUMIFS(E:E,G:G,"Ainukasutuses pind",C:C,"üüritav pind",A:A,10)*(IF(G115="Korruse üldpind", SUMIFS(E:E,G:G,"Ühiskasutuses korruse pind",C:C,"üüritav pind",A:A,10,BH:BH,1),SUMIFS(E:E,G:G,"Korruse üldpind",C:C,"üüritav pind",A:A,10,BH:BH,1))+SUMIFS(E:E,G:G,"Ühiskasutuses korruse pind",C:C,"üüritav pind",A:A,10,BH:BH,1)), 0)+IFERROR(SUMIFS(E:E,G:G,"Ainukasutuses pind",C:C,"üüritav pind",H:H,BI115,A:A,11)/SUMIFS(E:E,G:G,"Ainukasutuses pind",C:C,"üüritav pind",A:A,11)*(IF(G115="Korruse üldpind",SUMIFS(E:E,G:G,"Ühiskasutuses korruse pind",C:C,"üüritav pind",A:A,11,BH:BH,1),SUMIFS(E:E,G:G,"Korruse üldpind",C:C,"üüritav pind",A:A,11,BH:BH,1))+SUMIFS(E:E,G:G,"Ühiskasutuses korruse pind",C:C,"üüritav pind",A:A,11,BH:BH,1)), 0)+IFERROR(SUMIFS(E:E,G:G,"Ainukasutuses pind",C:C,"üüritav pind",H:H,BI115,A:A,12)/SUMIFS(E:E,G:G,"Ainukasutuses pind",C:C,"üüritav pind",A:A,12)*(IF(G115="Korruse üldpind", SUMIFS(E:E,G:G,"Ühiskasutuses korruse pind",C:C,"üüritav pind",A:A,12,BH:BH,1),SUMIFS(E:E,G:G,"Korruse üldpind",C:C,"üüritav pind",A:A,12,BH:BH,1))+SUMIFS(E:E,G:G,"Ühiskasutuses korruse pind",C:C,"üüritav pind",A:A,12,BH:BH,1)),0)+IFERROR(SUMIFS(E:E,G:G,"Ainukasutuses pind",C:C,"üüritav pind",H:H,BI115,A:A,13)/SUMIFS(E:E,G:G,"Ainukasutuses pind",C:C,"üüritav pind",A:A,13)*(IF(G115="Korruse üldpind", SUMIFS(E:E,G:G,"Ühiskasutuses korruse pind",C:C,"üüritav pind",A:A,13,BH:BH,1),SUMIFS(E:E,G:G,"Korruse üldpind",C:C,"üüritav pind",A:A,13,BH:BH,1))+SUMIFS(E:E,G:G,"Ühiskasutuses korruse pind",C:C,"üüritav pind",A:A,13,BH:BH,1)),0)+IFERROR(SUMIFS(E:E,G:G,"Ainukasutuses pind",C:C,"Üüritav pind",H:H,BI115,A:A,14)/SUMIFS(E:E,G:G,"Ainukasutuses pind",C:C,"Üüritav pind",A:A,14)*(IF(G115="Korruse üldpind", SUMIFS(E:E,G:G,"Ühiskasutuses korruse pind",C:C,"üüritav pind",A:A,14,BH:BH,1),SUMIFS(E:E,G:G,"Korruse üldpind",C:C,"üüritav pind",A:A,14,BH:BH,1))+SUMIFS(E:E,G:G,"Ühiskasutuses korruse pind",C:C,"üüritav pind",A:A,14,BH:BH,1)), 0),IF(BI115="Aktiivne vakantsus", SUMIFS(E:E,C:C,"üüritav pind",G:G,"Ühiskasutuses korruse pind",BH:BH,1)+SUMIFS(E:E,C:C,"üüritav pind",G:G,"Korruse üldpind",BH:BH,1)-SUM($BL$2:BL114), IF(BI115="Üüritav büroopind kokku", SUM($BL$2:BL114), "")))</f>
        <v/>
      </c>
      <c r="BM115" s="34" t="str">
        <f ca="1">IF(BF115&lt;&gt;"",IFERROR(AY115/SUM($AY$3:OFFSET($AY$3,MATCH("Üüritav büroopind kokku",$BI$5:$BI$300,0),0))*(SUMIFS(E:E,G:G,"Ühiskasutuses hoone pind",C:C,"ÜÜRITAV PIND",BH:BH,1)+SUMIFS(E:E,G:G,"Hoone üldpind",C:C,"ÜÜRITAV PIND",BH:BH,1)),0),IF(BI115="Aktiivne vakantsus",IFERROR(AY115/SUM($AY$3:OFFSET($AY$3,MATCH("Üüritav büroopind kokku",$BI$5:$BI$300,0),0))*(SUMIFS(E:E,G:G,"Ühiskasutuses hoone pind",C:C,"ÜÜRITAV PIND",BH:BH,1)+SUMIFS(E:E,G:G,"Hoone üldpind",C:C,"ÜÜRITAV PIND",BH:BH,1)),0),IF(BI115="Üüritav büroopind kokku",SUM($BM$2:BM114),"")))</f>
        <v/>
      </c>
      <c r="BN115" s="34" t="str">
        <f>IF(OR(BF115&lt;&gt;"",BI115="Aktiivne vakantsus"),IFERROR(SUMIFS(INDEX($AC$3:$AU$1002,0,MATCH($BI115,AC$2:AU$2,0)),$BH$3:$BH$1002,1),0),IF(BI115="Üüritav büroopind kokku",SUM($BN$2:BN114), ""))</f>
        <v/>
      </c>
      <c r="BO115" s="34" t="str">
        <f t="shared" si="18"/>
        <v/>
      </c>
      <c r="BP115" s="114" t="str">
        <f t="shared" ca="1" si="16"/>
        <v/>
      </c>
    </row>
    <row r="116" spans="1:68" x14ac:dyDescent="0.3">
      <c r="A116" s="25" t="str">
        <f>IF(Eksplikatsioon!A118=0,"",Eksplikatsioon!A118)</f>
        <v/>
      </c>
      <c r="B116" s="58" t="str">
        <f>IF(Eksplikatsioon!B118=0,"",Eksplikatsioon!B118)</f>
        <v/>
      </c>
      <c r="C116" s="25" t="str">
        <f>IF(Eksplikatsioon!C118=0,"",Eksplikatsioon!C118)</f>
        <v/>
      </c>
      <c r="D116" s="25" t="str">
        <f>IF(Eksplikatsioon!D118=0,"",Eksplikatsioon!D118)</f>
        <v/>
      </c>
      <c r="E116" s="56" t="str">
        <f>IF(Eksplikatsioon!F118=0,"",Eksplikatsioon!F118)</f>
        <v/>
      </c>
      <c r="F116" s="25" t="str">
        <f>IF(Eksplikatsioon!H118=0,"",Eksplikatsioon!H118)</f>
        <v/>
      </c>
      <c r="G116" s="25" t="str">
        <f>IF(Eksplikatsioon!J118=0,"",Eksplikatsioon!J118)</f>
        <v/>
      </c>
      <c r="H116" s="25" t="str">
        <f>IF(Eksplikatsioon!K118=0,"",Eksplikatsioon!K118)</f>
        <v/>
      </c>
      <c r="I116" s="25" t="str">
        <f>IF(Eksplikatsioon!L118=0,"",Eksplikatsioon!L118)</f>
        <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c r="BH116" s="108" t="str">
        <f t="shared" si="17"/>
        <v/>
      </c>
      <c r="BI116" s="9" t="str">
        <f t="shared" si="19"/>
        <v/>
      </c>
      <c r="BJ116" s="9" t="str">
        <f t="shared" si="20"/>
        <v/>
      </c>
      <c r="BK116" s="34" t="str">
        <f>IF(BF116&lt;&gt;"",IF(SUMIFS(E:E,H:H,BI116,G:G,"Ainukasutuses pind",C:C,"ÜÜRITAV PIND",BH:BH,1)=0,0,SUMIFS(E:E,H:H,BI116,G:G,"Ainukasutuses pind",C:C,"ÜÜRITAV PIND",BH:BH,1)),IF(BI116="Aktiivne vakantsus",SUMIFS(E:E,C:C,"üüritav pind",G:G,"ainukasutuses pind",BH:BH,1)-SUM($BK$2:BK115),IF(BI116="Üüritav büroopind kokku",SUM($BK$2:BK115),"")))</f>
        <v/>
      </c>
      <c r="BL116" s="34" t="str">
        <f>IF(BF116&lt;&gt;"",IFERROR(SUMIFS(E:E,G:G,"Ainukasutuses pind",C:C,"üüritav pind",H:H,BI116,A:A,-4)/SUMIFS(E:E,G:G,"Ainukasutuses pind",C:C,"üüritav pind",A:A,-4)*(IF(G116="Korruse üldpind", SUMIFS(E:E,G:G,"Ühiskasutuses korruse pind",C:C,"üüritav pind",A:A,-4,BH:BH,1),SUMIFS(E:E,G:G,"Korruse üldpind",C:C,"üüritav pind",A:A,-4,BH:BH,1))+SUMIFS(E:E,G:G,"Ühiskasutuses korruse pind",C:C,"üüritav pind",A:A,-4,BH:BH,1)),0)+IFERROR(SUMIFS(E:E,G:G,"Ainukasutuses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pind",H:H,BI116,A:A,-1)/SUMIFS(E:E,G:G,"Ainukasutuses pind",C:C,"üüritav pind",A:A,-1)*(IF(G116="Korruse üldpind",SUMIFS(E:E,G:G,"Ühiskasutuses korruse pind",C:C,"üüritav pind",A:A,-1,BH:BH,1),SUMIFS(E:E,G:G,"Korruse üldpind",C:C,"üüritav pind",A:A,-1,BH:BH,1))+SUMIFS(E:E,G:G,"Ühiskasutuses korruse pind",C:C,"üüritav pind",A:A,-1,BH:BH,1)),0)+IFERROR(SUMIFS(E:E,G:G,"Ainukasutuses pind",C:C,"üüritav pind",H:H,BI116,A:A,0)/SUMIFS(E:E,G:G,"Ainukasutuses pind",C:C,"üüritav pind",A:A,0)*(IF(G116="Korruse üldpind", SUMIFS(E:E,G:G,"Ühiskasutuses korruse pind",C:C,"üüritav pind",A:A,0,BH:BH,1),SUMIFS(E:E,G:G,"Korruse üldpind",C:C,"üüritav pind",A:A,0,BH:BH,1))+SUMIFS(E:E,G:G,"Ühiskasutuses korruse pind",C:C,"üüritav pind",A:A,0,BH:BH,1)),0)+IFERROR(SUMIFS(E:E,G:G,"Ainukasutuses pind",C:C,"üüritav pind",H:H,BI116,A:A,1)/SUMIFS(E:E,G:G,"Ainukasutuses pind",C:C,"üüritav pind",A:A,1)*(IF(G116="Korruse üldpind", SUMIFS(E:E,G:G,"Ühiskasutuses korruse pind",C:C,"üüritav pind",A:A,1,BH:BH,1),SUMIFS(E:E,G:G,"Korruse üldpind",C:C,"üüritav pind",A:A,1,BH:BH,1))+SUMIFS(E:E,G:G,"Ühiskasutuses korruse pind",C:C,"üüritav pind",A:A,1,BH:BH,1)),0)+IFERROR(SUMIFS(E:E,G:G,"Ainukasutuses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 0)+IFERROR(SUMIFS(E:E,G:G,"Ainukasutuses pind",C:C,"üüritav pind",H:H,BI116,A:A,4)/SUMIFS(E:E,G:G,"Ainukasutuses pind",C:C,"üüritav pind",A:A,4)*(IF(G116="Korruse üldpind",SUMIFS(E:E,G:G,"Ühiskasutuses korruse pind",C:C,"üüritav pind",A:A,4,BH:BH,1),SUMIFS(E:E,G:G,"Korruse üldpind",C:C,"üüritav pind",A:A,4,BH:BH,1))+SUMIFS(E:E,G:G,"Ühiskasutuses korruse pind",C:C,"üüritav pind",A:A,4,BH:BH,1)), 0)+IFERROR(SUMIFS(E:E,G:G,"Ainukasutuses pind",C:C,"üüritav pind",H:H,BI116,A:A,5)/SUMIFS(E:E,G:G,"Ainukasutuses pind",C:C,"üüritav pind",A:A,5)*(IF(G116="Korruse üldpind", SUMIFS(E:E,G:G,"Ühiskasutuses korruse pind",C:C,"üüritav pind",A:A,5,BH:BH,1),SUMIFS(E:E,G:G,"Korruse üldpind",C:C,"üüritav pind",A:A,5,BH:BH,1))+SUMIFS(E:E,G:G,"Ühiskasutuses korruse pind",C:C,"üüritav pind",A:A,5,BH:BH,1)), 0)+IFERROR(SUMIFS(E:E,G:G,"Ainukasutuses pind",C:C,"üüritav pind",H:H,BI116,A:A,6)/SUMIFS(E:E,G:G,"Ainukasutuses pind",C:C,"üüritav pind",A:A,6)*(IF(G116="Korruse üldpind", SUMIFS(E:E,G:G,"Ühiskasutuses korruse pind",C:C,"üüritav pind",A:A,6,BH:BH,1),SUMIFS(E:E,G:G,"Korruse üldpind",C:C,"üüritav pind",A:A,6,BH:BH,1))+SUMIFS(E:E,G:G,"Ühiskasutuses korruse pind",C:C,"üüritav pind",A:A,6,BH:BH,1)),0)+IFERROR(SUMIFS(E:E,G:G,"Ainukasutuses pind",C:C,"üüritav pind",H:H,BI116,A:A,7)/SUMIFS(E:E,G:G,"Ainukasutuses pind",C:C,"üüritav pind",A:A,7)*(IF(G116="Korruse üldpind", SUMIFS(E:E,G:G,"Ühiskasutuses korruse pind",C:C,"üüritav pind",A:A,7,BH:BH,1),SUMIFS(E:E,G:G,"Korruse üldpind",C:C,"üüritav pind",A:A,7,BH:BH,1))+SUMIFS(E:E,G:G,"Ühiskasutuses korruse pind",C:C,"üüritav pind",A:A,7,BH:BH,1)),0)+IFERROR(SUMIFS(E:E,G:G,"Ainukasutuses pind",C:C,"üüritav pind",H:H,BI116,A:A,8)/SUMIFS(E:E,G:G,"Ainukasutuses pind",C:C,"üüritav pind",A:A,8)*(IF(G116="Korruse üldpind", SUMIFS(E:E,G:G,"Ühiskasutuses korruse pind",C:C,"üüritav pind",A:A,8,BH:BH,1),SUMIFS(E:E,G:G,"Korruse üldpind",C:C,"üüritav pind",A:A,8,BH:BH,1))+SUMIFS(E:E,G:G,"Ühiskasutuses korruse pind",C:C,"üüritav pind",A:A,8,BH:BH,1)),0)+IFERROR(SUMIFS(E:E,G:G,"Ainukasutuses pind",C:C,"üüritav pind",H:H,BI116,A:A,9)/SUMIFS(E:E,G:G,"Ainukasutuses pind",C:C,"üüritav pind",A:A,9)*(IF(G116="Korruse üldpind", SUMIFS(E:E,G:G,"Ühiskasutuses korruse pind",C:C,"üüritav pind",A:A,9,BH:BH,1),SUMIFS(E:E,G:G,"Korruse üldpind",C:C,"üüritav pind",A:A,9,BH:BH,1))+SUMIFS(E:E,G:G,"Ühiskasutuses korruse pind",C:C,"üüritav pind",A:A,9,BH:BH,1)),0)+IFERROR(SUMIFS(E:E,G:G,"Ainukasutuses pind",C:C,"üüritav pind",H:H,BI116,A:A,10)/SUMIFS(E:E,G:G,"Ainukasutuses pind",C:C,"üüritav pind",A:A,10)*(IF(G116="Korruse üldpind", SUMIFS(E:E,G:G,"Ühiskasutuses korruse pind",C:C,"üüritav pind",A:A,10,BH:BH,1),SUMIFS(E:E,G:G,"Korruse üldpind",C:C,"üüritav pind",A:A,10,BH:BH,1))+SUMIFS(E:E,G:G,"Ühiskasutuses korruse pind",C:C,"üüritav pind",A:A,10,BH:BH,1)), 0)+IFERROR(SUMIFS(E:E,G:G,"Ainukasutuses pind",C:C,"üüritav pind",H:H,BI116,A:A,11)/SUMIFS(E:E,G:G,"Ainukasutuses pind",C:C,"üüritav pind",A:A,11)*(IF(G116="Korruse üldpind",SUMIFS(E:E,G:G,"Ühiskasutuses korruse pind",C:C,"üüritav pind",A:A,11,BH:BH,1),SUMIFS(E:E,G:G,"Korruse üldpind",C:C,"üüritav pind",A:A,11,BH:BH,1))+SUMIFS(E:E,G:G,"Ühiskasutuses korruse pind",C:C,"üüritav pind",A:A,11,BH:BH,1)), 0)+IFERROR(SUMIFS(E:E,G:G,"Ainukasutuses pind",C:C,"üüritav pind",H:H,BI116,A:A,12)/SUMIFS(E:E,G:G,"Ainukasutuses pind",C:C,"üüritav pind",A:A,12)*(IF(G116="Korruse üldpind", SUMIFS(E:E,G:G,"Ühiskasutuses korruse pind",C:C,"üüritav pind",A:A,12,BH:BH,1),SUMIFS(E:E,G:G,"Korruse üldpind",C:C,"üüritav pind",A:A,12,BH:BH,1))+SUMIFS(E:E,G:G,"Ühiskasutuses korruse pind",C:C,"üüritav pind",A:A,12,BH:BH,1)),0)+IFERROR(SUMIFS(E:E,G:G,"Ainukasutuses pind",C:C,"üüritav pind",H:H,BI116,A:A,13)/SUMIFS(E:E,G:G,"Ainukasutuses pind",C:C,"üüritav pind",A:A,13)*(IF(G116="Korruse üldpind", SUMIFS(E:E,G:G,"Ühiskasutuses korruse pind",C:C,"üüritav pind",A:A,13,BH:BH,1),SUMIFS(E:E,G:G,"Korruse üldpind",C:C,"üüritav pind",A:A,13,BH:BH,1))+SUMIFS(E:E,G:G,"Ühiskasutuses korruse pind",C:C,"üüritav pind",A:A,13,BH:BH,1)),0)+IFERROR(SUMIFS(E:E,G:G,"Ainukasutuses pind",C:C,"Üüritav pind",H:H,BI116,A:A,14)/SUMIFS(E:E,G:G,"Ainukasutuses pind",C:C,"Üüritav pind",A:A,14)*(IF(G116="Korruse üldpind", SUMIFS(E:E,G:G,"Ühiskasutuses korruse pind",C:C,"üüritav pind",A:A,14,BH:BH,1),SUMIFS(E:E,G:G,"Korruse üldpind",C:C,"üüritav pind",A:A,14,BH:BH,1))+SUMIFS(E:E,G:G,"Ühiskasutuses korruse pind",C:C,"üüritav pind",A:A,14,BH:BH,1)), 0),IF(BI116="Aktiivne vakantsus", SUMIFS(E:E,C:C,"üüritav pind",G:G,"Ühiskasutuses korruse pind",BH:BH,1)+SUMIFS(E:E,C:C,"üüritav pind",G:G,"Korruse üldpind",BH:BH,1)-SUM($BL$2:BL115), IF(BI116="Üüritav büroopind kokku", SUM($BL$2:BL115), "")))</f>
        <v/>
      </c>
      <c r="BM116" s="34" t="str">
        <f ca="1">IF(BF116&lt;&gt;"",IFERROR(AY116/SUM($AY$3:OFFSET($AY$3,MATCH("Üüritav büroopind kokku",$BI$5:$BI$300,0),0))*(SUMIFS(E:E,G:G,"Ühiskasutuses hoone pind",C:C,"ÜÜRITAV PIND",BH:BH,1)+SUMIFS(E:E,G:G,"Hoone üldpind",C:C,"ÜÜRITAV PIND",BH:BH,1)),0),IF(BI116="Aktiivne vakantsus",IFERROR(AY116/SUM($AY$3:OFFSET($AY$3,MATCH("Üüritav büroopind kokku",$BI$5:$BI$300,0),0))*(SUMIFS(E:E,G:G,"Ühiskasutuses hoone pind",C:C,"ÜÜRITAV PIND",BH:BH,1)+SUMIFS(E:E,G:G,"Hoone üldpind",C:C,"ÜÜRITAV PIND",BH:BH,1)),0),IF(BI116="Üüritav büroopind kokku",SUM($BM$2:BM115),"")))</f>
        <v/>
      </c>
      <c r="BN116" s="34" t="str">
        <f>IF(OR(BF116&lt;&gt;"",BI116="Aktiivne vakantsus"),IFERROR(SUMIFS(INDEX($AC$3:$AU$1002,0,MATCH($BI116,AC$2:AU$2,0)),$BH$3:$BH$1002,1),0),IF(BI116="Üüritav büroopind kokku",SUM($BN$2:BN115), ""))</f>
        <v/>
      </c>
      <c r="BO116" s="34" t="str">
        <f t="shared" si="18"/>
        <v/>
      </c>
      <c r="BP116" s="114" t="str">
        <f t="shared" ca="1" si="16"/>
        <v/>
      </c>
    </row>
    <row r="117" spans="1:68" x14ac:dyDescent="0.3">
      <c r="A117" s="25" t="str">
        <f>IF(Eksplikatsioon!A119=0,"",Eksplikatsioon!A119)</f>
        <v/>
      </c>
      <c r="B117" s="58" t="str">
        <f>IF(Eksplikatsioon!B119=0,"",Eksplikatsioon!B119)</f>
        <v/>
      </c>
      <c r="C117" s="25" t="str">
        <f>IF(Eksplikatsioon!C119=0,"",Eksplikatsioon!C119)</f>
        <v/>
      </c>
      <c r="D117" s="25" t="str">
        <f>IF(Eksplikatsioon!D119=0,"",Eksplikatsioon!D119)</f>
        <v/>
      </c>
      <c r="E117" s="56" t="str">
        <f>IF(Eksplikatsioon!F119=0,"",Eksplikatsioon!F119)</f>
        <v/>
      </c>
      <c r="F117" s="25" t="str">
        <f>IF(Eksplikatsioon!H119=0,"",Eksplikatsioon!H119)</f>
        <v/>
      </c>
      <c r="G117" s="25" t="str">
        <f>IF(Eksplikatsioon!J119=0,"",Eksplikatsioon!J119)</f>
        <v/>
      </c>
      <c r="H117" s="25" t="str">
        <f>IF(Eksplikatsioon!K119=0,"",Eksplikatsioon!K119)</f>
        <v/>
      </c>
      <c r="I117" s="25" t="str">
        <f>IF(Eksplikatsioon!L119=0,"",Eksplikatsioon!L119)</f>
        <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c r="BH117" s="108" t="str">
        <f t="shared" si="17"/>
        <v/>
      </c>
      <c r="BI117" s="9" t="str">
        <f t="shared" si="19"/>
        <v/>
      </c>
      <c r="BJ117" s="9" t="str">
        <f t="shared" si="20"/>
        <v/>
      </c>
      <c r="BK117" s="34" t="str">
        <f>IF(BF117&lt;&gt;"",IF(SUMIFS(E:E,H:H,BI117,G:G,"Ainukasutuses pind",C:C,"ÜÜRITAV PIND",BH:BH,1)=0,0,SUMIFS(E:E,H:H,BI117,G:G,"Ainukasutuses pind",C:C,"ÜÜRITAV PIND",BH:BH,1)),IF(BI117="Aktiivne vakantsus",SUMIFS(E:E,C:C,"üüritav pind",G:G,"ainukasutuses pind",BH:BH,1)-SUM($BK$2:BK116),IF(BI117="Üüritav büroopind kokku",SUM($BK$2:BK116),"")))</f>
        <v/>
      </c>
      <c r="BL117" s="34" t="str">
        <f>IF(BF117&lt;&gt;"",IFERROR(SUMIFS(E:E,G:G,"Ainukasutuses pind",C:C,"üüritav pind",H:H,BI117,A:A,-4)/SUMIFS(E:E,G:G,"Ainukasutuses pind",C:C,"üüritav pind",A:A,-4)*(IF(G117="Korruse üldpind", SUMIFS(E:E,G:G,"Ühiskasutuses korruse pind",C:C,"üüritav pind",A:A,-4,BH:BH,1),SUMIFS(E:E,G:G,"Korruse üldpind",C:C,"üüritav pind",A:A,-4,BH:BH,1))+SUMIFS(E:E,G:G,"Ühiskasutuses korruse pind",C:C,"üüritav pind",A:A,-4,BH:BH,1)),0)+IFERROR(SUMIFS(E:E,G:G,"Ainukasutuses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pind",H:H,BI117,A:A,-1)/SUMIFS(E:E,G:G,"Ainukasutuses pind",C:C,"üüritav pind",A:A,-1)*(IF(G117="Korruse üldpind",SUMIFS(E:E,G:G,"Ühiskasutuses korruse pind",C:C,"üüritav pind",A:A,-1,BH:BH,1),SUMIFS(E:E,G:G,"Korruse üldpind",C:C,"üüritav pind",A:A,-1,BH:BH,1))+SUMIFS(E:E,G:G,"Ühiskasutuses korruse pind",C:C,"üüritav pind",A:A,-1,BH:BH,1)),0)+IFERROR(SUMIFS(E:E,G:G,"Ainukasutuses pind",C:C,"üüritav pind",H:H,BI117,A:A,0)/SUMIFS(E:E,G:G,"Ainukasutuses pind",C:C,"üüritav pind",A:A,0)*(IF(G117="Korruse üldpind", SUMIFS(E:E,G:G,"Ühiskasutuses korruse pind",C:C,"üüritav pind",A:A,0,BH:BH,1),SUMIFS(E:E,G:G,"Korruse üldpind",C:C,"üüritav pind",A:A,0,BH:BH,1))+SUMIFS(E:E,G:G,"Ühiskasutuses korruse pind",C:C,"üüritav pind",A:A,0,BH:BH,1)),0)+IFERROR(SUMIFS(E:E,G:G,"Ainukasutuses pind",C:C,"üüritav pind",H:H,BI117,A:A,1)/SUMIFS(E:E,G:G,"Ainukasutuses pind",C:C,"üüritav pind",A:A,1)*(IF(G117="Korruse üldpind", SUMIFS(E:E,G:G,"Ühiskasutuses korruse pind",C:C,"üüritav pind",A:A,1,BH:BH,1),SUMIFS(E:E,G:G,"Korruse üldpind",C:C,"üüritav pind",A:A,1,BH:BH,1))+SUMIFS(E:E,G:G,"Ühiskasutuses korruse pind",C:C,"üüritav pind",A:A,1,BH:BH,1)),0)+IFERROR(SUMIFS(E:E,G:G,"Ainukasutuses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 0)+IFERROR(SUMIFS(E:E,G:G,"Ainukasutuses pind",C:C,"üüritav pind",H:H,BI117,A:A,4)/SUMIFS(E:E,G:G,"Ainukasutuses pind",C:C,"üüritav pind",A:A,4)*(IF(G117="Korruse üldpind",SUMIFS(E:E,G:G,"Ühiskasutuses korruse pind",C:C,"üüritav pind",A:A,4,BH:BH,1),SUMIFS(E:E,G:G,"Korruse üldpind",C:C,"üüritav pind",A:A,4,BH:BH,1))+SUMIFS(E:E,G:G,"Ühiskasutuses korruse pind",C:C,"üüritav pind",A:A,4,BH:BH,1)), 0)+IFERROR(SUMIFS(E:E,G:G,"Ainukasutuses pind",C:C,"üüritav pind",H:H,BI117,A:A,5)/SUMIFS(E:E,G:G,"Ainukasutuses pind",C:C,"üüritav pind",A:A,5)*(IF(G117="Korruse üldpind", SUMIFS(E:E,G:G,"Ühiskasutuses korruse pind",C:C,"üüritav pind",A:A,5,BH:BH,1),SUMIFS(E:E,G:G,"Korruse üldpind",C:C,"üüritav pind",A:A,5,BH:BH,1))+SUMIFS(E:E,G:G,"Ühiskasutuses korruse pind",C:C,"üüritav pind",A:A,5,BH:BH,1)), 0)+IFERROR(SUMIFS(E:E,G:G,"Ainukasutuses pind",C:C,"üüritav pind",H:H,BI117,A:A,6)/SUMIFS(E:E,G:G,"Ainukasutuses pind",C:C,"üüritav pind",A:A,6)*(IF(G117="Korruse üldpind", SUMIFS(E:E,G:G,"Ühiskasutuses korruse pind",C:C,"üüritav pind",A:A,6,BH:BH,1),SUMIFS(E:E,G:G,"Korruse üldpind",C:C,"üüritav pind",A:A,6,BH:BH,1))+SUMIFS(E:E,G:G,"Ühiskasutuses korruse pind",C:C,"üüritav pind",A:A,6,BH:BH,1)),0)+IFERROR(SUMIFS(E:E,G:G,"Ainukasutuses pind",C:C,"üüritav pind",H:H,BI117,A:A,7)/SUMIFS(E:E,G:G,"Ainukasutuses pind",C:C,"üüritav pind",A:A,7)*(IF(G117="Korruse üldpind", SUMIFS(E:E,G:G,"Ühiskasutuses korruse pind",C:C,"üüritav pind",A:A,7,BH:BH,1),SUMIFS(E:E,G:G,"Korruse üldpind",C:C,"üüritav pind",A:A,7,BH:BH,1))+SUMIFS(E:E,G:G,"Ühiskasutuses korruse pind",C:C,"üüritav pind",A:A,7,BH:BH,1)),0)+IFERROR(SUMIFS(E:E,G:G,"Ainukasutuses pind",C:C,"üüritav pind",H:H,BI117,A:A,8)/SUMIFS(E:E,G:G,"Ainukasutuses pind",C:C,"üüritav pind",A:A,8)*(IF(G117="Korruse üldpind", SUMIFS(E:E,G:G,"Ühiskasutuses korruse pind",C:C,"üüritav pind",A:A,8,BH:BH,1),SUMIFS(E:E,G:G,"Korruse üldpind",C:C,"üüritav pind",A:A,8,BH:BH,1))+SUMIFS(E:E,G:G,"Ühiskasutuses korruse pind",C:C,"üüritav pind",A:A,8,BH:BH,1)),0)+IFERROR(SUMIFS(E:E,G:G,"Ainukasutuses pind",C:C,"üüritav pind",H:H,BI117,A:A,9)/SUMIFS(E:E,G:G,"Ainukasutuses pind",C:C,"üüritav pind",A:A,9)*(IF(G117="Korruse üldpind", SUMIFS(E:E,G:G,"Ühiskasutuses korruse pind",C:C,"üüritav pind",A:A,9,BH:BH,1),SUMIFS(E:E,G:G,"Korruse üldpind",C:C,"üüritav pind",A:A,9,BH:BH,1))+SUMIFS(E:E,G:G,"Ühiskasutuses korruse pind",C:C,"üüritav pind",A:A,9,BH:BH,1)),0)+IFERROR(SUMIFS(E:E,G:G,"Ainukasutuses pind",C:C,"üüritav pind",H:H,BI117,A:A,10)/SUMIFS(E:E,G:G,"Ainukasutuses pind",C:C,"üüritav pind",A:A,10)*(IF(G117="Korruse üldpind", SUMIFS(E:E,G:G,"Ühiskasutuses korruse pind",C:C,"üüritav pind",A:A,10,BH:BH,1),SUMIFS(E:E,G:G,"Korruse üldpind",C:C,"üüritav pind",A:A,10,BH:BH,1))+SUMIFS(E:E,G:G,"Ühiskasutuses korruse pind",C:C,"üüritav pind",A:A,10,BH:BH,1)), 0)+IFERROR(SUMIFS(E:E,G:G,"Ainukasutuses pind",C:C,"üüritav pind",H:H,BI117,A:A,11)/SUMIFS(E:E,G:G,"Ainukasutuses pind",C:C,"üüritav pind",A:A,11)*(IF(G117="Korruse üldpind",SUMIFS(E:E,G:G,"Ühiskasutuses korruse pind",C:C,"üüritav pind",A:A,11,BH:BH,1),SUMIFS(E:E,G:G,"Korruse üldpind",C:C,"üüritav pind",A:A,11,BH:BH,1))+SUMIFS(E:E,G:G,"Ühiskasutuses korruse pind",C:C,"üüritav pind",A:A,11,BH:BH,1)), 0)+IFERROR(SUMIFS(E:E,G:G,"Ainukasutuses pind",C:C,"üüritav pind",H:H,BI117,A:A,12)/SUMIFS(E:E,G:G,"Ainukasutuses pind",C:C,"üüritav pind",A:A,12)*(IF(G117="Korruse üldpind", SUMIFS(E:E,G:G,"Ühiskasutuses korruse pind",C:C,"üüritav pind",A:A,12,BH:BH,1),SUMIFS(E:E,G:G,"Korruse üldpind",C:C,"üüritav pind",A:A,12,BH:BH,1))+SUMIFS(E:E,G:G,"Ühiskasutuses korruse pind",C:C,"üüritav pind",A:A,12,BH:BH,1)),0)+IFERROR(SUMIFS(E:E,G:G,"Ainukasutuses pind",C:C,"üüritav pind",H:H,BI117,A:A,13)/SUMIFS(E:E,G:G,"Ainukasutuses pind",C:C,"üüritav pind",A:A,13)*(IF(G117="Korruse üldpind", SUMIFS(E:E,G:G,"Ühiskasutuses korruse pind",C:C,"üüritav pind",A:A,13,BH:BH,1),SUMIFS(E:E,G:G,"Korruse üldpind",C:C,"üüritav pind",A:A,13,BH:BH,1))+SUMIFS(E:E,G:G,"Ühiskasutuses korruse pind",C:C,"üüritav pind",A:A,13,BH:BH,1)),0)+IFERROR(SUMIFS(E:E,G:G,"Ainukasutuses pind",C:C,"Üüritav pind",H:H,BI117,A:A,14)/SUMIFS(E:E,G:G,"Ainukasutuses pind",C:C,"Üüritav pind",A:A,14)*(IF(G117="Korruse üldpind", SUMIFS(E:E,G:G,"Ühiskasutuses korruse pind",C:C,"üüritav pind",A:A,14,BH:BH,1),SUMIFS(E:E,G:G,"Korruse üldpind",C:C,"üüritav pind",A:A,14,BH:BH,1))+SUMIFS(E:E,G:G,"Ühiskasutuses korruse pind",C:C,"üüritav pind",A:A,14,BH:BH,1)), 0),IF(BI117="Aktiivne vakantsus", SUMIFS(E:E,C:C,"üüritav pind",G:G,"Ühiskasutuses korruse pind",BH:BH,1)+SUMIFS(E:E,C:C,"üüritav pind",G:G,"Korruse üldpind",BH:BH,1)-SUM($BL$2:BL116), IF(BI117="Üüritav büroopind kokku", SUM($BL$2:BL116), "")))</f>
        <v/>
      </c>
      <c r="BM117" s="34" t="str">
        <f ca="1">IF(BF117&lt;&gt;"",IFERROR(AY117/SUM($AY$3:OFFSET($AY$3,MATCH("Üüritav büroopind kokku",$BI$5:$BI$300,0),0))*(SUMIFS(E:E,G:G,"Ühiskasutuses hoone pind",C:C,"ÜÜRITAV PIND",BH:BH,1)+SUMIFS(E:E,G:G,"Hoone üldpind",C:C,"ÜÜRITAV PIND",BH:BH,1)),0),IF(BI117="Aktiivne vakantsus",IFERROR(AY117/SUM($AY$3:OFFSET($AY$3,MATCH("Üüritav büroopind kokku",$BI$5:$BI$300,0),0))*(SUMIFS(E:E,G:G,"Ühiskasutuses hoone pind",C:C,"ÜÜRITAV PIND",BH:BH,1)+SUMIFS(E:E,G:G,"Hoone üldpind",C:C,"ÜÜRITAV PIND",BH:BH,1)),0),IF(BI117="Üüritav büroopind kokku",SUM($BM$2:BM116),"")))</f>
        <v/>
      </c>
      <c r="BN117" s="34" t="str">
        <f>IF(OR(BF117&lt;&gt;"",BI117="Aktiivne vakantsus"),IFERROR(SUMIFS(INDEX($AC$3:$AU$1002,0,MATCH($BI117,AC$2:AU$2,0)),$BH$3:$BH$1002,1),0),IF(BI117="Üüritav büroopind kokku",SUM($BN$2:BN116), ""))</f>
        <v/>
      </c>
      <c r="BO117" s="34" t="str">
        <f t="shared" si="18"/>
        <v/>
      </c>
      <c r="BP117" s="114" t="str">
        <f t="shared" ca="1" si="16"/>
        <v/>
      </c>
    </row>
    <row r="118" spans="1:68" x14ac:dyDescent="0.3">
      <c r="A118" s="25" t="str">
        <f>IF(Eksplikatsioon!A120=0,"",Eksplikatsioon!A120)</f>
        <v/>
      </c>
      <c r="B118" s="58" t="str">
        <f>IF(Eksplikatsioon!B120=0,"",Eksplikatsioon!B120)</f>
        <v/>
      </c>
      <c r="C118" s="25" t="str">
        <f>IF(Eksplikatsioon!C120=0,"",Eksplikatsioon!C120)</f>
        <v/>
      </c>
      <c r="D118" s="25" t="str">
        <f>IF(Eksplikatsioon!D120=0,"",Eksplikatsioon!D120)</f>
        <v/>
      </c>
      <c r="E118" s="56" t="str">
        <f>IF(Eksplikatsioon!F120=0,"",Eksplikatsioon!F120)</f>
        <v/>
      </c>
      <c r="F118" s="25" t="str">
        <f>IF(Eksplikatsioon!H120=0,"",Eksplikatsioon!H120)</f>
        <v/>
      </c>
      <c r="G118" s="25" t="str">
        <f>IF(Eksplikatsioon!J120=0,"",Eksplikatsioon!J120)</f>
        <v/>
      </c>
      <c r="H118" s="25" t="str">
        <f>IF(Eksplikatsioon!K120=0,"",Eksplikatsioon!K120)</f>
        <v/>
      </c>
      <c r="I118" s="25" t="str">
        <f>IF(Eksplikatsioon!L120=0,"",Eksplikatsioon!L120)</f>
        <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c r="BH118" s="108" t="str">
        <f t="shared" si="17"/>
        <v/>
      </c>
      <c r="BI118" s="9" t="str">
        <f t="shared" si="19"/>
        <v/>
      </c>
      <c r="BJ118" s="9" t="str">
        <f t="shared" si="20"/>
        <v/>
      </c>
      <c r="BK118" s="34" t="str">
        <f>IF(BF118&lt;&gt;"",IF(SUMIFS(E:E,H:H,BI118,G:G,"Ainukasutuses pind",C:C,"ÜÜRITAV PIND",BH:BH,1)=0,0,SUMIFS(E:E,H:H,BI118,G:G,"Ainukasutuses pind",C:C,"ÜÜRITAV PIND",BH:BH,1)),IF(BI118="Aktiivne vakantsus",SUMIFS(E:E,C:C,"üüritav pind",G:G,"ainukasutuses pind",BH:BH,1)-SUM($BK$2:BK117),IF(BI118="Üüritav büroopind kokku",SUM($BK$2:BK117),"")))</f>
        <v/>
      </c>
      <c r="BL118" s="34" t="str">
        <f>IF(BF118&lt;&gt;"",IFERROR(SUMIFS(E:E,G:G,"Ainukasutuses pind",C:C,"üüritav pind",H:H,BI118,A:A,-4)/SUMIFS(E:E,G:G,"Ainukasutuses pind",C:C,"üüritav pind",A:A,-4)*(IF(G118="Korruse üldpind", SUMIFS(E:E,G:G,"Ühiskasutuses korruse pind",C:C,"üüritav pind",A:A,-4,BH:BH,1),SUMIFS(E:E,G:G,"Korruse üldpind",C:C,"üüritav pind",A:A,-4,BH:BH,1))+SUMIFS(E:E,G:G,"Ühiskasutuses korruse pind",C:C,"üüritav pind",A:A,-4,BH:BH,1)),0)+IFERROR(SUMIFS(E:E,G:G,"Ainukasutuses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pind",H:H,BI118,A:A,-1)/SUMIFS(E:E,G:G,"Ainukasutuses pind",C:C,"üüritav pind",A:A,-1)*(IF(G118="Korruse üldpind",SUMIFS(E:E,G:G,"Ühiskasutuses korruse pind",C:C,"üüritav pind",A:A,-1,BH:BH,1),SUMIFS(E:E,G:G,"Korruse üldpind",C:C,"üüritav pind",A:A,-1,BH:BH,1))+SUMIFS(E:E,G:G,"Ühiskasutuses korruse pind",C:C,"üüritav pind",A:A,-1,BH:BH,1)),0)+IFERROR(SUMIFS(E:E,G:G,"Ainukasutuses pind",C:C,"üüritav pind",H:H,BI118,A:A,0)/SUMIFS(E:E,G:G,"Ainukasutuses pind",C:C,"üüritav pind",A:A,0)*(IF(G118="Korruse üldpind", SUMIFS(E:E,G:G,"Ühiskasutuses korruse pind",C:C,"üüritav pind",A:A,0,BH:BH,1),SUMIFS(E:E,G:G,"Korruse üldpind",C:C,"üüritav pind",A:A,0,BH:BH,1))+SUMIFS(E:E,G:G,"Ühiskasutuses korruse pind",C:C,"üüritav pind",A:A,0,BH:BH,1)),0)+IFERROR(SUMIFS(E:E,G:G,"Ainukasutuses pind",C:C,"üüritav pind",H:H,BI118,A:A,1)/SUMIFS(E:E,G:G,"Ainukasutuses pind",C:C,"üüritav pind",A:A,1)*(IF(G118="Korruse üldpind", SUMIFS(E:E,G:G,"Ühiskasutuses korruse pind",C:C,"üüritav pind",A:A,1,BH:BH,1),SUMIFS(E:E,G:G,"Korruse üldpind",C:C,"üüritav pind",A:A,1,BH:BH,1))+SUMIFS(E:E,G:G,"Ühiskasutuses korruse pind",C:C,"üüritav pind",A:A,1,BH:BH,1)),0)+IFERROR(SUMIFS(E:E,G:G,"Ainukasutuses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 0)+IFERROR(SUMIFS(E:E,G:G,"Ainukasutuses pind",C:C,"üüritav pind",H:H,BI118,A:A,4)/SUMIFS(E:E,G:G,"Ainukasutuses pind",C:C,"üüritav pind",A:A,4)*(IF(G118="Korruse üldpind",SUMIFS(E:E,G:G,"Ühiskasutuses korruse pind",C:C,"üüritav pind",A:A,4,BH:BH,1),SUMIFS(E:E,G:G,"Korruse üldpind",C:C,"üüritav pind",A:A,4,BH:BH,1))+SUMIFS(E:E,G:G,"Ühiskasutuses korruse pind",C:C,"üüritav pind",A:A,4,BH:BH,1)), 0)+IFERROR(SUMIFS(E:E,G:G,"Ainukasutuses pind",C:C,"üüritav pind",H:H,BI118,A:A,5)/SUMIFS(E:E,G:G,"Ainukasutuses pind",C:C,"üüritav pind",A:A,5)*(IF(G118="Korruse üldpind", SUMIFS(E:E,G:G,"Ühiskasutuses korruse pind",C:C,"üüritav pind",A:A,5,BH:BH,1),SUMIFS(E:E,G:G,"Korruse üldpind",C:C,"üüritav pind",A:A,5,BH:BH,1))+SUMIFS(E:E,G:G,"Ühiskasutuses korruse pind",C:C,"üüritav pind",A:A,5,BH:BH,1)), 0)+IFERROR(SUMIFS(E:E,G:G,"Ainukasutuses pind",C:C,"üüritav pind",H:H,BI118,A:A,6)/SUMIFS(E:E,G:G,"Ainukasutuses pind",C:C,"üüritav pind",A:A,6)*(IF(G118="Korruse üldpind", SUMIFS(E:E,G:G,"Ühiskasutuses korruse pind",C:C,"üüritav pind",A:A,6,BH:BH,1),SUMIFS(E:E,G:G,"Korruse üldpind",C:C,"üüritav pind",A:A,6,BH:BH,1))+SUMIFS(E:E,G:G,"Ühiskasutuses korruse pind",C:C,"üüritav pind",A:A,6,BH:BH,1)),0)+IFERROR(SUMIFS(E:E,G:G,"Ainukasutuses pind",C:C,"üüritav pind",H:H,BI118,A:A,7)/SUMIFS(E:E,G:G,"Ainukasutuses pind",C:C,"üüritav pind",A:A,7)*(IF(G118="Korruse üldpind", SUMIFS(E:E,G:G,"Ühiskasutuses korruse pind",C:C,"üüritav pind",A:A,7,BH:BH,1),SUMIFS(E:E,G:G,"Korruse üldpind",C:C,"üüritav pind",A:A,7,BH:BH,1))+SUMIFS(E:E,G:G,"Ühiskasutuses korruse pind",C:C,"üüritav pind",A:A,7,BH:BH,1)),0)+IFERROR(SUMIFS(E:E,G:G,"Ainukasutuses pind",C:C,"üüritav pind",H:H,BI118,A:A,8)/SUMIFS(E:E,G:G,"Ainukasutuses pind",C:C,"üüritav pind",A:A,8)*(IF(G118="Korruse üldpind", SUMIFS(E:E,G:G,"Ühiskasutuses korruse pind",C:C,"üüritav pind",A:A,8,BH:BH,1),SUMIFS(E:E,G:G,"Korruse üldpind",C:C,"üüritav pind",A:A,8,BH:BH,1))+SUMIFS(E:E,G:G,"Ühiskasutuses korruse pind",C:C,"üüritav pind",A:A,8,BH:BH,1)),0)+IFERROR(SUMIFS(E:E,G:G,"Ainukasutuses pind",C:C,"üüritav pind",H:H,BI118,A:A,9)/SUMIFS(E:E,G:G,"Ainukasutuses pind",C:C,"üüritav pind",A:A,9)*(IF(G118="Korruse üldpind", SUMIFS(E:E,G:G,"Ühiskasutuses korruse pind",C:C,"üüritav pind",A:A,9,BH:BH,1),SUMIFS(E:E,G:G,"Korruse üldpind",C:C,"üüritav pind",A:A,9,BH:BH,1))+SUMIFS(E:E,G:G,"Ühiskasutuses korruse pind",C:C,"üüritav pind",A:A,9,BH:BH,1)),0)+IFERROR(SUMIFS(E:E,G:G,"Ainukasutuses pind",C:C,"üüritav pind",H:H,BI118,A:A,10)/SUMIFS(E:E,G:G,"Ainukasutuses pind",C:C,"üüritav pind",A:A,10)*(IF(G118="Korruse üldpind", SUMIFS(E:E,G:G,"Ühiskasutuses korruse pind",C:C,"üüritav pind",A:A,10,BH:BH,1),SUMIFS(E:E,G:G,"Korruse üldpind",C:C,"üüritav pind",A:A,10,BH:BH,1))+SUMIFS(E:E,G:G,"Ühiskasutuses korruse pind",C:C,"üüritav pind",A:A,10,BH:BH,1)), 0)+IFERROR(SUMIFS(E:E,G:G,"Ainukasutuses pind",C:C,"üüritav pind",H:H,BI118,A:A,11)/SUMIFS(E:E,G:G,"Ainukasutuses pind",C:C,"üüritav pind",A:A,11)*(IF(G118="Korruse üldpind",SUMIFS(E:E,G:G,"Ühiskasutuses korruse pind",C:C,"üüritav pind",A:A,11,BH:BH,1),SUMIFS(E:E,G:G,"Korruse üldpind",C:C,"üüritav pind",A:A,11,BH:BH,1))+SUMIFS(E:E,G:G,"Ühiskasutuses korruse pind",C:C,"üüritav pind",A:A,11,BH:BH,1)), 0)+IFERROR(SUMIFS(E:E,G:G,"Ainukasutuses pind",C:C,"üüritav pind",H:H,BI118,A:A,12)/SUMIFS(E:E,G:G,"Ainukasutuses pind",C:C,"üüritav pind",A:A,12)*(IF(G118="Korruse üldpind", SUMIFS(E:E,G:G,"Ühiskasutuses korruse pind",C:C,"üüritav pind",A:A,12,BH:BH,1),SUMIFS(E:E,G:G,"Korruse üldpind",C:C,"üüritav pind",A:A,12,BH:BH,1))+SUMIFS(E:E,G:G,"Ühiskasutuses korruse pind",C:C,"üüritav pind",A:A,12,BH:BH,1)),0)+IFERROR(SUMIFS(E:E,G:G,"Ainukasutuses pind",C:C,"üüritav pind",H:H,BI118,A:A,13)/SUMIFS(E:E,G:G,"Ainukasutuses pind",C:C,"üüritav pind",A:A,13)*(IF(G118="Korruse üldpind", SUMIFS(E:E,G:G,"Ühiskasutuses korruse pind",C:C,"üüritav pind",A:A,13,BH:BH,1),SUMIFS(E:E,G:G,"Korruse üldpind",C:C,"üüritav pind",A:A,13,BH:BH,1))+SUMIFS(E:E,G:G,"Ühiskasutuses korruse pind",C:C,"üüritav pind",A:A,13,BH:BH,1)),0)+IFERROR(SUMIFS(E:E,G:G,"Ainukasutuses pind",C:C,"Üüritav pind",H:H,BI118,A:A,14)/SUMIFS(E:E,G:G,"Ainukasutuses pind",C:C,"Üüritav pind",A:A,14)*(IF(G118="Korruse üldpind", SUMIFS(E:E,G:G,"Ühiskasutuses korruse pind",C:C,"üüritav pind",A:A,14,BH:BH,1),SUMIFS(E:E,G:G,"Korruse üldpind",C:C,"üüritav pind",A:A,14,BH:BH,1))+SUMIFS(E:E,G:G,"Ühiskasutuses korruse pind",C:C,"üüritav pind",A:A,14,BH:BH,1)), 0),IF(BI118="Aktiivne vakantsus", SUMIFS(E:E,C:C,"üüritav pind",G:G,"Ühiskasutuses korruse pind",BH:BH,1)+SUMIFS(E:E,C:C,"üüritav pind",G:G,"Korruse üldpind",BH:BH,1)-SUM($BL$2:BL117), IF(BI118="Üüritav büroopind kokku", SUM($BL$2:BL117), "")))</f>
        <v/>
      </c>
      <c r="BM118" s="34" t="str">
        <f ca="1">IF(BF118&lt;&gt;"",IFERROR(AY118/SUM($AY$3:OFFSET($AY$3,MATCH("Üüritav büroopind kokku",$BI$5:$BI$300,0),0))*(SUMIFS(E:E,G:G,"Ühiskasutuses hoone pind",C:C,"ÜÜRITAV PIND",BH:BH,1)+SUMIFS(E:E,G:G,"Hoone üldpind",C:C,"ÜÜRITAV PIND",BH:BH,1)),0),IF(BI118="Aktiivne vakantsus",IFERROR(AY118/SUM($AY$3:OFFSET($AY$3,MATCH("Üüritav büroopind kokku",$BI$5:$BI$300,0),0))*(SUMIFS(E:E,G:G,"Ühiskasutuses hoone pind",C:C,"ÜÜRITAV PIND",BH:BH,1)+SUMIFS(E:E,G:G,"Hoone üldpind",C:C,"ÜÜRITAV PIND",BH:BH,1)),0),IF(BI118="Üüritav büroopind kokku",SUM($BM$2:BM117),"")))</f>
        <v/>
      </c>
      <c r="BN118" s="34" t="str">
        <f>IF(OR(BF118&lt;&gt;"",BI118="Aktiivne vakantsus"),IFERROR(SUMIFS(INDEX($AC$3:$AU$1002,0,MATCH($BI118,AC$2:AU$2,0)),$BH$3:$BH$1002,1),0),IF(BI118="Üüritav büroopind kokku",SUM($BN$2:BN117), ""))</f>
        <v/>
      </c>
      <c r="BO118" s="34" t="str">
        <f t="shared" si="18"/>
        <v/>
      </c>
      <c r="BP118" s="114" t="str">
        <f t="shared" ca="1" si="16"/>
        <v/>
      </c>
    </row>
    <row r="119" spans="1:68" x14ac:dyDescent="0.3">
      <c r="A119" s="25" t="str">
        <f>IF(Eksplikatsioon!A121=0,"",Eksplikatsioon!A121)</f>
        <v/>
      </c>
      <c r="B119" s="58" t="str">
        <f>IF(Eksplikatsioon!B121=0,"",Eksplikatsioon!B121)</f>
        <v/>
      </c>
      <c r="C119" s="25" t="str">
        <f>IF(Eksplikatsioon!C121=0,"",Eksplikatsioon!C121)</f>
        <v/>
      </c>
      <c r="D119" s="25" t="str">
        <f>IF(Eksplikatsioon!D121=0,"",Eksplikatsioon!D121)</f>
        <v/>
      </c>
      <c r="E119" s="56" t="str">
        <f>IF(Eksplikatsioon!F121=0,"",Eksplikatsioon!F121)</f>
        <v/>
      </c>
      <c r="F119" s="25" t="str">
        <f>IF(Eksplikatsioon!H121=0,"",Eksplikatsioon!H121)</f>
        <v/>
      </c>
      <c r="G119" s="25" t="str">
        <f>IF(Eksplikatsioon!J121=0,"",Eksplikatsioon!J121)</f>
        <v/>
      </c>
      <c r="H119" s="25" t="str">
        <f>IF(Eksplikatsioon!K121=0,"",Eksplikatsioon!K121)</f>
        <v/>
      </c>
      <c r="I119" s="25" t="str">
        <f>IF(Eksplikatsioon!L121=0,"",Eksplikatsioon!L121)</f>
        <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c r="BH119" s="108" t="str">
        <f t="shared" si="17"/>
        <v/>
      </c>
      <c r="BI119" s="9" t="str">
        <f t="shared" si="19"/>
        <v/>
      </c>
      <c r="BJ119" s="9" t="str">
        <f t="shared" si="20"/>
        <v/>
      </c>
      <c r="BK119" s="34" t="str">
        <f>IF(BF119&lt;&gt;"",IF(SUMIFS(E:E,H:H,BI119,G:G,"Ainukasutuses pind",C:C,"ÜÜRITAV PIND",BH:BH,1)=0,0,SUMIFS(E:E,H:H,BI119,G:G,"Ainukasutuses pind",C:C,"ÜÜRITAV PIND",BH:BH,1)),IF(BI119="Aktiivne vakantsus",SUMIFS(E:E,C:C,"üüritav pind",G:G,"ainukasutuses pind",BH:BH,1)-SUM($BK$2:BK118),IF(BI119="Üüritav büroopind kokku",SUM($BK$2:BK118),"")))</f>
        <v/>
      </c>
      <c r="BL119" s="34" t="str">
        <f>IF(BF119&lt;&gt;"",IFERROR(SUMIFS(E:E,G:G,"Ainukasutuses pind",C:C,"üüritav pind",H:H,BI119,A:A,-4)/SUMIFS(E:E,G:G,"Ainukasutuses pind",C:C,"üüritav pind",A:A,-4)*(IF(G119="Korruse üldpind", SUMIFS(E:E,G:G,"Ühiskasutuses korruse pind",C:C,"üüritav pind",A:A,-4,BH:BH,1),SUMIFS(E:E,G:G,"Korruse üldpind",C:C,"üüritav pind",A:A,-4,BH:BH,1))+SUMIFS(E:E,G:G,"Ühiskasutuses korruse pind",C:C,"üüritav pind",A:A,-4,BH:BH,1)),0)+IFERROR(SUMIFS(E:E,G:G,"Ainukasutuses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pind",H:H,BI119,A:A,-1)/SUMIFS(E:E,G:G,"Ainukasutuses pind",C:C,"üüritav pind",A:A,-1)*(IF(G119="Korruse üldpind",SUMIFS(E:E,G:G,"Ühiskasutuses korruse pind",C:C,"üüritav pind",A:A,-1,BH:BH,1),SUMIFS(E:E,G:G,"Korruse üldpind",C:C,"üüritav pind",A:A,-1,BH:BH,1))+SUMIFS(E:E,G:G,"Ühiskasutuses korruse pind",C:C,"üüritav pind",A:A,-1,BH:BH,1)),0)+IFERROR(SUMIFS(E:E,G:G,"Ainukasutuses pind",C:C,"üüritav pind",H:H,BI119,A:A,0)/SUMIFS(E:E,G:G,"Ainukasutuses pind",C:C,"üüritav pind",A:A,0)*(IF(G119="Korruse üldpind", SUMIFS(E:E,G:G,"Ühiskasutuses korruse pind",C:C,"üüritav pind",A:A,0,BH:BH,1),SUMIFS(E:E,G:G,"Korruse üldpind",C:C,"üüritav pind",A:A,0,BH:BH,1))+SUMIFS(E:E,G:G,"Ühiskasutuses korruse pind",C:C,"üüritav pind",A:A,0,BH:BH,1)),0)+IFERROR(SUMIFS(E:E,G:G,"Ainukasutuses pind",C:C,"üüritav pind",H:H,BI119,A:A,1)/SUMIFS(E:E,G:G,"Ainukasutuses pind",C:C,"üüritav pind",A:A,1)*(IF(G119="Korruse üldpind", SUMIFS(E:E,G:G,"Ühiskasutuses korruse pind",C:C,"üüritav pind",A:A,1,BH:BH,1),SUMIFS(E:E,G:G,"Korruse üldpind",C:C,"üüritav pind",A:A,1,BH:BH,1))+SUMIFS(E:E,G:G,"Ühiskasutuses korruse pind",C:C,"üüritav pind",A:A,1,BH:BH,1)),0)+IFERROR(SUMIFS(E:E,G:G,"Ainukasutuses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 0)+IFERROR(SUMIFS(E:E,G:G,"Ainukasutuses pind",C:C,"üüritav pind",H:H,BI119,A:A,4)/SUMIFS(E:E,G:G,"Ainukasutuses pind",C:C,"üüritav pind",A:A,4)*(IF(G119="Korruse üldpind",SUMIFS(E:E,G:G,"Ühiskasutuses korruse pind",C:C,"üüritav pind",A:A,4,BH:BH,1),SUMIFS(E:E,G:G,"Korruse üldpind",C:C,"üüritav pind",A:A,4,BH:BH,1))+SUMIFS(E:E,G:G,"Ühiskasutuses korruse pind",C:C,"üüritav pind",A:A,4,BH:BH,1)), 0)+IFERROR(SUMIFS(E:E,G:G,"Ainukasutuses pind",C:C,"üüritav pind",H:H,BI119,A:A,5)/SUMIFS(E:E,G:G,"Ainukasutuses pind",C:C,"üüritav pind",A:A,5)*(IF(G119="Korruse üldpind", SUMIFS(E:E,G:G,"Ühiskasutuses korruse pind",C:C,"üüritav pind",A:A,5,BH:BH,1),SUMIFS(E:E,G:G,"Korruse üldpind",C:C,"üüritav pind",A:A,5,BH:BH,1))+SUMIFS(E:E,G:G,"Ühiskasutuses korruse pind",C:C,"üüritav pind",A:A,5,BH:BH,1)), 0)+IFERROR(SUMIFS(E:E,G:G,"Ainukasutuses pind",C:C,"üüritav pind",H:H,BI119,A:A,6)/SUMIFS(E:E,G:G,"Ainukasutuses pind",C:C,"üüritav pind",A:A,6)*(IF(G119="Korruse üldpind", SUMIFS(E:E,G:G,"Ühiskasutuses korruse pind",C:C,"üüritav pind",A:A,6,BH:BH,1),SUMIFS(E:E,G:G,"Korruse üldpind",C:C,"üüritav pind",A:A,6,BH:BH,1))+SUMIFS(E:E,G:G,"Ühiskasutuses korruse pind",C:C,"üüritav pind",A:A,6,BH:BH,1)),0)+IFERROR(SUMIFS(E:E,G:G,"Ainukasutuses pind",C:C,"üüritav pind",H:H,BI119,A:A,7)/SUMIFS(E:E,G:G,"Ainukasutuses pind",C:C,"üüritav pind",A:A,7)*(IF(G119="Korruse üldpind", SUMIFS(E:E,G:G,"Ühiskasutuses korruse pind",C:C,"üüritav pind",A:A,7,BH:BH,1),SUMIFS(E:E,G:G,"Korruse üldpind",C:C,"üüritav pind",A:A,7,BH:BH,1))+SUMIFS(E:E,G:G,"Ühiskasutuses korruse pind",C:C,"üüritav pind",A:A,7,BH:BH,1)),0)+IFERROR(SUMIFS(E:E,G:G,"Ainukasutuses pind",C:C,"üüritav pind",H:H,BI119,A:A,8)/SUMIFS(E:E,G:G,"Ainukasutuses pind",C:C,"üüritav pind",A:A,8)*(IF(G119="Korruse üldpind", SUMIFS(E:E,G:G,"Ühiskasutuses korruse pind",C:C,"üüritav pind",A:A,8,BH:BH,1),SUMIFS(E:E,G:G,"Korruse üldpind",C:C,"üüritav pind",A:A,8,BH:BH,1))+SUMIFS(E:E,G:G,"Ühiskasutuses korruse pind",C:C,"üüritav pind",A:A,8,BH:BH,1)),0)+IFERROR(SUMIFS(E:E,G:G,"Ainukasutuses pind",C:C,"üüritav pind",H:H,BI119,A:A,9)/SUMIFS(E:E,G:G,"Ainukasutuses pind",C:C,"üüritav pind",A:A,9)*(IF(G119="Korruse üldpind", SUMIFS(E:E,G:G,"Ühiskasutuses korruse pind",C:C,"üüritav pind",A:A,9,BH:BH,1),SUMIFS(E:E,G:G,"Korruse üldpind",C:C,"üüritav pind",A:A,9,BH:BH,1))+SUMIFS(E:E,G:G,"Ühiskasutuses korruse pind",C:C,"üüritav pind",A:A,9,BH:BH,1)),0)+IFERROR(SUMIFS(E:E,G:G,"Ainukasutuses pind",C:C,"üüritav pind",H:H,BI119,A:A,10)/SUMIFS(E:E,G:G,"Ainukasutuses pind",C:C,"üüritav pind",A:A,10)*(IF(G119="Korruse üldpind", SUMIFS(E:E,G:G,"Ühiskasutuses korruse pind",C:C,"üüritav pind",A:A,10,BH:BH,1),SUMIFS(E:E,G:G,"Korruse üldpind",C:C,"üüritav pind",A:A,10,BH:BH,1))+SUMIFS(E:E,G:G,"Ühiskasutuses korruse pind",C:C,"üüritav pind",A:A,10,BH:BH,1)), 0)+IFERROR(SUMIFS(E:E,G:G,"Ainukasutuses pind",C:C,"üüritav pind",H:H,BI119,A:A,11)/SUMIFS(E:E,G:G,"Ainukasutuses pind",C:C,"üüritav pind",A:A,11)*(IF(G119="Korruse üldpind",SUMIFS(E:E,G:G,"Ühiskasutuses korruse pind",C:C,"üüritav pind",A:A,11,BH:BH,1),SUMIFS(E:E,G:G,"Korruse üldpind",C:C,"üüritav pind",A:A,11,BH:BH,1))+SUMIFS(E:E,G:G,"Ühiskasutuses korruse pind",C:C,"üüritav pind",A:A,11,BH:BH,1)), 0)+IFERROR(SUMIFS(E:E,G:G,"Ainukasutuses pind",C:C,"üüritav pind",H:H,BI119,A:A,12)/SUMIFS(E:E,G:G,"Ainukasutuses pind",C:C,"üüritav pind",A:A,12)*(IF(G119="Korruse üldpind", SUMIFS(E:E,G:G,"Ühiskasutuses korruse pind",C:C,"üüritav pind",A:A,12,BH:BH,1),SUMIFS(E:E,G:G,"Korruse üldpind",C:C,"üüritav pind",A:A,12,BH:BH,1))+SUMIFS(E:E,G:G,"Ühiskasutuses korruse pind",C:C,"üüritav pind",A:A,12,BH:BH,1)),0)+IFERROR(SUMIFS(E:E,G:G,"Ainukasutuses pind",C:C,"üüritav pind",H:H,BI119,A:A,13)/SUMIFS(E:E,G:G,"Ainukasutuses pind",C:C,"üüritav pind",A:A,13)*(IF(G119="Korruse üldpind", SUMIFS(E:E,G:G,"Ühiskasutuses korruse pind",C:C,"üüritav pind",A:A,13,BH:BH,1),SUMIFS(E:E,G:G,"Korruse üldpind",C:C,"üüritav pind",A:A,13,BH:BH,1))+SUMIFS(E:E,G:G,"Ühiskasutuses korruse pind",C:C,"üüritav pind",A:A,13,BH:BH,1)),0)+IFERROR(SUMIFS(E:E,G:G,"Ainukasutuses pind",C:C,"Üüritav pind",H:H,BI119,A:A,14)/SUMIFS(E:E,G:G,"Ainukasutuses pind",C:C,"Üüritav pind",A:A,14)*(IF(G119="Korruse üldpind", SUMIFS(E:E,G:G,"Ühiskasutuses korruse pind",C:C,"üüritav pind",A:A,14,BH:BH,1),SUMIFS(E:E,G:G,"Korruse üldpind",C:C,"üüritav pind",A:A,14,BH:BH,1))+SUMIFS(E:E,G:G,"Ühiskasutuses korruse pind",C:C,"üüritav pind",A:A,14,BH:BH,1)), 0),IF(BI119="Aktiivne vakantsus", SUMIFS(E:E,C:C,"üüritav pind",G:G,"Ühiskasutuses korruse pind",BH:BH,1)+SUMIFS(E:E,C:C,"üüritav pind",G:G,"Korruse üldpind",BH:BH,1)-SUM($BL$2:BL118), IF(BI119="Üüritav büroopind kokku", SUM($BL$2:BL118), "")))</f>
        <v/>
      </c>
      <c r="BM119" s="34" t="str">
        <f ca="1">IF(BF119&lt;&gt;"",IFERROR(AY119/SUM($AY$3:OFFSET($AY$3,MATCH("Üüritav büroopind kokku",$BI$5:$BI$300,0),0))*(SUMIFS(E:E,G:G,"Ühiskasutuses hoone pind",C:C,"ÜÜRITAV PIND",BH:BH,1)+SUMIFS(E:E,G:G,"Hoone üldpind",C:C,"ÜÜRITAV PIND",BH:BH,1)),0),IF(BI119="Aktiivne vakantsus",IFERROR(AY119/SUM($AY$3:OFFSET($AY$3,MATCH("Üüritav büroopind kokku",$BI$5:$BI$300,0),0))*(SUMIFS(E:E,G:G,"Ühiskasutuses hoone pind",C:C,"ÜÜRITAV PIND",BH:BH,1)+SUMIFS(E:E,G:G,"Hoone üldpind",C:C,"ÜÜRITAV PIND",BH:BH,1)),0),IF(BI119="Üüritav büroopind kokku",SUM($BM$2:BM118),"")))</f>
        <v/>
      </c>
      <c r="BN119" s="34" t="str">
        <f>IF(OR(BF119&lt;&gt;"",BI119="Aktiivne vakantsus"),IFERROR(SUMIFS(INDEX($AC$3:$AU$1002,0,MATCH($BI119,AC$2:AU$2,0)),$BH$3:$BH$1002,1),0),IF(BI119="Üüritav büroopind kokku",SUM($BN$2:BN118), ""))</f>
        <v/>
      </c>
      <c r="BO119" s="34" t="str">
        <f t="shared" si="18"/>
        <v/>
      </c>
      <c r="BP119" s="114" t="str">
        <f t="shared" ca="1" si="16"/>
        <v/>
      </c>
    </row>
    <row r="120" spans="1:68" x14ac:dyDescent="0.3">
      <c r="A120" s="25" t="str">
        <f>IF(Eksplikatsioon!A122=0,"",Eksplikatsioon!A122)</f>
        <v/>
      </c>
      <c r="B120" s="58" t="str">
        <f>IF(Eksplikatsioon!B122=0,"",Eksplikatsioon!B122)</f>
        <v/>
      </c>
      <c r="C120" s="25" t="str">
        <f>IF(Eksplikatsioon!C122=0,"",Eksplikatsioon!C122)</f>
        <v/>
      </c>
      <c r="D120" s="25" t="str">
        <f>IF(Eksplikatsioon!D122=0,"",Eksplikatsioon!D122)</f>
        <v/>
      </c>
      <c r="E120" s="56" t="str">
        <f>IF(Eksplikatsioon!F122=0,"",Eksplikatsioon!F122)</f>
        <v/>
      </c>
      <c r="F120" s="25" t="str">
        <f>IF(Eksplikatsioon!H122=0,"",Eksplikatsioon!H122)</f>
        <v/>
      </c>
      <c r="G120" s="25" t="str">
        <f>IF(Eksplikatsioon!J122=0,"",Eksplikatsioon!J122)</f>
        <v/>
      </c>
      <c r="H120" s="25" t="str">
        <f>IF(Eksplikatsioon!K122=0,"",Eksplikatsioon!K122)</f>
        <v/>
      </c>
      <c r="I120" s="25" t="str">
        <f>IF(Eksplikatsioon!L122=0,"",Eksplikatsioon!L122)</f>
        <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c r="BH120" s="108" t="str">
        <f t="shared" si="17"/>
        <v/>
      </c>
      <c r="BI120" s="9" t="str">
        <f t="shared" si="19"/>
        <v/>
      </c>
      <c r="BJ120" s="9" t="str">
        <f t="shared" si="20"/>
        <v/>
      </c>
      <c r="BK120" s="34" t="str">
        <f>IF(BF120&lt;&gt;"",IF(SUMIFS(E:E,H:H,BI120,G:G,"Ainukasutuses pind",C:C,"ÜÜRITAV PIND",BH:BH,1)=0,0,SUMIFS(E:E,H:H,BI120,G:G,"Ainukasutuses pind",C:C,"ÜÜRITAV PIND",BH:BH,1)),IF(BI120="Aktiivne vakantsus",SUMIFS(E:E,C:C,"üüritav pind",G:G,"ainukasutuses pind",BH:BH,1)-SUM($BK$2:BK119),IF(BI120="Üüritav büroopind kokku",SUM($BK$2:BK119),"")))</f>
        <v/>
      </c>
      <c r="BL120" s="34" t="str">
        <f>IF(BF120&lt;&gt;"",IFERROR(SUMIFS(E:E,G:G,"Ainukasutuses pind",C:C,"üüritav pind",H:H,BI120,A:A,-4)/SUMIFS(E:E,G:G,"Ainukasutuses pind",C:C,"üüritav pind",A:A,-4)*(IF(G120="Korruse üldpind", SUMIFS(E:E,G:G,"Ühiskasutuses korruse pind",C:C,"üüritav pind",A:A,-4,BH:BH,1),SUMIFS(E:E,G:G,"Korruse üldpind",C:C,"üüritav pind",A:A,-4,BH:BH,1))+SUMIFS(E:E,G:G,"Ühiskasutuses korruse pind",C:C,"üüritav pind",A:A,-4,BH:BH,1)),0)+IFERROR(SUMIFS(E:E,G:G,"Ainukasutuses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pind",H:H,BI120,A:A,-1)/SUMIFS(E:E,G:G,"Ainukasutuses pind",C:C,"üüritav pind",A:A,-1)*(IF(G120="Korruse üldpind",SUMIFS(E:E,G:G,"Ühiskasutuses korruse pind",C:C,"üüritav pind",A:A,-1,BH:BH,1),SUMIFS(E:E,G:G,"Korruse üldpind",C:C,"üüritav pind",A:A,-1,BH:BH,1))+SUMIFS(E:E,G:G,"Ühiskasutuses korruse pind",C:C,"üüritav pind",A:A,-1,BH:BH,1)),0)+IFERROR(SUMIFS(E:E,G:G,"Ainukasutuses pind",C:C,"üüritav pind",H:H,BI120,A:A,0)/SUMIFS(E:E,G:G,"Ainukasutuses pind",C:C,"üüritav pind",A:A,0)*(IF(G120="Korruse üldpind", SUMIFS(E:E,G:G,"Ühiskasutuses korruse pind",C:C,"üüritav pind",A:A,0,BH:BH,1),SUMIFS(E:E,G:G,"Korruse üldpind",C:C,"üüritav pind",A:A,0,BH:BH,1))+SUMIFS(E:E,G:G,"Ühiskasutuses korruse pind",C:C,"üüritav pind",A:A,0,BH:BH,1)),0)+IFERROR(SUMIFS(E:E,G:G,"Ainukasutuses pind",C:C,"üüritav pind",H:H,BI120,A:A,1)/SUMIFS(E:E,G:G,"Ainukasutuses pind",C:C,"üüritav pind",A:A,1)*(IF(G120="Korruse üldpind", SUMIFS(E:E,G:G,"Ühiskasutuses korruse pind",C:C,"üüritav pind",A:A,1,BH:BH,1),SUMIFS(E:E,G:G,"Korruse üldpind",C:C,"üüritav pind",A:A,1,BH:BH,1))+SUMIFS(E:E,G:G,"Ühiskasutuses korruse pind",C:C,"üüritav pind",A:A,1,BH:BH,1)),0)+IFERROR(SUMIFS(E:E,G:G,"Ainukasutuses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 0)+IFERROR(SUMIFS(E:E,G:G,"Ainukasutuses pind",C:C,"üüritav pind",H:H,BI120,A:A,4)/SUMIFS(E:E,G:G,"Ainukasutuses pind",C:C,"üüritav pind",A:A,4)*(IF(G120="Korruse üldpind",SUMIFS(E:E,G:G,"Ühiskasutuses korruse pind",C:C,"üüritav pind",A:A,4,BH:BH,1),SUMIFS(E:E,G:G,"Korruse üldpind",C:C,"üüritav pind",A:A,4,BH:BH,1))+SUMIFS(E:E,G:G,"Ühiskasutuses korruse pind",C:C,"üüritav pind",A:A,4,BH:BH,1)), 0)+IFERROR(SUMIFS(E:E,G:G,"Ainukasutuses pind",C:C,"üüritav pind",H:H,BI120,A:A,5)/SUMIFS(E:E,G:G,"Ainukasutuses pind",C:C,"üüritav pind",A:A,5)*(IF(G120="Korruse üldpind", SUMIFS(E:E,G:G,"Ühiskasutuses korruse pind",C:C,"üüritav pind",A:A,5,BH:BH,1),SUMIFS(E:E,G:G,"Korruse üldpind",C:C,"üüritav pind",A:A,5,BH:BH,1))+SUMIFS(E:E,G:G,"Ühiskasutuses korruse pind",C:C,"üüritav pind",A:A,5,BH:BH,1)), 0)+IFERROR(SUMIFS(E:E,G:G,"Ainukasutuses pind",C:C,"üüritav pind",H:H,BI120,A:A,6)/SUMIFS(E:E,G:G,"Ainukasutuses pind",C:C,"üüritav pind",A:A,6)*(IF(G120="Korruse üldpind", SUMIFS(E:E,G:G,"Ühiskasutuses korruse pind",C:C,"üüritav pind",A:A,6,BH:BH,1),SUMIFS(E:E,G:G,"Korruse üldpind",C:C,"üüritav pind",A:A,6,BH:BH,1))+SUMIFS(E:E,G:G,"Ühiskasutuses korruse pind",C:C,"üüritav pind",A:A,6,BH:BH,1)),0)+IFERROR(SUMIFS(E:E,G:G,"Ainukasutuses pind",C:C,"üüritav pind",H:H,BI120,A:A,7)/SUMIFS(E:E,G:G,"Ainukasutuses pind",C:C,"üüritav pind",A:A,7)*(IF(G120="Korruse üldpind", SUMIFS(E:E,G:G,"Ühiskasutuses korruse pind",C:C,"üüritav pind",A:A,7,BH:BH,1),SUMIFS(E:E,G:G,"Korruse üldpind",C:C,"üüritav pind",A:A,7,BH:BH,1))+SUMIFS(E:E,G:G,"Ühiskasutuses korruse pind",C:C,"üüritav pind",A:A,7,BH:BH,1)),0)+IFERROR(SUMIFS(E:E,G:G,"Ainukasutuses pind",C:C,"üüritav pind",H:H,BI120,A:A,8)/SUMIFS(E:E,G:G,"Ainukasutuses pind",C:C,"üüritav pind",A:A,8)*(IF(G120="Korruse üldpind", SUMIFS(E:E,G:G,"Ühiskasutuses korruse pind",C:C,"üüritav pind",A:A,8,BH:BH,1),SUMIFS(E:E,G:G,"Korruse üldpind",C:C,"üüritav pind",A:A,8,BH:BH,1))+SUMIFS(E:E,G:G,"Ühiskasutuses korruse pind",C:C,"üüritav pind",A:A,8,BH:BH,1)),0)+IFERROR(SUMIFS(E:E,G:G,"Ainukasutuses pind",C:C,"üüritav pind",H:H,BI120,A:A,9)/SUMIFS(E:E,G:G,"Ainukasutuses pind",C:C,"üüritav pind",A:A,9)*(IF(G120="Korruse üldpind", SUMIFS(E:E,G:G,"Ühiskasutuses korruse pind",C:C,"üüritav pind",A:A,9,BH:BH,1),SUMIFS(E:E,G:G,"Korruse üldpind",C:C,"üüritav pind",A:A,9,BH:BH,1))+SUMIFS(E:E,G:G,"Ühiskasutuses korruse pind",C:C,"üüritav pind",A:A,9,BH:BH,1)),0)+IFERROR(SUMIFS(E:E,G:G,"Ainukasutuses pind",C:C,"üüritav pind",H:H,BI120,A:A,10)/SUMIFS(E:E,G:G,"Ainukasutuses pind",C:C,"üüritav pind",A:A,10)*(IF(G120="Korruse üldpind", SUMIFS(E:E,G:G,"Ühiskasutuses korruse pind",C:C,"üüritav pind",A:A,10,BH:BH,1),SUMIFS(E:E,G:G,"Korruse üldpind",C:C,"üüritav pind",A:A,10,BH:BH,1))+SUMIFS(E:E,G:G,"Ühiskasutuses korruse pind",C:C,"üüritav pind",A:A,10,BH:BH,1)), 0)+IFERROR(SUMIFS(E:E,G:G,"Ainukasutuses pind",C:C,"üüritav pind",H:H,BI120,A:A,11)/SUMIFS(E:E,G:G,"Ainukasutuses pind",C:C,"üüritav pind",A:A,11)*(IF(G120="Korruse üldpind",SUMIFS(E:E,G:G,"Ühiskasutuses korruse pind",C:C,"üüritav pind",A:A,11,BH:BH,1),SUMIFS(E:E,G:G,"Korruse üldpind",C:C,"üüritav pind",A:A,11,BH:BH,1))+SUMIFS(E:E,G:G,"Ühiskasutuses korruse pind",C:C,"üüritav pind",A:A,11,BH:BH,1)), 0)+IFERROR(SUMIFS(E:E,G:G,"Ainukasutuses pind",C:C,"üüritav pind",H:H,BI120,A:A,12)/SUMIFS(E:E,G:G,"Ainukasutuses pind",C:C,"üüritav pind",A:A,12)*(IF(G120="Korruse üldpind", SUMIFS(E:E,G:G,"Ühiskasutuses korruse pind",C:C,"üüritav pind",A:A,12,BH:BH,1),SUMIFS(E:E,G:G,"Korruse üldpind",C:C,"üüritav pind",A:A,12,BH:BH,1))+SUMIFS(E:E,G:G,"Ühiskasutuses korruse pind",C:C,"üüritav pind",A:A,12,BH:BH,1)),0)+IFERROR(SUMIFS(E:E,G:G,"Ainukasutuses pind",C:C,"üüritav pind",H:H,BI120,A:A,13)/SUMIFS(E:E,G:G,"Ainukasutuses pind",C:C,"üüritav pind",A:A,13)*(IF(G120="Korruse üldpind", SUMIFS(E:E,G:G,"Ühiskasutuses korruse pind",C:C,"üüritav pind",A:A,13,BH:BH,1),SUMIFS(E:E,G:G,"Korruse üldpind",C:C,"üüritav pind",A:A,13,BH:BH,1))+SUMIFS(E:E,G:G,"Ühiskasutuses korruse pind",C:C,"üüritav pind",A:A,13,BH:BH,1)),0)+IFERROR(SUMIFS(E:E,G:G,"Ainukasutuses pind",C:C,"Üüritav pind",H:H,BI120,A:A,14)/SUMIFS(E:E,G:G,"Ainukasutuses pind",C:C,"Üüritav pind",A:A,14)*(IF(G120="Korruse üldpind", SUMIFS(E:E,G:G,"Ühiskasutuses korruse pind",C:C,"üüritav pind",A:A,14,BH:BH,1),SUMIFS(E:E,G:G,"Korruse üldpind",C:C,"üüritav pind",A:A,14,BH:BH,1))+SUMIFS(E:E,G:G,"Ühiskasutuses korruse pind",C:C,"üüritav pind",A:A,14,BH:BH,1)), 0),IF(BI120="Aktiivne vakantsus", SUMIFS(E:E,C:C,"üüritav pind",G:G,"Ühiskasutuses korruse pind",BH:BH,1)+SUMIFS(E:E,C:C,"üüritav pind",G:G,"Korruse üldpind",BH:BH,1)-SUM($BL$2:BL119), IF(BI120="Üüritav büroopind kokku", SUM($BL$2:BL119), "")))</f>
        <v/>
      </c>
      <c r="BM120" s="34" t="str">
        <f ca="1">IF(BF120&lt;&gt;"",IFERROR(AY120/SUM($AY$3:OFFSET($AY$3,MATCH("Üüritav büroopind kokku",$BI$5:$BI$300,0),0))*(SUMIFS(E:E,G:G,"Ühiskasutuses hoone pind",C:C,"ÜÜRITAV PIND",BH:BH,1)+SUMIFS(E:E,G:G,"Hoone üldpind",C:C,"ÜÜRITAV PIND",BH:BH,1)),0),IF(BI120="Aktiivne vakantsus",IFERROR(AY120/SUM($AY$3:OFFSET($AY$3,MATCH("Üüritav büroopind kokku",$BI$5:$BI$300,0),0))*(SUMIFS(E:E,G:G,"Ühiskasutuses hoone pind",C:C,"ÜÜRITAV PIND",BH:BH,1)+SUMIFS(E:E,G:G,"Hoone üldpind",C:C,"ÜÜRITAV PIND",BH:BH,1)),0),IF(BI120="Üüritav büroopind kokku",SUM($BM$2:BM119),"")))</f>
        <v/>
      </c>
      <c r="BN120" s="34" t="str">
        <f>IF(OR(BF120&lt;&gt;"",BI120="Aktiivne vakantsus"),IFERROR(SUMIFS(INDEX($AC$3:$AU$1002,0,MATCH($BI120,AC$2:AU$2,0)),$BH$3:$BH$1002,1),0),IF(BI120="Üüritav büroopind kokku",SUM($BN$2:BN119), ""))</f>
        <v/>
      </c>
      <c r="BO120" s="34" t="str">
        <f t="shared" si="18"/>
        <v/>
      </c>
      <c r="BP120" s="114" t="str">
        <f t="shared" ca="1" si="16"/>
        <v/>
      </c>
    </row>
    <row r="121" spans="1:68" x14ac:dyDescent="0.3">
      <c r="A121" s="25" t="str">
        <f>IF(Eksplikatsioon!A123=0,"",Eksplikatsioon!A123)</f>
        <v/>
      </c>
      <c r="B121" s="58" t="str">
        <f>IF(Eksplikatsioon!B123=0,"",Eksplikatsioon!B123)</f>
        <v/>
      </c>
      <c r="C121" s="25" t="str">
        <f>IF(Eksplikatsioon!C123=0,"",Eksplikatsioon!C123)</f>
        <v/>
      </c>
      <c r="D121" s="25" t="str">
        <f>IF(Eksplikatsioon!D123=0,"",Eksplikatsioon!D123)</f>
        <v/>
      </c>
      <c r="E121" s="56" t="str">
        <f>IF(Eksplikatsioon!F123=0,"",Eksplikatsioon!F123)</f>
        <v/>
      </c>
      <c r="F121" s="25" t="str">
        <f>IF(Eksplikatsioon!H123=0,"",Eksplikatsioon!H123)</f>
        <v/>
      </c>
      <c r="G121" s="25" t="str">
        <f>IF(Eksplikatsioon!J123=0,"",Eksplikatsioon!J123)</f>
        <v/>
      </c>
      <c r="H121" s="25" t="str">
        <f>IF(Eksplikatsioon!K123=0,"",Eksplikatsioon!K123)</f>
        <v/>
      </c>
      <c r="I121" s="25" t="str">
        <f>IF(Eksplikatsioon!L123=0,"",Eksplikatsioon!L123)</f>
        <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c r="BH121" s="108" t="str">
        <f t="shared" si="17"/>
        <v/>
      </c>
      <c r="BI121" s="9" t="str">
        <f t="shared" si="19"/>
        <v/>
      </c>
      <c r="BJ121" s="9" t="str">
        <f t="shared" si="20"/>
        <v/>
      </c>
      <c r="BK121" s="34" t="str">
        <f>IF(BF121&lt;&gt;"",IF(SUMIFS(E:E,H:H,BI121,G:G,"Ainukasutuses pind",C:C,"ÜÜRITAV PIND",BH:BH,1)=0,0,SUMIFS(E:E,H:H,BI121,G:G,"Ainukasutuses pind",C:C,"ÜÜRITAV PIND",BH:BH,1)),IF(BI121="Aktiivne vakantsus",SUMIFS(E:E,C:C,"üüritav pind",G:G,"ainukasutuses pind",BH:BH,1)-SUM($BK$2:BK120),IF(BI121="Üüritav büroopind kokku",SUM($BK$2:BK120),"")))</f>
        <v/>
      </c>
      <c r="BL121" s="34" t="str">
        <f>IF(BF121&lt;&gt;"",IFERROR(SUMIFS(E:E,G:G,"Ainukasutuses pind",C:C,"üüritav pind",H:H,BI121,A:A,-4)/SUMIFS(E:E,G:G,"Ainukasutuses pind",C:C,"üüritav pind",A:A,-4)*(IF(G121="Korruse üldpind", SUMIFS(E:E,G:G,"Ühiskasutuses korruse pind",C:C,"üüritav pind",A:A,-4,BH:BH,1),SUMIFS(E:E,G:G,"Korruse üldpind",C:C,"üüritav pind",A:A,-4,BH:BH,1))+SUMIFS(E:E,G:G,"Ühiskasutuses korruse pind",C:C,"üüritav pind",A:A,-4,BH:BH,1)),0)+IFERROR(SUMIFS(E:E,G:G,"Ainukasutuses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pind",H:H,BI121,A:A,-1)/SUMIFS(E:E,G:G,"Ainukasutuses pind",C:C,"üüritav pind",A:A,-1)*(IF(G121="Korruse üldpind",SUMIFS(E:E,G:G,"Ühiskasutuses korruse pind",C:C,"üüritav pind",A:A,-1,BH:BH,1),SUMIFS(E:E,G:G,"Korruse üldpind",C:C,"üüritav pind",A:A,-1,BH:BH,1))+SUMIFS(E:E,G:G,"Ühiskasutuses korruse pind",C:C,"üüritav pind",A:A,-1,BH:BH,1)),0)+IFERROR(SUMIFS(E:E,G:G,"Ainukasutuses pind",C:C,"üüritav pind",H:H,BI121,A:A,0)/SUMIFS(E:E,G:G,"Ainukasutuses pind",C:C,"üüritav pind",A:A,0)*(IF(G121="Korruse üldpind", SUMIFS(E:E,G:G,"Ühiskasutuses korruse pind",C:C,"üüritav pind",A:A,0,BH:BH,1),SUMIFS(E:E,G:G,"Korruse üldpind",C:C,"üüritav pind",A:A,0,BH:BH,1))+SUMIFS(E:E,G:G,"Ühiskasutuses korruse pind",C:C,"üüritav pind",A:A,0,BH:BH,1)),0)+IFERROR(SUMIFS(E:E,G:G,"Ainukasutuses pind",C:C,"üüritav pind",H:H,BI121,A:A,1)/SUMIFS(E:E,G:G,"Ainukasutuses pind",C:C,"üüritav pind",A:A,1)*(IF(G121="Korruse üldpind", SUMIFS(E:E,G:G,"Ühiskasutuses korruse pind",C:C,"üüritav pind",A:A,1,BH:BH,1),SUMIFS(E:E,G:G,"Korruse üldpind",C:C,"üüritav pind",A:A,1,BH:BH,1))+SUMIFS(E:E,G:G,"Ühiskasutuses korruse pind",C:C,"üüritav pind",A:A,1,BH:BH,1)),0)+IFERROR(SUMIFS(E:E,G:G,"Ainukasutuses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 0)+IFERROR(SUMIFS(E:E,G:G,"Ainukasutuses pind",C:C,"üüritav pind",H:H,BI121,A:A,4)/SUMIFS(E:E,G:G,"Ainukasutuses pind",C:C,"üüritav pind",A:A,4)*(IF(G121="Korruse üldpind",SUMIFS(E:E,G:G,"Ühiskasutuses korruse pind",C:C,"üüritav pind",A:A,4,BH:BH,1),SUMIFS(E:E,G:G,"Korruse üldpind",C:C,"üüritav pind",A:A,4,BH:BH,1))+SUMIFS(E:E,G:G,"Ühiskasutuses korruse pind",C:C,"üüritav pind",A:A,4,BH:BH,1)), 0)+IFERROR(SUMIFS(E:E,G:G,"Ainukasutuses pind",C:C,"üüritav pind",H:H,BI121,A:A,5)/SUMIFS(E:E,G:G,"Ainukasutuses pind",C:C,"üüritav pind",A:A,5)*(IF(G121="Korruse üldpind", SUMIFS(E:E,G:G,"Ühiskasutuses korruse pind",C:C,"üüritav pind",A:A,5,BH:BH,1),SUMIFS(E:E,G:G,"Korruse üldpind",C:C,"üüritav pind",A:A,5,BH:BH,1))+SUMIFS(E:E,G:G,"Ühiskasutuses korruse pind",C:C,"üüritav pind",A:A,5,BH:BH,1)), 0)+IFERROR(SUMIFS(E:E,G:G,"Ainukasutuses pind",C:C,"üüritav pind",H:H,BI121,A:A,6)/SUMIFS(E:E,G:G,"Ainukasutuses pind",C:C,"üüritav pind",A:A,6)*(IF(G121="Korruse üldpind", SUMIFS(E:E,G:G,"Ühiskasutuses korruse pind",C:C,"üüritav pind",A:A,6,BH:BH,1),SUMIFS(E:E,G:G,"Korruse üldpind",C:C,"üüritav pind",A:A,6,BH:BH,1))+SUMIFS(E:E,G:G,"Ühiskasutuses korruse pind",C:C,"üüritav pind",A:A,6,BH:BH,1)),0)+IFERROR(SUMIFS(E:E,G:G,"Ainukasutuses pind",C:C,"üüritav pind",H:H,BI121,A:A,7)/SUMIFS(E:E,G:G,"Ainukasutuses pind",C:C,"üüritav pind",A:A,7)*(IF(G121="Korruse üldpind", SUMIFS(E:E,G:G,"Ühiskasutuses korruse pind",C:C,"üüritav pind",A:A,7,BH:BH,1),SUMIFS(E:E,G:G,"Korruse üldpind",C:C,"üüritav pind",A:A,7,BH:BH,1))+SUMIFS(E:E,G:G,"Ühiskasutuses korruse pind",C:C,"üüritav pind",A:A,7,BH:BH,1)),0)+IFERROR(SUMIFS(E:E,G:G,"Ainukasutuses pind",C:C,"üüritav pind",H:H,BI121,A:A,8)/SUMIFS(E:E,G:G,"Ainukasutuses pind",C:C,"üüritav pind",A:A,8)*(IF(G121="Korruse üldpind", SUMIFS(E:E,G:G,"Ühiskasutuses korruse pind",C:C,"üüritav pind",A:A,8,BH:BH,1),SUMIFS(E:E,G:G,"Korruse üldpind",C:C,"üüritav pind",A:A,8,BH:BH,1))+SUMIFS(E:E,G:G,"Ühiskasutuses korruse pind",C:C,"üüritav pind",A:A,8,BH:BH,1)),0)+IFERROR(SUMIFS(E:E,G:G,"Ainukasutuses pind",C:C,"üüritav pind",H:H,BI121,A:A,9)/SUMIFS(E:E,G:G,"Ainukasutuses pind",C:C,"üüritav pind",A:A,9)*(IF(G121="Korruse üldpind", SUMIFS(E:E,G:G,"Ühiskasutuses korruse pind",C:C,"üüritav pind",A:A,9,BH:BH,1),SUMIFS(E:E,G:G,"Korruse üldpind",C:C,"üüritav pind",A:A,9,BH:BH,1))+SUMIFS(E:E,G:G,"Ühiskasutuses korruse pind",C:C,"üüritav pind",A:A,9,BH:BH,1)),0)+IFERROR(SUMIFS(E:E,G:G,"Ainukasutuses pind",C:C,"üüritav pind",H:H,BI121,A:A,10)/SUMIFS(E:E,G:G,"Ainukasutuses pind",C:C,"üüritav pind",A:A,10)*(IF(G121="Korruse üldpind", SUMIFS(E:E,G:G,"Ühiskasutuses korruse pind",C:C,"üüritav pind",A:A,10,BH:BH,1),SUMIFS(E:E,G:G,"Korruse üldpind",C:C,"üüritav pind",A:A,10,BH:BH,1))+SUMIFS(E:E,G:G,"Ühiskasutuses korruse pind",C:C,"üüritav pind",A:A,10,BH:BH,1)), 0)+IFERROR(SUMIFS(E:E,G:G,"Ainukasutuses pind",C:C,"üüritav pind",H:H,BI121,A:A,11)/SUMIFS(E:E,G:G,"Ainukasutuses pind",C:C,"üüritav pind",A:A,11)*(IF(G121="Korruse üldpind",SUMIFS(E:E,G:G,"Ühiskasutuses korruse pind",C:C,"üüritav pind",A:A,11,BH:BH,1),SUMIFS(E:E,G:G,"Korruse üldpind",C:C,"üüritav pind",A:A,11,BH:BH,1))+SUMIFS(E:E,G:G,"Ühiskasutuses korruse pind",C:C,"üüritav pind",A:A,11,BH:BH,1)), 0)+IFERROR(SUMIFS(E:E,G:G,"Ainukasutuses pind",C:C,"üüritav pind",H:H,BI121,A:A,12)/SUMIFS(E:E,G:G,"Ainukasutuses pind",C:C,"üüritav pind",A:A,12)*(IF(G121="Korruse üldpind", SUMIFS(E:E,G:G,"Ühiskasutuses korruse pind",C:C,"üüritav pind",A:A,12,BH:BH,1),SUMIFS(E:E,G:G,"Korruse üldpind",C:C,"üüritav pind",A:A,12,BH:BH,1))+SUMIFS(E:E,G:G,"Ühiskasutuses korruse pind",C:C,"üüritav pind",A:A,12,BH:BH,1)),0)+IFERROR(SUMIFS(E:E,G:G,"Ainukasutuses pind",C:C,"üüritav pind",H:H,BI121,A:A,13)/SUMIFS(E:E,G:G,"Ainukasutuses pind",C:C,"üüritav pind",A:A,13)*(IF(G121="Korruse üldpind", SUMIFS(E:E,G:G,"Ühiskasutuses korruse pind",C:C,"üüritav pind",A:A,13,BH:BH,1),SUMIFS(E:E,G:G,"Korruse üldpind",C:C,"üüritav pind",A:A,13,BH:BH,1))+SUMIFS(E:E,G:G,"Ühiskasutuses korruse pind",C:C,"üüritav pind",A:A,13,BH:BH,1)),0)+IFERROR(SUMIFS(E:E,G:G,"Ainukasutuses pind",C:C,"Üüritav pind",H:H,BI121,A:A,14)/SUMIFS(E:E,G:G,"Ainukasutuses pind",C:C,"Üüritav pind",A:A,14)*(IF(G121="Korruse üldpind", SUMIFS(E:E,G:G,"Ühiskasutuses korruse pind",C:C,"üüritav pind",A:A,14,BH:BH,1),SUMIFS(E:E,G:G,"Korruse üldpind",C:C,"üüritav pind",A:A,14,BH:BH,1))+SUMIFS(E:E,G:G,"Ühiskasutuses korruse pind",C:C,"üüritav pind",A:A,14,BH:BH,1)), 0),IF(BI121="Aktiivne vakantsus", SUMIFS(E:E,C:C,"üüritav pind",G:G,"Ühiskasutuses korruse pind",BH:BH,1)+SUMIFS(E:E,C:C,"üüritav pind",G:G,"Korruse üldpind",BH:BH,1)-SUM($BL$2:BL120), IF(BI121="Üüritav büroopind kokku", SUM($BL$2:BL120), "")))</f>
        <v/>
      </c>
      <c r="BM121" s="34" t="str">
        <f ca="1">IF(BF121&lt;&gt;"",IFERROR(AY121/SUM($AY$3:OFFSET($AY$3,MATCH("Üüritav büroopind kokku",$BI$5:$BI$300,0),0))*(SUMIFS(E:E,G:G,"Ühiskasutuses hoone pind",C:C,"ÜÜRITAV PIND",BH:BH,1)+SUMIFS(E:E,G:G,"Hoone üldpind",C:C,"ÜÜRITAV PIND",BH:BH,1)),0),IF(BI121="Aktiivne vakantsus",IFERROR(AY121/SUM($AY$3:OFFSET($AY$3,MATCH("Üüritav büroopind kokku",$BI$5:$BI$300,0),0))*(SUMIFS(E:E,G:G,"Ühiskasutuses hoone pind",C:C,"ÜÜRITAV PIND",BH:BH,1)+SUMIFS(E:E,G:G,"Hoone üldpind",C:C,"ÜÜRITAV PIND",BH:BH,1)),0),IF(BI121="Üüritav büroopind kokku",SUM($BM$2:BM120),"")))</f>
        <v/>
      </c>
      <c r="BN121" s="34" t="str">
        <f>IF(OR(BF121&lt;&gt;"",BI121="Aktiivne vakantsus"),IFERROR(SUMIFS(INDEX($AC$3:$AU$1002,0,MATCH($BI121,AC$2:AU$2,0)),$BH$3:$BH$1002,1),0),IF(BI121="Üüritav büroopind kokku",SUM($BN$2:BN120), ""))</f>
        <v/>
      </c>
      <c r="BO121" s="34" t="str">
        <f t="shared" si="18"/>
        <v/>
      </c>
      <c r="BP121" s="114" t="str">
        <f t="shared" ca="1" si="16"/>
        <v/>
      </c>
    </row>
    <row r="122" spans="1:68" x14ac:dyDescent="0.3">
      <c r="A122" s="25" t="str">
        <f>IF(Eksplikatsioon!A124=0,"",Eksplikatsioon!A124)</f>
        <v/>
      </c>
      <c r="B122" s="58" t="str">
        <f>IF(Eksplikatsioon!B124=0,"",Eksplikatsioon!B124)</f>
        <v/>
      </c>
      <c r="C122" s="25" t="str">
        <f>IF(Eksplikatsioon!C124=0,"",Eksplikatsioon!C124)</f>
        <v/>
      </c>
      <c r="D122" s="25" t="str">
        <f>IF(Eksplikatsioon!D124=0,"",Eksplikatsioon!D124)</f>
        <v/>
      </c>
      <c r="E122" s="56" t="str">
        <f>IF(Eksplikatsioon!F124=0,"",Eksplikatsioon!F124)</f>
        <v/>
      </c>
      <c r="F122" s="25" t="str">
        <f>IF(Eksplikatsioon!H124=0,"",Eksplikatsioon!H124)</f>
        <v/>
      </c>
      <c r="G122" s="25" t="str">
        <f>IF(Eksplikatsioon!J124=0,"",Eksplikatsioon!J124)</f>
        <v/>
      </c>
      <c r="H122" s="25" t="str">
        <f>IF(Eksplikatsioon!K124=0,"",Eksplikatsioon!K124)</f>
        <v/>
      </c>
      <c r="I122" s="25" t="str">
        <f>IF(Eksplikatsioon!L124=0,"",Eksplikatsioon!L124)</f>
        <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c r="BH122" s="108" t="str">
        <f t="shared" si="17"/>
        <v/>
      </c>
      <c r="BI122" s="9" t="str">
        <f t="shared" si="19"/>
        <v/>
      </c>
      <c r="BJ122" s="9" t="str">
        <f t="shared" si="20"/>
        <v/>
      </c>
      <c r="BK122" s="34" t="str">
        <f>IF(BF122&lt;&gt;"",IF(SUMIFS(E:E,H:H,BI122,G:G,"Ainukasutuses pind",C:C,"ÜÜRITAV PIND",BH:BH,1)=0,0,SUMIFS(E:E,H:H,BI122,G:G,"Ainukasutuses pind",C:C,"ÜÜRITAV PIND",BH:BH,1)),IF(BI122="Aktiivne vakantsus",SUMIFS(E:E,C:C,"üüritav pind",G:G,"ainukasutuses pind",BH:BH,1)-SUM($BK$2:BK121),IF(BI122="Üüritav büroopind kokku",SUM($BK$2:BK121),"")))</f>
        <v/>
      </c>
      <c r="BL122" s="34" t="str">
        <f>IF(BF122&lt;&gt;"",IFERROR(SUMIFS(E:E,G:G,"Ainukasutuses pind",C:C,"üüritav pind",H:H,BI122,A:A,-4)/SUMIFS(E:E,G:G,"Ainukasutuses pind",C:C,"üüritav pind",A:A,-4)*(IF(G122="Korruse üldpind", SUMIFS(E:E,G:G,"Ühiskasutuses korruse pind",C:C,"üüritav pind",A:A,-4,BH:BH,1),SUMIFS(E:E,G:G,"Korruse üldpind",C:C,"üüritav pind",A:A,-4,BH:BH,1))+SUMIFS(E:E,G:G,"Ühiskasutuses korruse pind",C:C,"üüritav pind",A:A,-4,BH:BH,1)),0)+IFERROR(SUMIFS(E:E,G:G,"Ainukasutuses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pind",H:H,BI122,A:A,-1)/SUMIFS(E:E,G:G,"Ainukasutuses pind",C:C,"üüritav pind",A:A,-1)*(IF(G122="Korruse üldpind",SUMIFS(E:E,G:G,"Ühiskasutuses korruse pind",C:C,"üüritav pind",A:A,-1,BH:BH,1),SUMIFS(E:E,G:G,"Korruse üldpind",C:C,"üüritav pind",A:A,-1,BH:BH,1))+SUMIFS(E:E,G:G,"Ühiskasutuses korruse pind",C:C,"üüritav pind",A:A,-1,BH:BH,1)),0)+IFERROR(SUMIFS(E:E,G:G,"Ainukasutuses pind",C:C,"üüritav pind",H:H,BI122,A:A,0)/SUMIFS(E:E,G:G,"Ainukasutuses pind",C:C,"üüritav pind",A:A,0)*(IF(G122="Korruse üldpind", SUMIFS(E:E,G:G,"Ühiskasutuses korruse pind",C:C,"üüritav pind",A:A,0,BH:BH,1),SUMIFS(E:E,G:G,"Korruse üldpind",C:C,"üüritav pind",A:A,0,BH:BH,1))+SUMIFS(E:E,G:G,"Ühiskasutuses korruse pind",C:C,"üüritav pind",A:A,0,BH:BH,1)),0)+IFERROR(SUMIFS(E:E,G:G,"Ainukasutuses pind",C:C,"üüritav pind",H:H,BI122,A:A,1)/SUMIFS(E:E,G:G,"Ainukasutuses pind",C:C,"üüritav pind",A:A,1)*(IF(G122="Korruse üldpind", SUMIFS(E:E,G:G,"Ühiskasutuses korruse pind",C:C,"üüritav pind",A:A,1,BH:BH,1),SUMIFS(E:E,G:G,"Korruse üldpind",C:C,"üüritav pind",A:A,1,BH:BH,1))+SUMIFS(E:E,G:G,"Ühiskasutuses korruse pind",C:C,"üüritav pind",A:A,1,BH:BH,1)),0)+IFERROR(SUMIFS(E:E,G:G,"Ainukasutuses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 0)+IFERROR(SUMIFS(E:E,G:G,"Ainukasutuses pind",C:C,"üüritav pind",H:H,BI122,A:A,4)/SUMIFS(E:E,G:G,"Ainukasutuses pind",C:C,"üüritav pind",A:A,4)*(IF(G122="Korruse üldpind",SUMIFS(E:E,G:G,"Ühiskasutuses korruse pind",C:C,"üüritav pind",A:A,4,BH:BH,1),SUMIFS(E:E,G:G,"Korruse üldpind",C:C,"üüritav pind",A:A,4,BH:BH,1))+SUMIFS(E:E,G:G,"Ühiskasutuses korruse pind",C:C,"üüritav pind",A:A,4,BH:BH,1)), 0)+IFERROR(SUMIFS(E:E,G:G,"Ainukasutuses pind",C:C,"üüritav pind",H:H,BI122,A:A,5)/SUMIFS(E:E,G:G,"Ainukasutuses pind",C:C,"üüritav pind",A:A,5)*(IF(G122="Korruse üldpind", SUMIFS(E:E,G:G,"Ühiskasutuses korruse pind",C:C,"üüritav pind",A:A,5,BH:BH,1),SUMIFS(E:E,G:G,"Korruse üldpind",C:C,"üüritav pind",A:A,5,BH:BH,1))+SUMIFS(E:E,G:G,"Ühiskasutuses korruse pind",C:C,"üüritav pind",A:A,5,BH:BH,1)), 0)+IFERROR(SUMIFS(E:E,G:G,"Ainukasutuses pind",C:C,"üüritav pind",H:H,BI122,A:A,6)/SUMIFS(E:E,G:G,"Ainukasutuses pind",C:C,"üüritav pind",A:A,6)*(IF(G122="Korruse üldpind", SUMIFS(E:E,G:G,"Ühiskasutuses korruse pind",C:C,"üüritav pind",A:A,6,BH:BH,1),SUMIFS(E:E,G:G,"Korruse üldpind",C:C,"üüritav pind",A:A,6,BH:BH,1))+SUMIFS(E:E,G:G,"Ühiskasutuses korruse pind",C:C,"üüritav pind",A:A,6,BH:BH,1)),0)+IFERROR(SUMIFS(E:E,G:G,"Ainukasutuses pind",C:C,"üüritav pind",H:H,BI122,A:A,7)/SUMIFS(E:E,G:G,"Ainukasutuses pind",C:C,"üüritav pind",A:A,7)*(IF(G122="Korruse üldpind", SUMIFS(E:E,G:G,"Ühiskasutuses korruse pind",C:C,"üüritav pind",A:A,7,BH:BH,1),SUMIFS(E:E,G:G,"Korruse üldpind",C:C,"üüritav pind",A:A,7,BH:BH,1))+SUMIFS(E:E,G:G,"Ühiskasutuses korruse pind",C:C,"üüritav pind",A:A,7,BH:BH,1)),0)+IFERROR(SUMIFS(E:E,G:G,"Ainukasutuses pind",C:C,"üüritav pind",H:H,BI122,A:A,8)/SUMIFS(E:E,G:G,"Ainukasutuses pind",C:C,"üüritav pind",A:A,8)*(IF(G122="Korruse üldpind", SUMIFS(E:E,G:G,"Ühiskasutuses korruse pind",C:C,"üüritav pind",A:A,8,BH:BH,1),SUMIFS(E:E,G:G,"Korruse üldpind",C:C,"üüritav pind",A:A,8,BH:BH,1))+SUMIFS(E:E,G:G,"Ühiskasutuses korruse pind",C:C,"üüritav pind",A:A,8,BH:BH,1)),0)+IFERROR(SUMIFS(E:E,G:G,"Ainukasutuses pind",C:C,"üüritav pind",H:H,BI122,A:A,9)/SUMIFS(E:E,G:G,"Ainukasutuses pind",C:C,"üüritav pind",A:A,9)*(IF(G122="Korruse üldpind", SUMIFS(E:E,G:G,"Ühiskasutuses korruse pind",C:C,"üüritav pind",A:A,9,BH:BH,1),SUMIFS(E:E,G:G,"Korruse üldpind",C:C,"üüritav pind",A:A,9,BH:BH,1))+SUMIFS(E:E,G:G,"Ühiskasutuses korruse pind",C:C,"üüritav pind",A:A,9,BH:BH,1)),0)+IFERROR(SUMIFS(E:E,G:G,"Ainukasutuses pind",C:C,"üüritav pind",H:H,BI122,A:A,10)/SUMIFS(E:E,G:G,"Ainukasutuses pind",C:C,"üüritav pind",A:A,10)*(IF(G122="Korruse üldpind", SUMIFS(E:E,G:G,"Ühiskasutuses korruse pind",C:C,"üüritav pind",A:A,10,BH:BH,1),SUMIFS(E:E,G:G,"Korruse üldpind",C:C,"üüritav pind",A:A,10,BH:BH,1))+SUMIFS(E:E,G:G,"Ühiskasutuses korruse pind",C:C,"üüritav pind",A:A,10,BH:BH,1)), 0)+IFERROR(SUMIFS(E:E,G:G,"Ainukasutuses pind",C:C,"üüritav pind",H:H,BI122,A:A,11)/SUMIFS(E:E,G:G,"Ainukasutuses pind",C:C,"üüritav pind",A:A,11)*(IF(G122="Korruse üldpind",SUMIFS(E:E,G:G,"Ühiskasutuses korruse pind",C:C,"üüritav pind",A:A,11,BH:BH,1),SUMIFS(E:E,G:G,"Korruse üldpind",C:C,"üüritav pind",A:A,11,BH:BH,1))+SUMIFS(E:E,G:G,"Ühiskasutuses korruse pind",C:C,"üüritav pind",A:A,11,BH:BH,1)), 0)+IFERROR(SUMIFS(E:E,G:G,"Ainukasutuses pind",C:C,"üüritav pind",H:H,BI122,A:A,12)/SUMIFS(E:E,G:G,"Ainukasutuses pind",C:C,"üüritav pind",A:A,12)*(IF(G122="Korruse üldpind", SUMIFS(E:E,G:G,"Ühiskasutuses korruse pind",C:C,"üüritav pind",A:A,12,BH:BH,1),SUMIFS(E:E,G:G,"Korruse üldpind",C:C,"üüritav pind",A:A,12,BH:BH,1))+SUMIFS(E:E,G:G,"Ühiskasutuses korruse pind",C:C,"üüritav pind",A:A,12,BH:BH,1)),0)+IFERROR(SUMIFS(E:E,G:G,"Ainukasutuses pind",C:C,"üüritav pind",H:H,BI122,A:A,13)/SUMIFS(E:E,G:G,"Ainukasutuses pind",C:C,"üüritav pind",A:A,13)*(IF(G122="Korruse üldpind", SUMIFS(E:E,G:G,"Ühiskasutuses korruse pind",C:C,"üüritav pind",A:A,13,BH:BH,1),SUMIFS(E:E,G:G,"Korruse üldpind",C:C,"üüritav pind",A:A,13,BH:BH,1))+SUMIFS(E:E,G:G,"Ühiskasutuses korruse pind",C:C,"üüritav pind",A:A,13,BH:BH,1)),0)+IFERROR(SUMIFS(E:E,G:G,"Ainukasutuses pind",C:C,"Üüritav pind",H:H,BI122,A:A,14)/SUMIFS(E:E,G:G,"Ainukasutuses pind",C:C,"Üüritav pind",A:A,14)*(IF(G122="Korruse üldpind", SUMIFS(E:E,G:G,"Ühiskasutuses korruse pind",C:C,"üüritav pind",A:A,14,BH:BH,1),SUMIFS(E:E,G:G,"Korruse üldpind",C:C,"üüritav pind",A:A,14,BH:BH,1))+SUMIFS(E:E,G:G,"Ühiskasutuses korruse pind",C:C,"üüritav pind",A:A,14,BH:BH,1)), 0),IF(BI122="Aktiivne vakantsus", SUMIFS(E:E,C:C,"üüritav pind",G:G,"Ühiskasutuses korruse pind",BH:BH,1)+SUMIFS(E:E,C:C,"üüritav pind",G:G,"Korruse üldpind",BH:BH,1)-SUM($BL$2:BL121), IF(BI122="Üüritav büroopind kokku", SUM($BL$2:BL121), "")))</f>
        <v/>
      </c>
      <c r="BM122" s="34" t="str">
        <f ca="1">IF(BF122&lt;&gt;"",IFERROR(AY122/SUM($AY$3:OFFSET($AY$3,MATCH("Üüritav büroopind kokku",$BI$5:$BI$300,0),0))*(SUMIFS(E:E,G:G,"Ühiskasutuses hoone pind",C:C,"ÜÜRITAV PIND",BH:BH,1)+SUMIFS(E:E,G:G,"Hoone üldpind",C:C,"ÜÜRITAV PIND",BH:BH,1)),0),IF(BI122="Aktiivne vakantsus",IFERROR(AY122/SUM($AY$3:OFFSET($AY$3,MATCH("Üüritav büroopind kokku",$BI$5:$BI$300,0),0))*(SUMIFS(E:E,G:G,"Ühiskasutuses hoone pind",C:C,"ÜÜRITAV PIND",BH:BH,1)+SUMIFS(E:E,G:G,"Hoone üldpind",C:C,"ÜÜRITAV PIND",BH:BH,1)),0),IF(BI122="Üüritav büroopind kokku",SUM($BM$2:BM121),"")))</f>
        <v/>
      </c>
      <c r="BN122" s="34" t="str">
        <f>IF(OR(BF122&lt;&gt;"",BI122="Aktiivne vakantsus"),IFERROR(SUMIFS(INDEX($AC$3:$AU$1002,0,MATCH($BI122,AC$2:AU$2,0)),$BH$3:$BH$1002,1),0),IF(BI122="Üüritav büroopind kokku",SUM($BN$2:BN121), ""))</f>
        <v/>
      </c>
      <c r="BO122" s="34" t="str">
        <f t="shared" si="18"/>
        <v/>
      </c>
      <c r="BP122" s="114" t="str">
        <f t="shared" ca="1" si="16"/>
        <v/>
      </c>
    </row>
    <row r="123" spans="1:68" x14ac:dyDescent="0.3">
      <c r="A123" s="25" t="str">
        <f>IF(Eksplikatsioon!A125=0,"",Eksplikatsioon!A125)</f>
        <v/>
      </c>
      <c r="B123" s="58" t="str">
        <f>IF(Eksplikatsioon!B125=0,"",Eksplikatsioon!B125)</f>
        <v/>
      </c>
      <c r="C123" s="25" t="str">
        <f>IF(Eksplikatsioon!C125=0,"",Eksplikatsioon!C125)</f>
        <v/>
      </c>
      <c r="D123" s="25" t="str">
        <f>IF(Eksplikatsioon!D125=0,"",Eksplikatsioon!D125)</f>
        <v/>
      </c>
      <c r="E123" s="56" t="str">
        <f>IF(Eksplikatsioon!F125=0,"",Eksplikatsioon!F125)</f>
        <v/>
      </c>
      <c r="F123" s="25" t="str">
        <f>IF(Eksplikatsioon!H125=0,"",Eksplikatsioon!H125)</f>
        <v/>
      </c>
      <c r="G123" s="25" t="str">
        <f>IF(Eksplikatsioon!J125=0,"",Eksplikatsioon!J125)</f>
        <v/>
      </c>
      <c r="H123" s="25" t="str">
        <f>IF(Eksplikatsioon!K125=0,"",Eksplikatsioon!K125)</f>
        <v/>
      </c>
      <c r="I123" s="25" t="str">
        <f>IF(Eksplikatsioon!L125=0,"",Eksplikatsioon!L125)</f>
        <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c r="BH123" s="108" t="str">
        <f t="shared" si="17"/>
        <v/>
      </c>
      <c r="BI123" s="9" t="str">
        <f t="shared" si="19"/>
        <v/>
      </c>
      <c r="BJ123" s="9" t="str">
        <f t="shared" si="20"/>
        <v/>
      </c>
      <c r="BK123" s="34" t="str">
        <f>IF(BF123&lt;&gt;"",IF(SUMIFS(E:E,H:H,BI123,G:G,"Ainukasutuses pind",C:C,"ÜÜRITAV PIND",BH:BH,1)=0,0,SUMIFS(E:E,H:H,BI123,G:G,"Ainukasutuses pind",C:C,"ÜÜRITAV PIND",BH:BH,1)),IF(BI123="Aktiivne vakantsus",SUMIFS(E:E,C:C,"üüritav pind",G:G,"ainukasutuses pind",BH:BH,1)-SUM($BK$2:BK122),IF(BI123="Üüritav büroopind kokku",SUM($BK$2:BK122),"")))</f>
        <v/>
      </c>
      <c r="BL123" s="34" t="str">
        <f>IF(BF123&lt;&gt;"",IFERROR(SUMIFS(E:E,G:G,"Ainukasutuses pind",C:C,"üüritav pind",H:H,BI123,A:A,-4)/SUMIFS(E:E,G:G,"Ainukasutuses pind",C:C,"üüritav pind",A:A,-4)*(IF(G123="Korruse üldpind", SUMIFS(E:E,G:G,"Ühiskasutuses korruse pind",C:C,"üüritav pind",A:A,-4,BH:BH,1),SUMIFS(E:E,G:G,"Korruse üldpind",C:C,"üüritav pind",A:A,-4,BH:BH,1))+SUMIFS(E:E,G:G,"Ühiskasutuses korruse pind",C:C,"üüritav pind",A:A,-4,BH:BH,1)),0)+IFERROR(SUMIFS(E:E,G:G,"Ainukasutuses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pind",H:H,BI123,A:A,-1)/SUMIFS(E:E,G:G,"Ainukasutuses pind",C:C,"üüritav pind",A:A,-1)*(IF(G123="Korruse üldpind",SUMIFS(E:E,G:G,"Ühiskasutuses korruse pind",C:C,"üüritav pind",A:A,-1,BH:BH,1),SUMIFS(E:E,G:G,"Korruse üldpind",C:C,"üüritav pind",A:A,-1,BH:BH,1))+SUMIFS(E:E,G:G,"Ühiskasutuses korruse pind",C:C,"üüritav pind",A:A,-1,BH:BH,1)),0)+IFERROR(SUMIFS(E:E,G:G,"Ainukasutuses pind",C:C,"üüritav pind",H:H,BI123,A:A,0)/SUMIFS(E:E,G:G,"Ainukasutuses pind",C:C,"üüritav pind",A:A,0)*(IF(G123="Korruse üldpind", SUMIFS(E:E,G:G,"Ühiskasutuses korruse pind",C:C,"üüritav pind",A:A,0,BH:BH,1),SUMIFS(E:E,G:G,"Korruse üldpind",C:C,"üüritav pind",A:A,0,BH:BH,1))+SUMIFS(E:E,G:G,"Ühiskasutuses korruse pind",C:C,"üüritav pind",A:A,0,BH:BH,1)),0)+IFERROR(SUMIFS(E:E,G:G,"Ainukasutuses pind",C:C,"üüritav pind",H:H,BI123,A:A,1)/SUMIFS(E:E,G:G,"Ainukasutuses pind",C:C,"üüritav pind",A:A,1)*(IF(G123="Korruse üldpind", SUMIFS(E:E,G:G,"Ühiskasutuses korruse pind",C:C,"üüritav pind",A:A,1,BH:BH,1),SUMIFS(E:E,G:G,"Korruse üldpind",C:C,"üüritav pind",A:A,1,BH:BH,1))+SUMIFS(E:E,G:G,"Ühiskasutuses korruse pind",C:C,"üüritav pind",A:A,1,BH:BH,1)),0)+IFERROR(SUMIFS(E:E,G:G,"Ainukasutuses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 0)+IFERROR(SUMIFS(E:E,G:G,"Ainukasutuses pind",C:C,"üüritav pind",H:H,BI123,A:A,4)/SUMIFS(E:E,G:G,"Ainukasutuses pind",C:C,"üüritav pind",A:A,4)*(IF(G123="Korruse üldpind",SUMIFS(E:E,G:G,"Ühiskasutuses korruse pind",C:C,"üüritav pind",A:A,4,BH:BH,1),SUMIFS(E:E,G:G,"Korruse üldpind",C:C,"üüritav pind",A:A,4,BH:BH,1))+SUMIFS(E:E,G:G,"Ühiskasutuses korruse pind",C:C,"üüritav pind",A:A,4,BH:BH,1)), 0)+IFERROR(SUMIFS(E:E,G:G,"Ainukasutuses pind",C:C,"üüritav pind",H:H,BI123,A:A,5)/SUMIFS(E:E,G:G,"Ainukasutuses pind",C:C,"üüritav pind",A:A,5)*(IF(G123="Korruse üldpind", SUMIFS(E:E,G:G,"Ühiskasutuses korruse pind",C:C,"üüritav pind",A:A,5,BH:BH,1),SUMIFS(E:E,G:G,"Korruse üldpind",C:C,"üüritav pind",A:A,5,BH:BH,1))+SUMIFS(E:E,G:G,"Ühiskasutuses korruse pind",C:C,"üüritav pind",A:A,5,BH:BH,1)), 0)+IFERROR(SUMIFS(E:E,G:G,"Ainukasutuses pind",C:C,"üüritav pind",H:H,BI123,A:A,6)/SUMIFS(E:E,G:G,"Ainukasutuses pind",C:C,"üüritav pind",A:A,6)*(IF(G123="Korruse üldpind", SUMIFS(E:E,G:G,"Ühiskasutuses korruse pind",C:C,"üüritav pind",A:A,6,BH:BH,1),SUMIFS(E:E,G:G,"Korruse üldpind",C:C,"üüritav pind",A:A,6,BH:BH,1))+SUMIFS(E:E,G:G,"Ühiskasutuses korruse pind",C:C,"üüritav pind",A:A,6,BH:BH,1)),0)+IFERROR(SUMIFS(E:E,G:G,"Ainukasutuses pind",C:C,"üüritav pind",H:H,BI123,A:A,7)/SUMIFS(E:E,G:G,"Ainukasutuses pind",C:C,"üüritav pind",A:A,7)*(IF(G123="Korruse üldpind", SUMIFS(E:E,G:G,"Ühiskasutuses korruse pind",C:C,"üüritav pind",A:A,7,BH:BH,1),SUMIFS(E:E,G:G,"Korruse üldpind",C:C,"üüritav pind",A:A,7,BH:BH,1))+SUMIFS(E:E,G:G,"Ühiskasutuses korruse pind",C:C,"üüritav pind",A:A,7,BH:BH,1)),0)+IFERROR(SUMIFS(E:E,G:G,"Ainukasutuses pind",C:C,"üüritav pind",H:H,BI123,A:A,8)/SUMIFS(E:E,G:G,"Ainukasutuses pind",C:C,"üüritav pind",A:A,8)*(IF(G123="Korruse üldpind", SUMIFS(E:E,G:G,"Ühiskasutuses korruse pind",C:C,"üüritav pind",A:A,8,BH:BH,1),SUMIFS(E:E,G:G,"Korruse üldpind",C:C,"üüritav pind",A:A,8,BH:BH,1))+SUMIFS(E:E,G:G,"Ühiskasutuses korruse pind",C:C,"üüritav pind",A:A,8,BH:BH,1)),0)+IFERROR(SUMIFS(E:E,G:G,"Ainukasutuses pind",C:C,"üüritav pind",H:H,BI123,A:A,9)/SUMIFS(E:E,G:G,"Ainukasutuses pind",C:C,"üüritav pind",A:A,9)*(IF(G123="Korruse üldpind", SUMIFS(E:E,G:G,"Ühiskasutuses korruse pind",C:C,"üüritav pind",A:A,9,BH:BH,1),SUMIFS(E:E,G:G,"Korruse üldpind",C:C,"üüritav pind",A:A,9,BH:BH,1))+SUMIFS(E:E,G:G,"Ühiskasutuses korruse pind",C:C,"üüritav pind",A:A,9,BH:BH,1)),0)+IFERROR(SUMIFS(E:E,G:G,"Ainukasutuses pind",C:C,"üüritav pind",H:H,BI123,A:A,10)/SUMIFS(E:E,G:G,"Ainukasutuses pind",C:C,"üüritav pind",A:A,10)*(IF(G123="Korruse üldpind", SUMIFS(E:E,G:G,"Ühiskasutuses korruse pind",C:C,"üüritav pind",A:A,10,BH:BH,1),SUMIFS(E:E,G:G,"Korruse üldpind",C:C,"üüritav pind",A:A,10,BH:BH,1))+SUMIFS(E:E,G:G,"Ühiskasutuses korruse pind",C:C,"üüritav pind",A:A,10,BH:BH,1)), 0)+IFERROR(SUMIFS(E:E,G:G,"Ainukasutuses pind",C:C,"üüritav pind",H:H,BI123,A:A,11)/SUMIFS(E:E,G:G,"Ainukasutuses pind",C:C,"üüritav pind",A:A,11)*(IF(G123="Korruse üldpind",SUMIFS(E:E,G:G,"Ühiskasutuses korruse pind",C:C,"üüritav pind",A:A,11,BH:BH,1),SUMIFS(E:E,G:G,"Korruse üldpind",C:C,"üüritav pind",A:A,11,BH:BH,1))+SUMIFS(E:E,G:G,"Ühiskasutuses korruse pind",C:C,"üüritav pind",A:A,11,BH:BH,1)), 0)+IFERROR(SUMIFS(E:E,G:G,"Ainukasutuses pind",C:C,"üüritav pind",H:H,BI123,A:A,12)/SUMIFS(E:E,G:G,"Ainukasutuses pind",C:C,"üüritav pind",A:A,12)*(IF(G123="Korruse üldpind", SUMIFS(E:E,G:G,"Ühiskasutuses korruse pind",C:C,"üüritav pind",A:A,12,BH:BH,1),SUMIFS(E:E,G:G,"Korruse üldpind",C:C,"üüritav pind",A:A,12,BH:BH,1))+SUMIFS(E:E,G:G,"Ühiskasutuses korruse pind",C:C,"üüritav pind",A:A,12,BH:BH,1)),0)+IFERROR(SUMIFS(E:E,G:G,"Ainukasutuses pind",C:C,"üüritav pind",H:H,BI123,A:A,13)/SUMIFS(E:E,G:G,"Ainukasutuses pind",C:C,"üüritav pind",A:A,13)*(IF(G123="Korruse üldpind", SUMIFS(E:E,G:G,"Ühiskasutuses korruse pind",C:C,"üüritav pind",A:A,13,BH:BH,1),SUMIFS(E:E,G:G,"Korruse üldpind",C:C,"üüritav pind",A:A,13,BH:BH,1))+SUMIFS(E:E,G:G,"Ühiskasutuses korruse pind",C:C,"üüritav pind",A:A,13,BH:BH,1)),0)+IFERROR(SUMIFS(E:E,G:G,"Ainukasutuses pind",C:C,"Üüritav pind",H:H,BI123,A:A,14)/SUMIFS(E:E,G:G,"Ainukasutuses pind",C:C,"Üüritav pind",A:A,14)*(IF(G123="Korruse üldpind", SUMIFS(E:E,G:G,"Ühiskasutuses korruse pind",C:C,"üüritav pind",A:A,14,BH:BH,1),SUMIFS(E:E,G:G,"Korruse üldpind",C:C,"üüritav pind",A:A,14,BH:BH,1))+SUMIFS(E:E,G:G,"Ühiskasutuses korruse pind",C:C,"üüritav pind",A:A,14,BH:BH,1)), 0),IF(BI123="Aktiivne vakantsus", SUMIFS(E:E,C:C,"üüritav pind",G:G,"Ühiskasutuses korruse pind",BH:BH,1)+SUMIFS(E:E,C:C,"üüritav pind",G:G,"Korruse üldpind",BH:BH,1)-SUM($BL$2:BL122), IF(BI123="Üüritav büroopind kokku", SUM($BL$2:BL122), "")))</f>
        <v/>
      </c>
      <c r="BM123" s="34" t="str">
        <f ca="1">IF(BF123&lt;&gt;"",IFERROR(AY123/SUM($AY$3:OFFSET($AY$3,MATCH("Üüritav büroopind kokku",$BI$5:$BI$300,0),0))*(SUMIFS(E:E,G:G,"Ühiskasutuses hoone pind",C:C,"ÜÜRITAV PIND",BH:BH,1)+SUMIFS(E:E,G:G,"Hoone üldpind",C:C,"ÜÜRITAV PIND",BH:BH,1)),0),IF(BI123="Aktiivne vakantsus",IFERROR(AY123/SUM($AY$3:OFFSET($AY$3,MATCH("Üüritav büroopind kokku",$BI$5:$BI$300,0),0))*(SUMIFS(E:E,G:G,"Ühiskasutuses hoone pind",C:C,"ÜÜRITAV PIND",BH:BH,1)+SUMIFS(E:E,G:G,"Hoone üldpind",C:C,"ÜÜRITAV PIND",BH:BH,1)),0),IF(BI123="Üüritav büroopind kokku",SUM($BM$2:BM122),"")))</f>
        <v/>
      </c>
      <c r="BN123" s="34" t="str">
        <f>IF(OR(BF123&lt;&gt;"",BI123="Aktiivne vakantsus"),IFERROR(SUMIFS(INDEX($AC$3:$AU$1002,0,MATCH($BI123,AC$2:AU$2,0)),$BH$3:$BH$1002,1),0),IF(BI123="Üüritav büroopind kokku",SUM($BN$2:BN122), ""))</f>
        <v/>
      </c>
      <c r="BO123" s="34" t="str">
        <f t="shared" si="18"/>
        <v/>
      </c>
      <c r="BP123" s="114" t="str">
        <f t="shared" ca="1" si="16"/>
        <v/>
      </c>
    </row>
    <row r="124" spans="1:68" x14ac:dyDescent="0.3">
      <c r="A124" s="25" t="str">
        <f>IF(Eksplikatsioon!A126=0,"",Eksplikatsioon!A126)</f>
        <v/>
      </c>
      <c r="B124" s="58" t="str">
        <f>IF(Eksplikatsioon!B126=0,"",Eksplikatsioon!B126)</f>
        <v/>
      </c>
      <c r="C124" s="25" t="str">
        <f>IF(Eksplikatsioon!C126=0,"",Eksplikatsioon!C126)</f>
        <v/>
      </c>
      <c r="D124" s="25" t="str">
        <f>IF(Eksplikatsioon!D126=0,"",Eksplikatsioon!D126)</f>
        <v/>
      </c>
      <c r="E124" s="56" t="str">
        <f>IF(Eksplikatsioon!F126=0,"",Eksplikatsioon!F126)</f>
        <v/>
      </c>
      <c r="F124" s="25" t="str">
        <f>IF(Eksplikatsioon!H126=0,"",Eksplikatsioon!H126)</f>
        <v/>
      </c>
      <c r="G124" s="25" t="str">
        <f>IF(Eksplikatsioon!J126=0,"",Eksplikatsioon!J126)</f>
        <v/>
      </c>
      <c r="H124" s="25" t="str">
        <f>IF(Eksplikatsioon!K126=0,"",Eksplikatsioon!K126)</f>
        <v/>
      </c>
      <c r="I124" s="25" t="str">
        <f>IF(Eksplikatsioon!L126=0,"",Eksplikatsioon!L126)</f>
        <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c r="BH124" s="108" t="str">
        <f t="shared" si="17"/>
        <v/>
      </c>
      <c r="BI124" s="9" t="str">
        <f t="shared" si="19"/>
        <v/>
      </c>
      <c r="BJ124" s="9" t="str">
        <f t="shared" si="20"/>
        <v/>
      </c>
      <c r="BK124" s="34" t="str">
        <f>IF(BF124&lt;&gt;"",IF(SUMIFS(E:E,H:H,BI124,G:G,"Ainukasutuses pind",C:C,"ÜÜRITAV PIND",BH:BH,1)=0,0,SUMIFS(E:E,H:H,BI124,G:G,"Ainukasutuses pind",C:C,"ÜÜRITAV PIND",BH:BH,1)),IF(BI124="Aktiivne vakantsus",SUMIFS(E:E,C:C,"üüritav pind",G:G,"ainukasutuses pind",BH:BH,1)-SUM($BK$2:BK123),IF(BI124="Üüritav büroopind kokku",SUM($BK$2:BK123),"")))</f>
        <v/>
      </c>
      <c r="BL124" s="34" t="str">
        <f>IF(BF124&lt;&gt;"",IFERROR(SUMIFS(E:E,G:G,"Ainukasutuses pind",C:C,"üüritav pind",H:H,BI124,A:A,-4)/SUMIFS(E:E,G:G,"Ainukasutuses pind",C:C,"üüritav pind",A:A,-4)*(IF(G124="Korruse üldpind", SUMIFS(E:E,G:G,"Ühiskasutuses korruse pind",C:C,"üüritav pind",A:A,-4,BH:BH,1),SUMIFS(E:E,G:G,"Korruse üldpind",C:C,"üüritav pind",A:A,-4,BH:BH,1))+SUMIFS(E:E,G:G,"Ühiskasutuses korruse pind",C:C,"üüritav pind",A:A,-4,BH:BH,1)),0)+IFERROR(SUMIFS(E:E,G:G,"Ainukasutuses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pind",H:H,BI124,A:A,-1)/SUMIFS(E:E,G:G,"Ainukasutuses pind",C:C,"üüritav pind",A:A,-1)*(IF(G124="Korruse üldpind",SUMIFS(E:E,G:G,"Ühiskasutuses korruse pind",C:C,"üüritav pind",A:A,-1,BH:BH,1),SUMIFS(E:E,G:G,"Korruse üldpind",C:C,"üüritav pind",A:A,-1,BH:BH,1))+SUMIFS(E:E,G:G,"Ühiskasutuses korruse pind",C:C,"üüritav pind",A:A,-1,BH:BH,1)),0)+IFERROR(SUMIFS(E:E,G:G,"Ainukasutuses pind",C:C,"üüritav pind",H:H,BI124,A:A,0)/SUMIFS(E:E,G:G,"Ainukasutuses pind",C:C,"üüritav pind",A:A,0)*(IF(G124="Korruse üldpind", SUMIFS(E:E,G:G,"Ühiskasutuses korruse pind",C:C,"üüritav pind",A:A,0,BH:BH,1),SUMIFS(E:E,G:G,"Korruse üldpind",C:C,"üüritav pind",A:A,0,BH:BH,1))+SUMIFS(E:E,G:G,"Ühiskasutuses korruse pind",C:C,"üüritav pind",A:A,0,BH:BH,1)),0)+IFERROR(SUMIFS(E:E,G:G,"Ainukasutuses pind",C:C,"üüritav pind",H:H,BI124,A:A,1)/SUMIFS(E:E,G:G,"Ainukasutuses pind",C:C,"üüritav pind",A:A,1)*(IF(G124="Korruse üldpind", SUMIFS(E:E,G:G,"Ühiskasutuses korruse pind",C:C,"üüritav pind",A:A,1,BH:BH,1),SUMIFS(E:E,G:G,"Korruse üldpind",C:C,"üüritav pind",A:A,1,BH:BH,1))+SUMIFS(E:E,G:G,"Ühiskasutuses korruse pind",C:C,"üüritav pind",A:A,1,BH:BH,1)),0)+IFERROR(SUMIFS(E:E,G:G,"Ainukasutuses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 0)+IFERROR(SUMIFS(E:E,G:G,"Ainukasutuses pind",C:C,"üüritav pind",H:H,BI124,A:A,4)/SUMIFS(E:E,G:G,"Ainukasutuses pind",C:C,"üüritav pind",A:A,4)*(IF(G124="Korruse üldpind",SUMIFS(E:E,G:G,"Ühiskasutuses korruse pind",C:C,"üüritav pind",A:A,4,BH:BH,1),SUMIFS(E:E,G:G,"Korruse üldpind",C:C,"üüritav pind",A:A,4,BH:BH,1))+SUMIFS(E:E,G:G,"Ühiskasutuses korruse pind",C:C,"üüritav pind",A:A,4,BH:BH,1)), 0)+IFERROR(SUMIFS(E:E,G:G,"Ainukasutuses pind",C:C,"üüritav pind",H:H,BI124,A:A,5)/SUMIFS(E:E,G:G,"Ainukasutuses pind",C:C,"üüritav pind",A:A,5)*(IF(G124="Korruse üldpind", SUMIFS(E:E,G:G,"Ühiskasutuses korruse pind",C:C,"üüritav pind",A:A,5,BH:BH,1),SUMIFS(E:E,G:G,"Korruse üldpind",C:C,"üüritav pind",A:A,5,BH:BH,1))+SUMIFS(E:E,G:G,"Ühiskasutuses korruse pind",C:C,"üüritav pind",A:A,5,BH:BH,1)), 0)+IFERROR(SUMIFS(E:E,G:G,"Ainukasutuses pind",C:C,"üüritav pind",H:H,BI124,A:A,6)/SUMIFS(E:E,G:G,"Ainukasutuses pind",C:C,"üüritav pind",A:A,6)*(IF(G124="Korruse üldpind", SUMIFS(E:E,G:G,"Ühiskasutuses korruse pind",C:C,"üüritav pind",A:A,6,BH:BH,1),SUMIFS(E:E,G:G,"Korruse üldpind",C:C,"üüritav pind",A:A,6,BH:BH,1))+SUMIFS(E:E,G:G,"Ühiskasutuses korruse pind",C:C,"üüritav pind",A:A,6,BH:BH,1)),0)+IFERROR(SUMIFS(E:E,G:G,"Ainukasutuses pind",C:C,"üüritav pind",H:H,BI124,A:A,7)/SUMIFS(E:E,G:G,"Ainukasutuses pind",C:C,"üüritav pind",A:A,7)*(IF(G124="Korruse üldpind", SUMIFS(E:E,G:G,"Ühiskasutuses korruse pind",C:C,"üüritav pind",A:A,7,BH:BH,1),SUMIFS(E:E,G:G,"Korruse üldpind",C:C,"üüritav pind",A:A,7,BH:BH,1))+SUMIFS(E:E,G:G,"Ühiskasutuses korruse pind",C:C,"üüritav pind",A:A,7,BH:BH,1)),0)+IFERROR(SUMIFS(E:E,G:G,"Ainukasutuses pind",C:C,"üüritav pind",H:H,BI124,A:A,8)/SUMIFS(E:E,G:G,"Ainukasutuses pind",C:C,"üüritav pind",A:A,8)*(IF(G124="Korruse üldpind", SUMIFS(E:E,G:G,"Ühiskasutuses korruse pind",C:C,"üüritav pind",A:A,8,BH:BH,1),SUMIFS(E:E,G:G,"Korruse üldpind",C:C,"üüritav pind",A:A,8,BH:BH,1))+SUMIFS(E:E,G:G,"Ühiskasutuses korruse pind",C:C,"üüritav pind",A:A,8,BH:BH,1)),0)+IFERROR(SUMIFS(E:E,G:G,"Ainukasutuses pind",C:C,"üüritav pind",H:H,BI124,A:A,9)/SUMIFS(E:E,G:G,"Ainukasutuses pind",C:C,"üüritav pind",A:A,9)*(IF(G124="Korruse üldpind", SUMIFS(E:E,G:G,"Ühiskasutuses korruse pind",C:C,"üüritav pind",A:A,9,BH:BH,1),SUMIFS(E:E,G:G,"Korruse üldpind",C:C,"üüritav pind",A:A,9,BH:BH,1))+SUMIFS(E:E,G:G,"Ühiskasutuses korruse pind",C:C,"üüritav pind",A:A,9,BH:BH,1)),0)+IFERROR(SUMIFS(E:E,G:G,"Ainukasutuses pind",C:C,"üüritav pind",H:H,BI124,A:A,10)/SUMIFS(E:E,G:G,"Ainukasutuses pind",C:C,"üüritav pind",A:A,10)*(IF(G124="Korruse üldpind", SUMIFS(E:E,G:G,"Ühiskasutuses korruse pind",C:C,"üüritav pind",A:A,10,BH:BH,1),SUMIFS(E:E,G:G,"Korruse üldpind",C:C,"üüritav pind",A:A,10,BH:BH,1))+SUMIFS(E:E,G:G,"Ühiskasutuses korruse pind",C:C,"üüritav pind",A:A,10,BH:BH,1)), 0)+IFERROR(SUMIFS(E:E,G:G,"Ainukasutuses pind",C:C,"üüritav pind",H:H,BI124,A:A,11)/SUMIFS(E:E,G:G,"Ainukasutuses pind",C:C,"üüritav pind",A:A,11)*(IF(G124="Korruse üldpind",SUMIFS(E:E,G:G,"Ühiskasutuses korruse pind",C:C,"üüritav pind",A:A,11,BH:BH,1),SUMIFS(E:E,G:G,"Korruse üldpind",C:C,"üüritav pind",A:A,11,BH:BH,1))+SUMIFS(E:E,G:G,"Ühiskasutuses korruse pind",C:C,"üüritav pind",A:A,11,BH:BH,1)), 0)+IFERROR(SUMIFS(E:E,G:G,"Ainukasutuses pind",C:C,"üüritav pind",H:H,BI124,A:A,12)/SUMIFS(E:E,G:G,"Ainukasutuses pind",C:C,"üüritav pind",A:A,12)*(IF(G124="Korruse üldpind", SUMIFS(E:E,G:G,"Ühiskasutuses korruse pind",C:C,"üüritav pind",A:A,12,BH:BH,1),SUMIFS(E:E,G:G,"Korruse üldpind",C:C,"üüritav pind",A:A,12,BH:BH,1))+SUMIFS(E:E,G:G,"Ühiskasutuses korruse pind",C:C,"üüritav pind",A:A,12,BH:BH,1)),0)+IFERROR(SUMIFS(E:E,G:G,"Ainukasutuses pind",C:C,"üüritav pind",H:H,BI124,A:A,13)/SUMIFS(E:E,G:G,"Ainukasutuses pind",C:C,"üüritav pind",A:A,13)*(IF(G124="Korruse üldpind", SUMIFS(E:E,G:G,"Ühiskasutuses korruse pind",C:C,"üüritav pind",A:A,13,BH:BH,1),SUMIFS(E:E,G:G,"Korruse üldpind",C:C,"üüritav pind",A:A,13,BH:BH,1))+SUMIFS(E:E,G:G,"Ühiskasutuses korruse pind",C:C,"üüritav pind",A:A,13,BH:BH,1)),0)+IFERROR(SUMIFS(E:E,G:G,"Ainukasutuses pind",C:C,"Üüritav pind",H:H,BI124,A:A,14)/SUMIFS(E:E,G:G,"Ainukasutuses pind",C:C,"Üüritav pind",A:A,14)*(IF(G124="Korruse üldpind", SUMIFS(E:E,G:G,"Ühiskasutuses korruse pind",C:C,"üüritav pind",A:A,14,BH:BH,1),SUMIFS(E:E,G:G,"Korruse üldpind",C:C,"üüritav pind",A:A,14,BH:BH,1))+SUMIFS(E:E,G:G,"Ühiskasutuses korruse pind",C:C,"üüritav pind",A:A,14,BH:BH,1)), 0),IF(BI124="Aktiivne vakantsus", SUMIFS(E:E,C:C,"üüritav pind",G:G,"Ühiskasutuses korruse pind",BH:BH,1)+SUMIFS(E:E,C:C,"üüritav pind",G:G,"Korruse üldpind",BH:BH,1)-SUM($BL$2:BL123), IF(BI124="Üüritav büroopind kokku", SUM($BL$2:BL123), "")))</f>
        <v/>
      </c>
      <c r="BM124" s="34" t="str">
        <f ca="1">IF(BF124&lt;&gt;"",IFERROR(AY124/SUM($AY$3:OFFSET($AY$3,MATCH("Üüritav büroopind kokku",$BI$5:$BI$300,0),0))*(SUMIFS(E:E,G:G,"Ühiskasutuses hoone pind",C:C,"ÜÜRITAV PIND",BH:BH,1)+SUMIFS(E:E,G:G,"Hoone üldpind",C:C,"ÜÜRITAV PIND",BH:BH,1)),0),IF(BI124="Aktiivne vakantsus",IFERROR(AY124/SUM($AY$3:OFFSET($AY$3,MATCH("Üüritav büroopind kokku",$BI$5:$BI$300,0),0))*(SUMIFS(E:E,G:G,"Ühiskasutuses hoone pind",C:C,"ÜÜRITAV PIND",BH:BH,1)+SUMIFS(E:E,G:G,"Hoone üldpind",C:C,"ÜÜRITAV PIND",BH:BH,1)),0),IF(BI124="Üüritav büroopind kokku",SUM($BM$2:BM123),"")))</f>
        <v/>
      </c>
      <c r="BN124" s="34" t="str">
        <f>IF(OR(BF124&lt;&gt;"",BI124="Aktiivne vakantsus"),IFERROR(SUMIFS(INDEX($AC$3:$AU$1002,0,MATCH($BI124,AC$2:AU$2,0)),$BH$3:$BH$1002,1),0),IF(BI124="Üüritav büroopind kokku",SUM($BN$2:BN123), ""))</f>
        <v/>
      </c>
      <c r="BO124" s="34" t="str">
        <f t="shared" si="18"/>
        <v/>
      </c>
      <c r="BP124" s="114" t="str">
        <f t="shared" ca="1" si="16"/>
        <v/>
      </c>
    </row>
    <row r="125" spans="1:68" x14ac:dyDescent="0.3">
      <c r="A125" s="25" t="str">
        <f>IF(Eksplikatsioon!A127=0,"",Eksplikatsioon!A127)</f>
        <v/>
      </c>
      <c r="B125" s="58" t="str">
        <f>IF(Eksplikatsioon!B127=0,"",Eksplikatsioon!B127)</f>
        <v/>
      </c>
      <c r="C125" s="25" t="str">
        <f>IF(Eksplikatsioon!C127=0,"",Eksplikatsioon!C127)</f>
        <v/>
      </c>
      <c r="D125" s="25" t="str">
        <f>IF(Eksplikatsioon!D127=0,"",Eksplikatsioon!D127)</f>
        <v/>
      </c>
      <c r="E125" s="56" t="str">
        <f>IF(Eksplikatsioon!F127=0,"",Eksplikatsioon!F127)</f>
        <v/>
      </c>
      <c r="F125" s="25" t="str">
        <f>IF(Eksplikatsioon!H127=0,"",Eksplikatsioon!H127)</f>
        <v/>
      </c>
      <c r="G125" s="25" t="str">
        <f>IF(Eksplikatsioon!J127=0,"",Eksplikatsioon!J127)</f>
        <v/>
      </c>
      <c r="H125" s="25" t="str">
        <f>IF(Eksplikatsioon!K127=0,"",Eksplikatsioon!K127)</f>
        <v/>
      </c>
      <c r="I125" s="25" t="str">
        <f>IF(Eksplikatsioon!L127=0,"",Eksplikatsioon!L127)</f>
        <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c r="BH125" s="108" t="str">
        <f t="shared" si="17"/>
        <v/>
      </c>
      <c r="BI125" s="9" t="str">
        <f t="shared" si="19"/>
        <v/>
      </c>
      <c r="BJ125" s="9" t="str">
        <f t="shared" si="20"/>
        <v/>
      </c>
      <c r="BK125" s="34" t="str">
        <f>IF(BF125&lt;&gt;"",IF(SUMIFS(E:E,H:H,BI125,G:G,"Ainukasutuses pind",C:C,"ÜÜRITAV PIND",BH:BH,1)=0,0,SUMIFS(E:E,H:H,BI125,G:G,"Ainukasutuses pind",C:C,"ÜÜRITAV PIND",BH:BH,1)),IF(BI125="Aktiivne vakantsus",SUMIFS(E:E,C:C,"üüritav pind",G:G,"ainukasutuses pind",BH:BH,1)-SUM($BK$2:BK124),IF(BI125="Üüritav büroopind kokku",SUM($BK$2:BK124),"")))</f>
        <v/>
      </c>
      <c r="BL125" s="34" t="str">
        <f>IF(BF125&lt;&gt;"",IFERROR(SUMIFS(E:E,G:G,"Ainukasutuses pind",C:C,"üüritav pind",H:H,BI125,A:A,-4)/SUMIFS(E:E,G:G,"Ainukasutuses pind",C:C,"üüritav pind",A:A,-4)*(IF(G125="Korruse üldpind", SUMIFS(E:E,G:G,"Ühiskasutuses korruse pind",C:C,"üüritav pind",A:A,-4,BH:BH,1),SUMIFS(E:E,G:G,"Korruse üldpind",C:C,"üüritav pind",A:A,-4,BH:BH,1))+SUMIFS(E:E,G:G,"Ühiskasutuses korruse pind",C:C,"üüritav pind",A:A,-4,BH:BH,1)),0)+IFERROR(SUMIFS(E:E,G:G,"Ainukasutuses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pind",H:H,BI125,A:A,-1)/SUMIFS(E:E,G:G,"Ainukasutuses pind",C:C,"üüritav pind",A:A,-1)*(IF(G125="Korruse üldpind",SUMIFS(E:E,G:G,"Ühiskasutuses korruse pind",C:C,"üüritav pind",A:A,-1,BH:BH,1),SUMIFS(E:E,G:G,"Korruse üldpind",C:C,"üüritav pind",A:A,-1,BH:BH,1))+SUMIFS(E:E,G:G,"Ühiskasutuses korruse pind",C:C,"üüritav pind",A:A,-1,BH:BH,1)),0)+IFERROR(SUMIFS(E:E,G:G,"Ainukasutuses pind",C:C,"üüritav pind",H:H,BI125,A:A,0)/SUMIFS(E:E,G:G,"Ainukasutuses pind",C:C,"üüritav pind",A:A,0)*(IF(G125="Korruse üldpind", SUMIFS(E:E,G:G,"Ühiskasutuses korruse pind",C:C,"üüritav pind",A:A,0,BH:BH,1),SUMIFS(E:E,G:G,"Korruse üldpind",C:C,"üüritav pind",A:A,0,BH:BH,1))+SUMIFS(E:E,G:G,"Ühiskasutuses korruse pind",C:C,"üüritav pind",A:A,0,BH:BH,1)),0)+IFERROR(SUMIFS(E:E,G:G,"Ainukasutuses pind",C:C,"üüritav pind",H:H,BI125,A:A,1)/SUMIFS(E:E,G:G,"Ainukasutuses pind",C:C,"üüritav pind",A:A,1)*(IF(G125="Korruse üldpind", SUMIFS(E:E,G:G,"Ühiskasutuses korruse pind",C:C,"üüritav pind",A:A,1,BH:BH,1),SUMIFS(E:E,G:G,"Korruse üldpind",C:C,"üüritav pind",A:A,1,BH:BH,1))+SUMIFS(E:E,G:G,"Ühiskasutuses korruse pind",C:C,"üüritav pind",A:A,1,BH:BH,1)),0)+IFERROR(SUMIFS(E:E,G:G,"Ainukasutuses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 0)+IFERROR(SUMIFS(E:E,G:G,"Ainukasutuses pind",C:C,"üüritav pind",H:H,BI125,A:A,4)/SUMIFS(E:E,G:G,"Ainukasutuses pind",C:C,"üüritav pind",A:A,4)*(IF(G125="Korruse üldpind",SUMIFS(E:E,G:G,"Ühiskasutuses korruse pind",C:C,"üüritav pind",A:A,4,BH:BH,1),SUMIFS(E:E,G:G,"Korruse üldpind",C:C,"üüritav pind",A:A,4,BH:BH,1))+SUMIFS(E:E,G:G,"Ühiskasutuses korruse pind",C:C,"üüritav pind",A:A,4,BH:BH,1)), 0)+IFERROR(SUMIFS(E:E,G:G,"Ainukasutuses pind",C:C,"üüritav pind",H:H,BI125,A:A,5)/SUMIFS(E:E,G:G,"Ainukasutuses pind",C:C,"üüritav pind",A:A,5)*(IF(G125="Korruse üldpind", SUMIFS(E:E,G:G,"Ühiskasutuses korruse pind",C:C,"üüritav pind",A:A,5,BH:BH,1),SUMIFS(E:E,G:G,"Korruse üldpind",C:C,"üüritav pind",A:A,5,BH:BH,1))+SUMIFS(E:E,G:G,"Ühiskasutuses korruse pind",C:C,"üüritav pind",A:A,5,BH:BH,1)), 0)+IFERROR(SUMIFS(E:E,G:G,"Ainukasutuses pind",C:C,"üüritav pind",H:H,BI125,A:A,6)/SUMIFS(E:E,G:G,"Ainukasutuses pind",C:C,"üüritav pind",A:A,6)*(IF(G125="Korruse üldpind", SUMIFS(E:E,G:G,"Ühiskasutuses korruse pind",C:C,"üüritav pind",A:A,6,BH:BH,1),SUMIFS(E:E,G:G,"Korruse üldpind",C:C,"üüritav pind",A:A,6,BH:BH,1))+SUMIFS(E:E,G:G,"Ühiskasutuses korruse pind",C:C,"üüritav pind",A:A,6,BH:BH,1)),0)+IFERROR(SUMIFS(E:E,G:G,"Ainukasutuses pind",C:C,"üüritav pind",H:H,BI125,A:A,7)/SUMIFS(E:E,G:G,"Ainukasutuses pind",C:C,"üüritav pind",A:A,7)*(IF(G125="Korruse üldpind", SUMIFS(E:E,G:G,"Ühiskasutuses korruse pind",C:C,"üüritav pind",A:A,7,BH:BH,1),SUMIFS(E:E,G:G,"Korruse üldpind",C:C,"üüritav pind",A:A,7,BH:BH,1))+SUMIFS(E:E,G:G,"Ühiskasutuses korruse pind",C:C,"üüritav pind",A:A,7,BH:BH,1)),0)+IFERROR(SUMIFS(E:E,G:G,"Ainukasutuses pind",C:C,"üüritav pind",H:H,BI125,A:A,8)/SUMIFS(E:E,G:G,"Ainukasutuses pind",C:C,"üüritav pind",A:A,8)*(IF(G125="Korruse üldpind", SUMIFS(E:E,G:G,"Ühiskasutuses korruse pind",C:C,"üüritav pind",A:A,8,BH:BH,1),SUMIFS(E:E,G:G,"Korruse üldpind",C:C,"üüritav pind",A:A,8,BH:BH,1))+SUMIFS(E:E,G:G,"Ühiskasutuses korruse pind",C:C,"üüritav pind",A:A,8,BH:BH,1)),0)+IFERROR(SUMIFS(E:E,G:G,"Ainukasutuses pind",C:C,"üüritav pind",H:H,BI125,A:A,9)/SUMIFS(E:E,G:G,"Ainukasutuses pind",C:C,"üüritav pind",A:A,9)*(IF(G125="Korruse üldpind", SUMIFS(E:E,G:G,"Ühiskasutuses korruse pind",C:C,"üüritav pind",A:A,9,BH:BH,1),SUMIFS(E:E,G:G,"Korruse üldpind",C:C,"üüritav pind",A:A,9,BH:BH,1))+SUMIFS(E:E,G:G,"Ühiskasutuses korruse pind",C:C,"üüritav pind",A:A,9,BH:BH,1)),0)+IFERROR(SUMIFS(E:E,G:G,"Ainukasutuses pind",C:C,"üüritav pind",H:H,BI125,A:A,10)/SUMIFS(E:E,G:G,"Ainukasutuses pind",C:C,"üüritav pind",A:A,10)*(IF(G125="Korruse üldpind", SUMIFS(E:E,G:G,"Ühiskasutuses korruse pind",C:C,"üüritav pind",A:A,10,BH:BH,1),SUMIFS(E:E,G:G,"Korruse üldpind",C:C,"üüritav pind",A:A,10,BH:BH,1))+SUMIFS(E:E,G:G,"Ühiskasutuses korruse pind",C:C,"üüritav pind",A:A,10,BH:BH,1)), 0)+IFERROR(SUMIFS(E:E,G:G,"Ainukasutuses pind",C:C,"üüritav pind",H:H,BI125,A:A,11)/SUMIFS(E:E,G:G,"Ainukasutuses pind",C:C,"üüritav pind",A:A,11)*(IF(G125="Korruse üldpind",SUMIFS(E:E,G:G,"Ühiskasutuses korruse pind",C:C,"üüritav pind",A:A,11,BH:BH,1),SUMIFS(E:E,G:G,"Korruse üldpind",C:C,"üüritav pind",A:A,11,BH:BH,1))+SUMIFS(E:E,G:G,"Ühiskasutuses korruse pind",C:C,"üüritav pind",A:A,11,BH:BH,1)), 0)+IFERROR(SUMIFS(E:E,G:G,"Ainukasutuses pind",C:C,"üüritav pind",H:H,BI125,A:A,12)/SUMIFS(E:E,G:G,"Ainukasutuses pind",C:C,"üüritav pind",A:A,12)*(IF(G125="Korruse üldpind", SUMIFS(E:E,G:G,"Ühiskasutuses korruse pind",C:C,"üüritav pind",A:A,12,BH:BH,1),SUMIFS(E:E,G:G,"Korruse üldpind",C:C,"üüritav pind",A:A,12,BH:BH,1))+SUMIFS(E:E,G:G,"Ühiskasutuses korruse pind",C:C,"üüritav pind",A:A,12,BH:BH,1)),0)+IFERROR(SUMIFS(E:E,G:G,"Ainukasutuses pind",C:C,"üüritav pind",H:H,BI125,A:A,13)/SUMIFS(E:E,G:G,"Ainukasutuses pind",C:C,"üüritav pind",A:A,13)*(IF(G125="Korruse üldpind", SUMIFS(E:E,G:G,"Ühiskasutuses korruse pind",C:C,"üüritav pind",A:A,13,BH:BH,1),SUMIFS(E:E,G:G,"Korruse üldpind",C:C,"üüritav pind",A:A,13,BH:BH,1))+SUMIFS(E:E,G:G,"Ühiskasutuses korruse pind",C:C,"üüritav pind",A:A,13,BH:BH,1)),0)+IFERROR(SUMIFS(E:E,G:G,"Ainukasutuses pind",C:C,"Üüritav pind",H:H,BI125,A:A,14)/SUMIFS(E:E,G:G,"Ainukasutuses pind",C:C,"Üüritav pind",A:A,14)*(IF(G125="Korruse üldpind", SUMIFS(E:E,G:G,"Ühiskasutuses korruse pind",C:C,"üüritav pind",A:A,14,BH:BH,1),SUMIFS(E:E,G:G,"Korruse üldpind",C:C,"üüritav pind",A:A,14,BH:BH,1))+SUMIFS(E:E,G:G,"Ühiskasutuses korruse pind",C:C,"üüritav pind",A:A,14,BH:BH,1)), 0),IF(BI125="Aktiivne vakantsus", SUMIFS(E:E,C:C,"üüritav pind",G:G,"Ühiskasutuses korruse pind",BH:BH,1)+SUMIFS(E:E,C:C,"üüritav pind",G:G,"Korruse üldpind",BH:BH,1)-SUM($BL$2:BL124), IF(BI125="Üüritav büroopind kokku", SUM($BL$2:BL124), "")))</f>
        <v/>
      </c>
      <c r="BM125" s="34" t="str">
        <f ca="1">IF(BF125&lt;&gt;"",IFERROR(AY125/SUM($AY$3:OFFSET($AY$3,MATCH("Üüritav büroopind kokku",$BI$5:$BI$300,0),0))*(SUMIFS(E:E,G:G,"Ühiskasutuses hoone pind",C:C,"ÜÜRITAV PIND",BH:BH,1)+SUMIFS(E:E,G:G,"Hoone üldpind",C:C,"ÜÜRITAV PIND",BH:BH,1)),0),IF(BI125="Aktiivne vakantsus",IFERROR(AY125/SUM($AY$3:OFFSET($AY$3,MATCH("Üüritav büroopind kokku",$BI$5:$BI$300,0),0))*(SUMIFS(E:E,G:G,"Ühiskasutuses hoone pind",C:C,"ÜÜRITAV PIND",BH:BH,1)+SUMIFS(E:E,G:G,"Hoone üldpind",C:C,"ÜÜRITAV PIND",BH:BH,1)),0),IF(BI125="Üüritav büroopind kokku",SUM($BM$2:BM124),"")))</f>
        <v/>
      </c>
      <c r="BN125" s="34" t="str">
        <f>IF(OR(BF125&lt;&gt;"",BI125="Aktiivne vakantsus"),IFERROR(SUMIFS(INDEX($AC$3:$AU$1002,0,MATCH($BI125,AC$2:AU$2,0)),$BH$3:$BH$1002,1),0),IF(BI125="Üüritav büroopind kokku",SUM($BN$2:BN124), ""))</f>
        <v/>
      </c>
      <c r="BO125" s="34" t="str">
        <f t="shared" si="18"/>
        <v/>
      </c>
      <c r="BP125" s="114" t="str">
        <f t="shared" ca="1" si="16"/>
        <v/>
      </c>
    </row>
    <row r="126" spans="1:68" x14ac:dyDescent="0.3">
      <c r="A126" s="25" t="str">
        <f>IF(Eksplikatsioon!A128=0,"",Eksplikatsioon!A128)</f>
        <v/>
      </c>
      <c r="B126" s="58" t="str">
        <f>IF(Eksplikatsioon!B128=0,"",Eksplikatsioon!B128)</f>
        <v/>
      </c>
      <c r="C126" s="25" t="str">
        <f>IF(Eksplikatsioon!C128=0,"",Eksplikatsioon!C128)</f>
        <v/>
      </c>
      <c r="D126" s="25" t="str">
        <f>IF(Eksplikatsioon!D128=0,"",Eksplikatsioon!D128)</f>
        <v/>
      </c>
      <c r="E126" s="56" t="str">
        <f>IF(Eksplikatsioon!F128=0,"",Eksplikatsioon!F128)</f>
        <v/>
      </c>
      <c r="F126" s="25" t="str">
        <f>IF(Eksplikatsioon!H128=0,"",Eksplikatsioon!H128)</f>
        <v/>
      </c>
      <c r="G126" s="25" t="str">
        <f>IF(Eksplikatsioon!J128=0,"",Eksplikatsioon!J128)</f>
        <v/>
      </c>
      <c r="H126" s="25" t="str">
        <f>IF(Eksplikatsioon!K128=0,"",Eksplikatsioon!K128)</f>
        <v/>
      </c>
      <c r="I126" s="25" t="str">
        <f>IF(Eksplikatsioon!L128=0,"",Eksplikatsioon!L128)</f>
        <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c r="BH126" s="108" t="str">
        <f t="shared" si="17"/>
        <v/>
      </c>
      <c r="BI126" s="9" t="str">
        <f t="shared" si="19"/>
        <v/>
      </c>
      <c r="BJ126" s="9" t="str">
        <f t="shared" si="20"/>
        <v/>
      </c>
      <c r="BK126" s="34" t="str">
        <f>IF(BF126&lt;&gt;"",IF(SUMIFS(E:E,H:H,BI126,G:G,"Ainukasutuses pind",C:C,"ÜÜRITAV PIND",BH:BH,1)=0,0,SUMIFS(E:E,H:H,BI126,G:G,"Ainukasutuses pind",C:C,"ÜÜRITAV PIND",BH:BH,1)),IF(BI126="Aktiivne vakantsus",SUMIFS(E:E,C:C,"üüritav pind",G:G,"ainukasutuses pind",BH:BH,1)-SUM($BK$2:BK125),IF(BI126="Üüritav büroopind kokku",SUM($BK$2:BK125),"")))</f>
        <v/>
      </c>
      <c r="BL126" s="34" t="str">
        <f>IF(BF126&lt;&gt;"",IFERROR(SUMIFS(E:E,G:G,"Ainukasutuses pind",C:C,"üüritav pind",H:H,BI126,A:A,-4)/SUMIFS(E:E,G:G,"Ainukasutuses pind",C:C,"üüritav pind",A:A,-4)*(IF(G126="Korruse üldpind", SUMIFS(E:E,G:G,"Ühiskasutuses korruse pind",C:C,"üüritav pind",A:A,-4,BH:BH,1),SUMIFS(E:E,G:G,"Korruse üldpind",C:C,"üüritav pind",A:A,-4,BH:BH,1))+SUMIFS(E:E,G:G,"Ühiskasutuses korruse pind",C:C,"üüritav pind",A:A,-4,BH:BH,1)),0)+IFERROR(SUMIFS(E:E,G:G,"Ainukasutuses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pind",H:H,BI126,A:A,-1)/SUMIFS(E:E,G:G,"Ainukasutuses pind",C:C,"üüritav pind",A:A,-1)*(IF(G126="Korruse üldpind",SUMIFS(E:E,G:G,"Ühiskasutuses korruse pind",C:C,"üüritav pind",A:A,-1,BH:BH,1),SUMIFS(E:E,G:G,"Korruse üldpind",C:C,"üüritav pind",A:A,-1,BH:BH,1))+SUMIFS(E:E,G:G,"Ühiskasutuses korruse pind",C:C,"üüritav pind",A:A,-1,BH:BH,1)),0)+IFERROR(SUMIFS(E:E,G:G,"Ainukasutuses pind",C:C,"üüritav pind",H:H,BI126,A:A,0)/SUMIFS(E:E,G:G,"Ainukasutuses pind",C:C,"üüritav pind",A:A,0)*(IF(G126="Korruse üldpind", SUMIFS(E:E,G:G,"Ühiskasutuses korruse pind",C:C,"üüritav pind",A:A,0,BH:BH,1),SUMIFS(E:E,G:G,"Korruse üldpind",C:C,"üüritav pind",A:A,0,BH:BH,1))+SUMIFS(E:E,G:G,"Ühiskasutuses korruse pind",C:C,"üüritav pind",A:A,0,BH:BH,1)),0)+IFERROR(SUMIFS(E:E,G:G,"Ainukasutuses pind",C:C,"üüritav pind",H:H,BI126,A:A,1)/SUMIFS(E:E,G:G,"Ainukasutuses pind",C:C,"üüritav pind",A:A,1)*(IF(G126="Korruse üldpind", SUMIFS(E:E,G:G,"Ühiskasutuses korruse pind",C:C,"üüritav pind",A:A,1,BH:BH,1),SUMIFS(E:E,G:G,"Korruse üldpind",C:C,"üüritav pind",A:A,1,BH:BH,1))+SUMIFS(E:E,G:G,"Ühiskasutuses korruse pind",C:C,"üüritav pind",A:A,1,BH:BH,1)),0)+IFERROR(SUMIFS(E:E,G:G,"Ainukasutuses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 0)+IFERROR(SUMIFS(E:E,G:G,"Ainukasutuses pind",C:C,"üüritav pind",H:H,BI126,A:A,4)/SUMIFS(E:E,G:G,"Ainukasutuses pind",C:C,"üüritav pind",A:A,4)*(IF(G126="Korruse üldpind",SUMIFS(E:E,G:G,"Ühiskasutuses korruse pind",C:C,"üüritav pind",A:A,4,BH:BH,1),SUMIFS(E:E,G:G,"Korruse üldpind",C:C,"üüritav pind",A:A,4,BH:BH,1))+SUMIFS(E:E,G:G,"Ühiskasutuses korruse pind",C:C,"üüritav pind",A:A,4,BH:BH,1)), 0)+IFERROR(SUMIFS(E:E,G:G,"Ainukasutuses pind",C:C,"üüritav pind",H:H,BI126,A:A,5)/SUMIFS(E:E,G:G,"Ainukasutuses pind",C:C,"üüritav pind",A:A,5)*(IF(G126="Korruse üldpind", SUMIFS(E:E,G:G,"Ühiskasutuses korruse pind",C:C,"üüritav pind",A:A,5,BH:BH,1),SUMIFS(E:E,G:G,"Korruse üldpind",C:C,"üüritav pind",A:A,5,BH:BH,1))+SUMIFS(E:E,G:G,"Ühiskasutuses korruse pind",C:C,"üüritav pind",A:A,5,BH:BH,1)), 0)+IFERROR(SUMIFS(E:E,G:G,"Ainukasutuses pind",C:C,"üüritav pind",H:H,BI126,A:A,6)/SUMIFS(E:E,G:G,"Ainukasutuses pind",C:C,"üüritav pind",A:A,6)*(IF(G126="Korruse üldpind", SUMIFS(E:E,G:G,"Ühiskasutuses korruse pind",C:C,"üüritav pind",A:A,6,BH:BH,1),SUMIFS(E:E,G:G,"Korruse üldpind",C:C,"üüritav pind",A:A,6,BH:BH,1))+SUMIFS(E:E,G:G,"Ühiskasutuses korruse pind",C:C,"üüritav pind",A:A,6,BH:BH,1)),0)+IFERROR(SUMIFS(E:E,G:G,"Ainukasutuses pind",C:C,"üüritav pind",H:H,BI126,A:A,7)/SUMIFS(E:E,G:G,"Ainukasutuses pind",C:C,"üüritav pind",A:A,7)*(IF(G126="Korruse üldpind", SUMIFS(E:E,G:G,"Ühiskasutuses korruse pind",C:C,"üüritav pind",A:A,7,BH:BH,1),SUMIFS(E:E,G:G,"Korruse üldpind",C:C,"üüritav pind",A:A,7,BH:BH,1))+SUMIFS(E:E,G:G,"Ühiskasutuses korruse pind",C:C,"üüritav pind",A:A,7,BH:BH,1)),0)+IFERROR(SUMIFS(E:E,G:G,"Ainukasutuses pind",C:C,"üüritav pind",H:H,BI126,A:A,8)/SUMIFS(E:E,G:G,"Ainukasutuses pind",C:C,"üüritav pind",A:A,8)*(IF(G126="Korruse üldpind", SUMIFS(E:E,G:G,"Ühiskasutuses korruse pind",C:C,"üüritav pind",A:A,8,BH:BH,1),SUMIFS(E:E,G:G,"Korruse üldpind",C:C,"üüritav pind",A:A,8,BH:BH,1))+SUMIFS(E:E,G:G,"Ühiskasutuses korruse pind",C:C,"üüritav pind",A:A,8,BH:BH,1)),0)+IFERROR(SUMIFS(E:E,G:G,"Ainukasutuses pind",C:C,"üüritav pind",H:H,BI126,A:A,9)/SUMIFS(E:E,G:G,"Ainukasutuses pind",C:C,"üüritav pind",A:A,9)*(IF(G126="Korruse üldpind", SUMIFS(E:E,G:G,"Ühiskasutuses korruse pind",C:C,"üüritav pind",A:A,9,BH:BH,1),SUMIFS(E:E,G:G,"Korruse üldpind",C:C,"üüritav pind",A:A,9,BH:BH,1))+SUMIFS(E:E,G:G,"Ühiskasutuses korruse pind",C:C,"üüritav pind",A:A,9,BH:BH,1)),0)+IFERROR(SUMIFS(E:E,G:G,"Ainukasutuses pind",C:C,"üüritav pind",H:H,BI126,A:A,10)/SUMIFS(E:E,G:G,"Ainukasutuses pind",C:C,"üüritav pind",A:A,10)*(IF(G126="Korruse üldpind", SUMIFS(E:E,G:G,"Ühiskasutuses korruse pind",C:C,"üüritav pind",A:A,10,BH:BH,1),SUMIFS(E:E,G:G,"Korruse üldpind",C:C,"üüritav pind",A:A,10,BH:BH,1))+SUMIFS(E:E,G:G,"Ühiskasutuses korruse pind",C:C,"üüritav pind",A:A,10,BH:BH,1)), 0)+IFERROR(SUMIFS(E:E,G:G,"Ainukasutuses pind",C:C,"üüritav pind",H:H,BI126,A:A,11)/SUMIFS(E:E,G:G,"Ainukasutuses pind",C:C,"üüritav pind",A:A,11)*(IF(G126="Korruse üldpind",SUMIFS(E:E,G:G,"Ühiskasutuses korruse pind",C:C,"üüritav pind",A:A,11,BH:BH,1),SUMIFS(E:E,G:G,"Korruse üldpind",C:C,"üüritav pind",A:A,11,BH:BH,1))+SUMIFS(E:E,G:G,"Ühiskasutuses korruse pind",C:C,"üüritav pind",A:A,11,BH:BH,1)), 0)+IFERROR(SUMIFS(E:E,G:G,"Ainukasutuses pind",C:C,"üüritav pind",H:H,BI126,A:A,12)/SUMIFS(E:E,G:G,"Ainukasutuses pind",C:C,"üüritav pind",A:A,12)*(IF(G126="Korruse üldpind", SUMIFS(E:E,G:G,"Ühiskasutuses korruse pind",C:C,"üüritav pind",A:A,12,BH:BH,1),SUMIFS(E:E,G:G,"Korruse üldpind",C:C,"üüritav pind",A:A,12,BH:BH,1))+SUMIFS(E:E,G:G,"Ühiskasutuses korruse pind",C:C,"üüritav pind",A:A,12,BH:BH,1)),0)+IFERROR(SUMIFS(E:E,G:G,"Ainukasutuses pind",C:C,"üüritav pind",H:H,BI126,A:A,13)/SUMIFS(E:E,G:G,"Ainukasutuses pind",C:C,"üüritav pind",A:A,13)*(IF(G126="Korruse üldpind", SUMIFS(E:E,G:G,"Ühiskasutuses korruse pind",C:C,"üüritav pind",A:A,13,BH:BH,1),SUMIFS(E:E,G:G,"Korruse üldpind",C:C,"üüritav pind",A:A,13,BH:BH,1))+SUMIFS(E:E,G:G,"Ühiskasutuses korruse pind",C:C,"üüritav pind",A:A,13,BH:BH,1)),0)+IFERROR(SUMIFS(E:E,G:G,"Ainukasutuses pind",C:C,"Üüritav pind",H:H,BI126,A:A,14)/SUMIFS(E:E,G:G,"Ainukasutuses pind",C:C,"Üüritav pind",A:A,14)*(IF(G126="Korruse üldpind", SUMIFS(E:E,G:G,"Ühiskasutuses korruse pind",C:C,"üüritav pind",A:A,14,BH:BH,1),SUMIFS(E:E,G:G,"Korruse üldpind",C:C,"üüritav pind",A:A,14,BH:BH,1))+SUMIFS(E:E,G:G,"Ühiskasutuses korruse pind",C:C,"üüritav pind",A:A,14,BH:BH,1)), 0),IF(BI126="Aktiivne vakantsus", SUMIFS(E:E,C:C,"üüritav pind",G:G,"Ühiskasutuses korruse pind",BH:BH,1)+SUMIFS(E:E,C:C,"üüritav pind",G:G,"Korruse üldpind",BH:BH,1)-SUM($BL$2:BL125), IF(BI126="Üüritav büroopind kokku", SUM($BL$2:BL125), "")))</f>
        <v/>
      </c>
      <c r="BM126" s="34" t="str">
        <f ca="1">IF(BF126&lt;&gt;"",IFERROR(AY126/SUM($AY$3:OFFSET($AY$3,MATCH("Üüritav büroopind kokku",$BI$5:$BI$300,0),0))*(SUMIFS(E:E,G:G,"Ühiskasutuses hoone pind",C:C,"ÜÜRITAV PIND",BH:BH,1)+SUMIFS(E:E,G:G,"Hoone üldpind",C:C,"ÜÜRITAV PIND",BH:BH,1)),0),IF(BI126="Aktiivne vakantsus",IFERROR(AY126/SUM($AY$3:OFFSET($AY$3,MATCH("Üüritav büroopind kokku",$BI$5:$BI$300,0),0))*(SUMIFS(E:E,G:G,"Ühiskasutuses hoone pind",C:C,"ÜÜRITAV PIND",BH:BH,1)+SUMIFS(E:E,G:G,"Hoone üldpind",C:C,"ÜÜRITAV PIND",BH:BH,1)),0),IF(BI126="Üüritav büroopind kokku",SUM($BM$2:BM125),"")))</f>
        <v/>
      </c>
      <c r="BN126" s="34" t="str">
        <f>IF(OR(BF126&lt;&gt;"",BI126="Aktiivne vakantsus"),IFERROR(SUMIFS(INDEX($AC$3:$AU$1002,0,MATCH($BI126,AC$2:AU$2,0)),$BH$3:$BH$1002,1),0),IF(BI126="Üüritav büroopind kokku",SUM($BN$2:BN125), ""))</f>
        <v/>
      </c>
      <c r="BO126" s="34" t="str">
        <f t="shared" si="18"/>
        <v/>
      </c>
      <c r="BP126" s="114" t="str">
        <f t="shared" ca="1" si="16"/>
        <v/>
      </c>
    </row>
    <row r="127" spans="1:68" x14ac:dyDescent="0.3">
      <c r="A127" s="25" t="str">
        <f>IF(Eksplikatsioon!A129=0,"",Eksplikatsioon!A129)</f>
        <v/>
      </c>
      <c r="B127" s="58" t="str">
        <f>IF(Eksplikatsioon!B129=0,"",Eksplikatsioon!B129)</f>
        <v/>
      </c>
      <c r="C127" s="25" t="str">
        <f>IF(Eksplikatsioon!C129=0,"",Eksplikatsioon!C129)</f>
        <v/>
      </c>
      <c r="D127" s="25" t="str">
        <f>IF(Eksplikatsioon!D129=0,"",Eksplikatsioon!D129)</f>
        <v/>
      </c>
      <c r="E127" s="56" t="str">
        <f>IF(Eksplikatsioon!F129=0,"",Eksplikatsioon!F129)</f>
        <v/>
      </c>
      <c r="F127" s="25" t="str">
        <f>IF(Eksplikatsioon!H129=0,"",Eksplikatsioon!H129)</f>
        <v/>
      </c>
      <c r="G127" s="25" t="str">
        <f>IF(Eksplikatsioon!J129=0,"",Eksplikatsioon!J129)</f>
        <v/>
      </c>
      <c r="H127" s="25" t="str">
        <f>IF(Eksplikatsioon!K129=0,"",Eksplikatsioon!K129)</f>
        <v/>
      </c>
      <c r="I127" s="25" t="str">
        <f>IF(Eksplikatsioon!L129=0,"",Eksplikatsioon!L129)</f>
        <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c r="BH127" s="108" t="str">
        <f t="shared" si="17"/>
        <v/>
      </c>
      <c r="BI127" s="9" t="str">
        <f t="shared" si="19"/>
        <v/>
      </c>
      <c r="BJ127" s="9" t="str">
        <f t="shared" si="20"/>
        <v/>
      </c>
      <c r="BK127" s="34" t="str">
        <f>IF(BF127&lt;&gt;"",IF(SUMIFS(E:E,H:H,BI127,G:G,"Ainukasutuses pind",C:C,"ÜÜRITAV PIND",BH:BH,1)=0,0,SUMIFS(E:E,H:H,BI127,G:G,"Ainukasutuses pind",C:C,"ÜÜRITAV PIND",BH:BH,1)),IF(BI127="Aktiivne vakantsus",SUMIFS(E:E,C:C,"üüritav pind",G:G,"ainukasutuses pind",BH:BH,1)-SUM($BK$2:BK126),IF(BI127="Üüritav büroopind kokku",SUM($BK$2:BK126),"")))</f>
        <v/>
      </c>
      <c r="BL127" s="34" t="str">
        <f>IF(BF127&lt;&gt;"",IFERROR(SUMIFS(E:E,G:G,"Ainukasutuses pind",C:C,"üüritav pind",H:H,BI127,A:A,-4)/SUMIFS(E:E,G:G,"Ainukasutuses pind",C:C,"üüritav pind",A:A,-4)*(IF(G127="Korruse üldpind", SUMIFS(E:E,G:G,"Ühiskasutuses korruse pind",C:C,"üüritav pind",A:A,-4,BH:BH,1),SUMIFS(E:E,G:G,"Korruse üldpind",C:C,"üüritav pind",A:A,-4,BH:BH,1))+SUMIFS(E:E,G:G,"Ühiskasutuses korruse pind",C:C,"üüritav pind",A:A,-4,BH:BH,1)),0)+IFERROR(SUMIFS(E:E,G:G,"Ainukasutuses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pind",H:H,BI127,A:A,-1)/SUMIFS(E:E,G:G,"Ainukasutuses pind",C:C,"üüritav pind",A:A,-1)*(IF(G127="Korruse üldpind",SUMIFS(E:E,G:G,"Ühiskasutuses korruse pind",C:C,"üüritav pind",A:A,-1,BH:BH,1),SUMIFS(E:E,G:G,"Korruse üldpind",C:C,"üüritav pind",A:A,-1,BH:BH,1))+SUMIFS(E:E,G:G,"Ühiskasutuses korruse pind",C:C,"üüritav pind",A:A,-1,BH:BH,1)),0)+IFERROR(SUMIFS(E:E,G:G,"Ainukasutuses pind",C:C,"üüritav pind",H:H,BI127,A:A,0)/SUMIFS(E:E,G:G,"Ainukasutuses pind",C:C,"üüritav pind",A:A,0)*(IF(G127="Korruse üldpind", SUMIFS(E:E,G:G,"Ühiskasutuses korruse pind",C:C,"üüritav pind",A:A,0,BH:BH,1),SUMIFS(E:E,G:G,"Korruse üldpind",C:C,"üüritav pind",A:A,0,BH:BH,1))+SUMIFS(E:E,G:G,"Ühiskasutuses korruse pind",C:C,"üüritav pind",A:A,0,BH:BH,1)),0)+IFERROR(SUMIFS(E:E,G:G,"Ainukasutuses pind",C:C,"üüritav pind",H:H,BI127,A:A,1)/SUMIFS(E:E,G:G,"Ainukasutuses pind",C:C,"üüritav pind",A:A,1)*(IF(G127="Korruse üldpind", SUMIFS(E:E,G:G,"Ühiskasutuses korruse pind",C:C,"üüritav pind",A:A,1,BH:BH,1),SUMIFS(E:E,G:G,"Korruse üldpind",C:C,"üüritav pind",A:A,1,BH:BH,1))+SUMIFS(E:E,G:G,"Ühiskasutuses korruse pind",C:C,"üüritav pind",A:A,1,BH:BH,1)),0)+IFERROR(SUMIFS(E:E,G:G,"Ainukasutuses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 0)+IFERROR(SUMIFS(E:E,G:G,"Ainukasutuses pind",C:C,"üüritav pind",H:H,BI127,A:A,4)/SUMIFS(E:E,G:G,"Ainukasutuses pind",C:C,"üüritav pind",A:A,4)*(IF(G127="Korruse üldpind",SUMIFS(E:E,G:G,"Ühiskasutuses korruse pind",C:C,"üüritav pind",A:A,4,BH:BH,1),SUMIFS(E:E,G:G,"Korruse üldpind",C:C,"üüritav pind",A:A,4,BH:BH,1))+SUMIFS(E:E,G:G,"Ühiskasutuses korruse pind",C:C,"üüritav pind",A:A,4,BH:BH,1)), 0)+IFERROR(SUMIFS(E:E,G:G,"Ainukasutuses pind",C:C,"üüritav pind",H:H,BI127,A:A,5)/SUMIFS(E:E,G:G,"Ainukasutuses pind",C:C,"üüritav pind",A:A,5)*(IF(G127="Korruse üldpind", SUMIFS(E:E,G:G,"Ühiskasutuses korruse pind",C:C,"üüritav pind",A:A,5,BH:BH,1),SUMIFS(E:E,G:G,"Korruse üldpind",C:C,"üüritav pind",A:A,5,BH:BH,1))+SUMIFS(E:E,G:G,"Ühiskasutuses korruse pind",C:C,"üüritav pind",A:A,5,BH:BH,1)), 0)+IFERROR(SUMIFS(E:E,G:G,"Ainukasutuses pind",C:C,"üüritav pind",H:H,BI127,A:A,6)/SUMIFS(E:E,G:G,"Ainukasutuses pind",C:C,"üüritav pind",A:A,6)*(IF(G127="Korruse üldpind", SUMIFS(E:E,G:G,"Ühiskasutuses korruse pind",C:C,"üüritav pind",A:A,6,BH:BH,1),SUMIFS(E:E,G:G,"Korruse üldpind",C:C,"üüritav pind",A:A,6,BH:BH,1))+SUMIFS(E:E,G:G,"Ühiskasutuses korruse pind",C:C,"üüritav pind",A:A,6,BH:BH,1)),0)+IFERROR(SUMIFS(E:E,G:G,"Ainukasutuses pind",C:C,"üüritav pind",H:H,BI127,A:A,7)/SUMIFS(E:E,G:G,"Ainukasutuses pind",C:C,"üüritav pind",A:A,7)*(IF(G127="Korruse üldpind", SUMIFS(E:E,G:G,"Ühiskasutuses korruse pind",C:C,"üüritav pind",A:A,7,BH:BH,1),SUMIFS(E:E,G:G,"Korruse üldpind",C:C,"üüritav pind",A:A,7,BH:BH,1))+SUMIFS(E:E,G:G,"Ühiskasutuses korruse pind",C:C,"üüritav pind",A:A,7,BH:BH,1)),0)+IFERROR(SUMIFS(E:E,G:G,"Ainukasutuses pind",C:C,"üüritav pind",H:H,BI127,A:A,8)/SUMIFS(E:E,G:G,"Ainukasutuses pind",C:C,"üüritav pind",A:A,8)*(IF(G127="Korruse üldpind", SUMIFS(E:E,G:G,"Ühiskasutuses korruse pind",C:C,"üüritav pind",A:A,8,BH:BH,1),SUMIFS(E:E,G:G,"Korruse üldpind",C:C,"üüritav pind",A:A,8,BH:BH,1))+SUMIFS(E:E,G:G,"Ühiskasutuses korruse pind",C:C,"üüritav pind",A:A,8,BH:BH,1)),0)+IFERROR(SUMIFS(E:E,G:G,"Ainukasutuses pind",C:C,"üüritav pind",H:H,BI127,A:A,9)/SUMIFS(E:E,G:G,"Ainukasutuses pind",C:C,"üüritav pind",A:A,9)*(IF(G127="Korruse üldpind", SUMIFS(E:E,G:G,"Ühiskasutuses korruse pind",C:C,"üüritav pind",A:A,9,BH:BH,1),SUMIFS(E:E,G:G,"Korruse üldpind",C:C,"üüritav pind",A:A,9,BH:BH,1))+SUMIFS(E:E,G:G,"Ühiskasutuses korruse pind",C:C,"üüritav pind",A:A,9,BH:BH,1)),0)+IFERROR(SUMIFS(E:E,G:G,"Ainukasutuses pind",C:C,"üüritav pind",H:H,BI127,A:A,10)/SUMIFS(E:E,G:G,"Ainukasutuses pind",C:C,"üüritav pind",A:A,10)*(IF(G127="Korruse üldpind", SUMIFS(E:E,G:G,"Ühiskasutuses korruse pind",C:C,"üüritav pind",A:A,10,BH:BH,1),SUMIFS(E:E,G:G,"Korruse üldpind",C:C,"üüritav pind",A:A,10,BH:BH,1))+SUMIFS(E:E,G:G,"Ühiskasutuses korruse pind",C:C,"üüritav pind",A:A,10,BH:BH,1)), 0)+IFERROR(SUMIFS(E:E,G:G,"Ainukasutuses pind",C:C,"üüritav pind",H:H,BI127,A:A,11)/SUMIFS(E:E,G:G,"Ainukasutuses pind",C:C,"üüritav pind",A:A,11)*(IF(G127="Korruse üldpind",SUMIFS(E:E,G:G,"Ühiskasutuses korruse pind",C:C,"üüritav pind",A:A,11,BH:BH,1),SUMIFS(E:E,G:G,"Korruse üldpind",C:C,"üüritav pind",A:A,11,BH:BH,1))+SUMIFS(E:E,G:G,"Ühiskasutuses korruse pind",C:C,"üüritav pind",A:A,11,BH:BH,1)), 0)+IFERROR(SUMIFS(E:E,G:G,"Ainukasutuses pind",C:C,"üüritav pind",H:H,BI127,A:A,12)/SUMIFS(E:E,G:G,"Ainukasutuses pind",C:C,"üüritav pind",A:A,12)*(IF(G127="Korruse üldpind", SUMIFS(E:E,G:G,"Ühiskasutuses korruse pind",C:C,"üüritav pind",A:A,12,BH:BH,1),SUMIFS(E:E,G:G,"Korruse üldpind",C:C,"üüritav pind",A:A,12,BH:BH,1))+SUMIFS(E:E,G:G,"Ühiskasutuses korruse pind",C:C,"üüritav pind",A:A,12,BH:BH,1)),0)+IFERROR(SUMIFS(E:E,G:G,"Ainukasutuses pind",C:C,"üüritav pind",H:H,BI127,A:A,13)/SUMIFS(E:E,G:G,"Ainukasutuses pind",C:C,"üüritav pind",A:A,13)*(IF(G127="Korruse üldpind", SUMIFS(E:E,G:G,"Ühiskasutuses korruse pind",C:C,"üüritav pind",A:A,13,BH:BH,1),SUMIFS(E:E,G:G,"Korruse üldpind",C:C,"üüritav pind",A:A,13,BH:BH,1))+SUMIFS(E:E,G:G,"Ühiskasutuses korruse pind",C:C,"üüritav pind",A:A,13,BH:BH,1)),0)+IFERROR(SUMIFS(E:E,G:G,"Ainukasutuses pind",C:C,"Üüritav pind",H:H,BI127,A:A,14)/SUMIFS(E:E,G:G,"Ainukasutuses pind",C:C,"Üüritav pind",A:A,14)*(IF(G127="Korruse üldpind", SUMIFS(E:E,G:G,"Ühiskasutuses korruse pind",C:C,"üüritav pind",A:A,14,BH:BH,1),SUMIFS(E:E,G:G,"Korruse üldpind",C:C,"üüritav pind",A:A,14,BH:BH,1))+SUMIFS(E:E,G:G,"Ühiskasutuses korruse pind",C:C,"üüritav pind",A:A,14,BH:BH,1)), 0),IF(BI127="Aktiivne vakantsus", SUMIFS(E:E,C:C,"üüritav pind",G:G,"Ühiskasutuses korruse pind",BH:BH,1)+SUMIFS(E:E,C:C,"üüritav pind",G:G,"Korruse üldpind",BH:BH,1)-SUM($BL$2:BL126), IF(BI127="Üüritav büroopind kokku", SUM($BL$2:BL126), "")))</f>
        <v/>
      </c>
      <c r="BM127" s="34" t="str">
        <f ca="1">IF(BF127&lt;&gt;"",IFERROR(AY127/SUM($AY$3:OFFSET($AY$3,MATCH("Üüritav büroopind kokku",$BI$5:$BI$300,0),0))*(SUMIFS(E:E,G:G,"Ühiskasutuses hoone pind",C:C,"ÜÜRITAV PIND",BH:BH,1)+SUMIFS(E:E,G:G,"Hoone üldpind",C:C,"ÜÜRITAV PIND",BH:BH,1)),0),IF(BI127="Aktiivne vakantsus",IFERROR(AY127/SUM($AY$3:OFFSET($AY$3,MATCH("Üüritav büroopind kokku",$BI$5:$BI$300,0),0))*(SUMIFS(E:E,G:G,"Ühiskasutuses hoone pind",C:C,"ÜÜRITAV PIND",BH:BH,1)+SUMIFS(E:E,G:G,"Hoone üldpind",C:C,"ÜÜRITAV PIND",BH:BH,1)),0),IF(BI127="Üüritav büroopind kokku",SUM($BM$2:BM126),"")))</f>
        <v/>
      </c>
      <c r="BN127" s="34" t="str">
        <f>IF(OR(BF127&lt;&gt;"",BI127="Aktiivne vakantsus"),IFERROR(SUMIFS(INDEX($AC$3:$AU$1002,0,MATCH($BI127,AC$2:AU$2,0)),$BH$3:$BH$1002,1),0),IF(BI127="Üüritav büroopind kokku",SUM($BN$2:BN126), ""))</f>
        <v/>
      </c>
      <c r="BO127" s="34" t="str">
        <f t="shared" si="18"/>
        <v/>
      </c>
      <c r="BP127" s="114" t="str">
        <f t="shared" ca="1" si="16"/>
        <v/>
      </c>
    </row>
    <row r="128" spans="1:68" x14ac:dyDescent="0.3">
      <c r="A128" s="25" t="str">
        <f>IF(Eksplikatsioon!A130=0,"",Eksplikatsioon!A130)</f>
        <v/>
      </c>
      <c r="B128" s="58" t="str">
        <f>IF(Eksplikatsioon!B130=0,"",Eksplikatsioon!B130)</f>
        <v/>
      </c>
      <c r="C128" s="25" t="str">
        <f>IF(Eksplikatsioon!C130=0,"",Eksplikatsioon!C130)</f>
        <v/>
      </c>
      <c r="D128" s="25" t="str">
        <f>IF(Eksplikatsioon!D130=0,"",Eksplikatsioon!D130)</f>
        <v/>
      </c>
      <c r="E128" s="56" t="str">
        <f>IF(Eksplikatsioon!F130=0,"",Eksplikatsioon!F130)</f>
        <v/>
      </c>
      <c r="F128" s="25" t="str">
        <f>IF(Eksplikatsioon!H130=0,"",Eksplikatsioon!H130)</f>
        <v/>
      </c>
      <c r="G128" s="25" t="str">
        <f>IF(Eksplikatsioon!J130=0,"",Eksplikatsioon!J130)</f>
        <v/>
      </c>
      <c r="H128" s="25" t="str">
        <f>IF(Eksplikatsioon!K130=0,"",Eksplikatsioon!K130)</f>
        <v/>
      </c>
      <c r="I128" s="25" t="str">
        <f>IF(Eksplikatsioon!L130=0,"",Eksplikatsioon!L130)</f>
        <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c r="BH128" s="108" t="str">
        <f t="shared" si="17"/>
        <v/>
      </c>
      <c r="BI128" s="9" t="str">
        <f t="shared" si="19"/>
        <v/>
      </c>
      <c r="BJ128" s="9" t="str">
        <f t="shared" si="20"/>
        <v/>
      </c>
      <c r="BK128" s="34" t="str">
        <f>IF(BF128&lt;&gt;"",IF(SUMIFS(E:E,H:H,BI128,G:G,"Ainukasutuses pind",C:C,"ÜÜRITAV PIND",BH:BH,1)=0,0,SUMIFS(E:E,H:H,BI128,G:G,"Ainukasutuses pind",C:C,"ÜÜRITAV PIND",BH:BH,1)),IF(BI128="Aktiivne vakantsus",SUMIFS(E:E,C:C,"üüritav pind",G:G,"ainukasutuses pind",BH:BH,1)-SUM($BK$2:BK127),IF(BI128="Üüritav büroopind kokku",SUM($BK$2:BK127),"")))</f>
        <v/>
      </c>
      <c r="BL128" s="34" t="str">
        <f>IF(BF128&lt;&gt;"",IFERROR(SUMIFS(E:E,G:G,"Ainukasutuses pind",C:C,"üüritav pind",H:H,BI128,A:A,-4)/SUMIFS(E:E,G:G,"Ainukasutuses pind",C:C,"üüritav pind",A:A,-4)*(IF(G128="Korruse üldpind", SUMIFS(E:E,G:G,"Ühiskasutuses korruse pind",C:C,"üüritav pind",A:A,-4,BH:BH,1),SUMIFS(E:E,G:G,"Korruse üldpind",C:C,"üüritav pind",A:A,-4,BH:BH,1))+SUMIFS(E:E,G:G,"Ühiskasutuses korruse pind",C:C,"üüritav pind",A:A,-4,BH:BH,1)),0)+IFERROR(SUMIFS(E:E,G:G,"Ainukasutuses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pind",H:H,BI128,A:A,-1)/SUMIFS(E:E,G:G,"Ainukasutuses pind",C:C,"üüritav pind",A:A,-1)*(IF(G128="Korruse üldpind",SUMIFS(E:E,G:G,"Ühiskasutuses korruse pind",C:C,"üüritav pind",A:A,-1,BH:BH,1),SUMIFS(E:E,G:G,"Korruse üldpind",C:C,"üüritav pind",A:A,-1,BH:BH,1))+SUMIFS(E:E,G:G,"Ühiskasutuses korruse pind",C:C,"üüritav pind",A:A,-1,BH:BH,1)),0)+IFERROR(SUMIFS(E:E,G:G,"Ainukasutuses pind",C:C,"üüritav pind",H:H,BI128,A:A,0)/SUMIFS(E:E,G:G,"Ainukasutuses pind",C:C,"üüritav pind",A:A,0)*(IF(G128="Korruse üldpind", SUMIFS(E:E,G:G,"Ühiskasutuses korruse pind",C:C,"üüritav pind",A:A,0,BH:BH,1),SUMIFS(E:E,G:G,"Korruse üldpind",C:C,"üüritav pind",A:A,0,BH:BH,1))+SUMIFS(E:E,G:G,"Ühiskasutuses korruse pind",C:C,"üüritav pind",A:A,0,BH:BH,1)),0)+IFERROR(SUMIFS(E:E,G:G,"Ainukasutuses pind",C:C,"üüritav pind",H:H,BI128,A:A,1)/SUMIFS(E:E,G:G,"Ainukasutuses pind",C:C,"üüritav pind",A:A,1)*(IF(G128="Korruse üldpind", SUMIFS(E:E,G:G,"Ühiskasutuses korruse pind",C:C,"üüritav pind",A:A,1,BH:BH,1),SUMIFS(E:E,G:G,"Korruse üldpind",C:C,"üüritav pind",A:A,1,BH:BH,1))+SUMIFS(E:E,G:G,"Ühiskasutuses korruse pind",C:C,"üüritav pind",A:A,1,BH:BH,1)),0)+IFERROR(SUMIFS(E:E,G:G,"Ainukasutuses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 0)+IFERROR(SUMIFS(E:E,G:G,"Ainukasutuses pind",C:C,"üüritav pind",H:H,BI128,A:A,4)/SUMIFS(E:E,G:G,"Ainukasutuses pind",C:C,"üüritav pind",A:A,4)*(IF(G128="Korruse üldpind",SUMIFS(E:E,G:G,"Ühiskasutuses korruse pind",C:C,"üüritav pind",A:A,4,BH:BH,1),SUMIFS(E:E,G:G,"Korruse üldpind",C:C,"üüritav pind",A:A,4,BH:BH,1))+SUMIFS(E:E,G:G,"Ühiskasutuses korruse pind",C:C,"üüritav pind",A:A,4,BH:BH,1)), 0)+IFERROR(SUMIFS(E:E,G:G,"Ainukasutuses pind",C:C,"üüritav pind",H:H,BI128,A:A,5)/SUMIFS(E:E,G:G,"Ainukasutuses pind",C:C,"üüritav pind",A:A,5)*(IF(G128="Korruse üldpind", SUMIFS(E:E,G:G,"Ühiskasutuses korruse pind",C:C,"üüritav pind",A:A,5,BH:BH,1),SUMIFS(E:E,G:G,"Korruse üldpind",C:C,"üüritav pind",A:A,5,BH:BH,1))+SUMIFS(E:E,G:G,"Ühiskasutuses korruse pind",C:C,"üüritav pind",A:A,5,BH:BH,1)), 0)+IFERROR(SUMIFS(E:E,G:G,"Ainukasutuses pind",C:C,"üüritav pind",H:H,BI128,A:A,6)/SUMIFS(E:E,G:G,"Ainukasutuses pind",C:C,"üüritav pind",A:A,6)*(IF(G128="Korruse üldpind", SUMIFS(E:E,G:G,"Ühiskasutuses korruse pind",C:C,"üüritav pind",A:A,6,BH:BH,1),SUMIFS(E:E,G:G,"Korruse üldpind",C:C,"üüritav pind",A:A,6,BH:BH,1))+SUMIFS(E:E,G:G,"Ühiskasutuses korruse pind",C:C,"üüritav pind",A:A,6,BH:BH,1)),0)+IFERROR(SUMIFS(E:E,G:G,"Ainukasutuses pind",C:C,"üüritav pind",H:H,BI128,A:A,7)/SUMIFS(E:E,G:G,"Ainukasutuses pind",C:C,"üüritav pind",A:A,7)*(IF(G128="Korruse üldpind", SUMIFS(E:E,G:G,"Ühiskasutuses korruse pind",C:C,"üüritav pind",A:A,7,BH:BH,1),SUMIFS(E:E,G:G,"Korruse üldpind",C:C,"üüritav pind",A:A,7,BH:BH,1))+SUMIFS(E:E,G:G,"Ühiskasutuses korruse pind",C:C,"üüritav pind",A:A,7,BH:BH,1)),0)+IFERROR(SUMIFS(E:E,G:G,"Ainukasutuses pind",C:C,"üüritav pind",H:H,BI128,A:A,8)/SUMIFS(E:E,G:G,"Ainukasutuses pind",C:C,"üüritav pind",A:A,8)*(IF(G128="Korruse üldpind", SUMIFS(E:E,G:G,"Ühiskasutuses korruse pind",C:C,"üüritav pind",A:A,8,BH:BH,1),SUMIFS(E:E,G:G,"Korruse üldpind",C:C,"üüritav pind",A:A,8,BH:BH,1))+SUMIFS(E:E,G:G,"Ühiskasutuses korruse pind",C:C,"üüritav pind",A:A,8,BH:BH,1)),0)+IFERROR(SUMIFS(E:E,G:G,"Ainukasutuses pind",C:C,"üüritav pind",H:H,BI128,A:A,9)/SUMIFS(E:E,G:G,"Ainukasutuses pind",C:C,"üüritav pind",A:A,9)*(IF(G128="Korruse üldpind", SUMIFS(E:E,G:G,"Ühiskasutuses korruse pind",C:C,"üüritav pind",A:A,9,BH:BH,1),SUMIFS(E:E,G:G,"Korruse üldpind",C:C,"üüritav pind",A:A,9,BH:BH,1))+SUMIFS(E:E,G:G,"Ühiskasutuses korruse pind",C:C,"üüritav pind",A:A,9,BH:BH,1)),0)+IFERROR(SUMIFS(E:E,G:G,"Ainukasutuses pind",C:C,"üüritav pind",H:H,BI128,A:A,10)/SUMIFS(E:E,G:G,"Ainukasutuses pind",C:C,"üüritav pind",A:A,10)*(IF(G128="Korruse üldpind", SUMIFS(E:E,G:G,"Ühiskasutuses korruse pind",C:C,"üüritav pind",A:A,10,BH:BH,1),SUMIFS(E:E,G:G,"Korruse üldpind",C:C,"üüritav pind",A:A,10,BH:BH,1))+SUMIFS(E:E,G:G,"Ühiskasutuses korruse pind",C:C,"üüritav pind",A:A,10,BH:BH,1)), 0)+IFERROR(SUMIFS(E:E,G:G,"Ainukasutuses pind",C:C,"üüritav pind",H:H,BI128,A:A,11)/SUMIFS(E:E,G:G,"Ainukasutuses pind",C:C,"üüritav pind",A:A,11)*(IF(G128="Korruse üldpind",SUMIFS(E:E,G:G,"Ühiskasutuses korruse pind",C:C,"üüritav pind",A:A,11,BH:BH,1),SUMIFS(E:E,G:G,"Korruse üldpind",C:C,"üüritav pind",A:A,11,BH:BH,1))+SUMIFS(E:E,G:G,"Ühiskasutuses korruse pind",C:C,"üüritav pind",A:A,11,BH:BH,1)), 0)+IFERROR(SUMIFS(E:E,G:G,"Ainukasutuses pind",C:C,"üüritav pind",H:H,BI128,A:A,12)/SUMIFS(E:E,G:G,"Ainukasutuses pind",C:C,"üüritav pind",A:A,12)*(IF(G128="Korruse üldpind", SUMIFS(E:E,G:G,"Ühiskasutuses korruse pind",C:C,"üüritav pind",A:A,12,BH:BH,1),SUMIFS(E:E,G:G,"Korruse üldpind",C:C,"üüritav pind",A:A,12,BH:BH,1))+SUMIFS(E:E,G:G,"Ühiskasutuses korruse pind",C:C,"üüritav pind",A:A,12,BH:BH,1)),0)+IFERROR(SUMIFS(E:E,G:G,"Ainukasutuses pind",C:C,"üüritav pind",H:H,BI128,A:A,13)/SUMIFS(E:E,G:G,"Ainukasutuses pind",C:C,"üüritav pind",A:A,13)*(IF(G128="Korruse üldpind", SUMIFS(E:E,G:G,"Ühiskasutuses korruse pind",C:C,"üüritav pind",A:A,13,BH:BH,1),SUMIFS(E:E,G:G,"Korruse üldpind",C:C,"üüritav pind",A:A,13,BH:BH,1))+SUMIFS(E:E,G:G,"Ühiskasutuses korruse pind",C:C,"üüritav pind",A:A,13,BH:BH,1)),0)+IFERROR(SUMIFS(E:E,G:G,"Ainukasutuses pind",C:C,"Üüritav pind",H:H,BI128,A:A,14)/SUMIFS(E:E,G:G,"Ainukasutuses pind",C:C,"Üüritav pind",A:A,14)*(IF(G128="Korruse üldpind", SUMIFS(E:E,G:G,"Ühiskasutuses korruse pind",C:C,"üüritav pind",A:A,14,BH:BH,1),SUMIFS(E:E,G:G,"Korruse üldpind",C:C,"üüritav pind",A:A,14,BH:BH,1))+SUMIFS(E:E,G:G,"Ühiskasutuses korruse pind",C:C,"üüritav pind",A:A,14,BH:BH,1)), 0),IF(BI128="Aktiivne vakantsus", SUMIFS(E:E,C:C,"üüritav pind",G:G,"Ühiskasutuses korruse pind",BH:BH,1)+SUMIFS(E:E,C:C,"üüritav pind",G:G,"Korruse üldpind",BH:BH,1)-SUM($BL$2:BL127), IF(BI128="Üüritav büroopind kokku", SUM($BL$2:BL127), "")))</f>
        <v/>
      </c>
      <c r="BM128" s="34" t="str">
        <f ca="1">IF(BF128&lt;&gt;"",IFERROR(AY128/SUM($AY$3:OFFSET($AY$3,MATCH("Üüritav büroopind kokku",$BI$5:$BI$300,0),0))*(SUMIFS(E:E,G:G,"Ühiskasutuses hoone pind",C:C,"ÜÜRITAV PIND",BH:BH,1)+SUMIFS(E:E,G:G,"Hoone üldpind",C:C,"ÜÜRITAV PIND",BH:BH,1)),0),IF(BI128="Aktiivne vakantsus",IFERROR(AY128/SUM($AY$3:OFFSET($AY$3,MATCH("Üüritav büroopind kokku",$BI$5:$BI$300,0),0))*(SUMIFS(E:E,G:G,"Ühiskasutuses hoone pind",C:C,"ÜÜRITAV PIND",BH:BH,1)+SUMIFS(E:E,G:G,"Hoone üldpind",C:C,"ÜÜRITAV PIND",BH:BH,1)),0),IF(BI128="Üüritav büroopind kokku",SUM($BM$2:BM127),"")))</f>
        <v/>
      </c>
      <c r="BN128" s="34" t="str">
        <f>IF(OR(BF128&lt;&gt;"",BI128="Aktiivne vakantsus"),IFERROR(SUMIFS(INDEX($AC$3:$AU$1002,0,MATCH($BI128,AC$2:AU$2,0)),$BH$3:$BH$1002,1),0),IF(BI128="Üüritav büroopind kokku",SUM($BN$2:BN127), ""))</f>
        <v/>
      </c>
      <c r="BO128" s="34" t="str">
        <f t="shared" si="18"/>
        <v/>
      </c>
      <c r="BP128" s="114" t="str">
        <f t="shared" ca="1" si="16"/>
        <v/>
      </c>
    </row>
    <row r="129" spans="1:68" x14ac:dyDescent="0.3">
      <c r="A129" s="25" t="str">
        <f>IF(Eksplikatsioon!A131=0,"",Eksplikatsioon!A131)</f>
        <v/>
      </c>
      <c r="B129" s="58" t="str">
        <f>IF(Eksplikatsioon!B131=0,"",Eksplikatsioon!B131)</f>
        <v/>
      </c>
      <c r="C129" s="25" t="str">
        <f>IF(Eksplikatsioon!C131=0,"",Eksplikatsioon!C131)</f>
        <v/>
      </c>
      <c r="D129" s="25" t="str">
        <f>IF(Eksplikatsioon!D131=0,"",Eksplikatsioon!D131)</f>
        <v/>
      </c>
      <c r="E129" s="56" t="str">
        <f>IF(Eksplikatsioon!F131=0,"",Eksplikatsioon!F131)</f>
        <v/>
      </c>
      <c r="F129" s="25" t="str">
        <f>IF(Eksplikatsioon!H131=0,"",Eksplikatsioon!H131)</f>
        <v/>
      </c>
      <c r="G129" s="25" t="str">
        <f>IF(Eksplikatsioon!J131=0,"",Eksplikatsioon!J131)</f>
        <v/>
      </c>
      <c r="H129" s="25" t="str">
        <f>IF(Eksplikatsioon!K131=0,"",Eksplikatsioon!K131)</f>
        <v/>
      </c>
      <c r="I129" s="25" t="str">
        <f>IF(Eksplikatsioon!L131=0,"",Eksplikatsioon!L131)</f>
        <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c r="BH129" s="108" t="str">
        <f t="shared" si="17"/>
        <v/>
      </c>
      <c r="BI129" s="9" t="str">
        <f t="shared" si="19"/>
        <v/>
      </c>
      <c r="BJ129" s="9" t="str">
        <f t="shared" si="20"/>
        <v/>
      </c>
      <c r="BK129" s="34" t="str">
        <f>IF(BF129&lt;&gt;"",IF(SUMIFS(E:E,H:H,BI129,G:G,"Ainukasutuses pind",C:C,"ÜÜRITAV PIND",BH:BH,1)=0,0,SUMIFS(E:E,H:H,BI129,G:G,"Ainukasutuses pind",C:C,"ÜÜRITAV PIND",BH:BH,1)),IF(BI129="Aktiivne vakantsus",SUMIFS(E:E,C:C,"üüritav pind",G:G,"ainukasutuses pind",BH:BH,1)-SUM($BK$2:BK128),IF(BI129="Üüritav büroopind kokku",SUM($BK$2:BK128),"")))</f>
        <v/>
      </c>
      <c r="BL129" s="34" t="str">
        <f>IF(BF129&lt;&gt;"",IFERROR(SUMIFS(E:E,G:G,"Ainukasutuses pind",C:C,"üüritav pind",H:H,BI129,A:A,-4)/SUMIFS(E:E,G:G,"Ainukasutuses pind",C:C,"üüritav pind",A:A,-4)*(IF(G129="Korruse üldpind", SUMIFS(E:E,G:G,"Ühiskasutuses korruse pind",C:C,"üüritav pind",A:A,-4,BH:BH,1),SUMIFS(E:E,G:G,"Korruse üldpind",C:C,"üüritav pind",A:A,-4,BH:BH,1))+SUMIFS(E:E,G:G,"Ühiskasutuses korruse pind",C:C,"üüritav pind",A:A,-4,BH:BH,1)),0)+IFERROR(SUMIFS(E:E,G:G,"Ainukasutuses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pind",H:H,BI129,A:A,-1)/SUMIFS(E:E,G:G,"Ainukasutuses pind",C:C,"üüritav pind",A:A,-1)*(IF(G129="Korruse üldpind",SUMIFS(E:E,G:G,"Ühiskasutuses korruse pind",C:C,"üüritav pind",A:A,-1,BH:BH,1),SUMIFS(E:E,G:G,"Korruse üldpind",C:C,"üüritav pind",A:A,-1,BH:BH,1))+SUMIFS(E:E,G:G,"Ühiskasutuses korruse pind",C:C,"üüritav pind",A:A,-1,BH:BH,1)),0)+IFERROR(SUMIFS(E:E,G:G,"Ainukasutuses pind",C:C,"üüritav pind",H:H,BI129,A:A,0)/SUMIFS(E:E,G:G,"Ainukasutuses pind",C:C,"üüritav pind",A:A,0)*(IF(G129="Korruse üldpind", SUMIFS(E:E,G:G,"Ühiskasutuses korruse pind",C:C,"üüritav pind",A:A,0,BH:BH,1),SUMIFS(E:E,G:G,"Korruse üldpind",C:C,"üüritav pind",A:A,0,BH:BH,1))+SUMIFS(E:E,G:G,"Ühiskasutuses korruse pind",C:C,"üüritav pind",A:A,0,BH:BH,1)),0)+IFERROR(SUMIFS(E:E,G:G,"Ainukasutuses pind",C:C,"üüritav pind",H:H,BI129,A:A,1)/SUMIFS(E:E,G:G,"Ainukasutuses pind",C:C,"üüritav pind",A:A,1)*(IF(G129="Korruse üldpind", SUMIFS(E:E,G:G,"Ühiskasutuses korruse pind",C:C,"üüritav pind",A:A,1,BH:BH,1),SUMIFS(E:E,G:G,"Korruse üldpind",C:C,"üüritav pind",A:A,1,BH:BH,1))+SUMIFS(E:E,G:G,"Ühiskasutuses korruse pind",C:C,"üüritav pind",A:A,1,BH:BH,1)),0)+IFERROR(SUMIFS(E:E,G:G,"Ainukasutuses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 0)+IFERROR(SUMIFS(E:E,G:G,"Ainukasutuses pind",C:C,"üüritav pind",H:H,BI129,A:A,4)/SUMIFS(E:E,G:G,"Ainukasutuses pind",C:C,"üüritav pind",A:A,4)*(IF(G129="Korruse üldpind",SUMIFS(E:E,G:G,"Ühiskasutuses korruse pind",C:C,"üüritav pind",A:A,4,BH:BH,1),SUMIFS(E:E,G:G,"Korruse üldpind",C:C,"üüritav pind",A:A,4,BH:BH,1))+SUMIFS(E:E,G:G,"Ühiskasutuses korruse pind",C:C,"üüritav pind",A:A,4,BH:BH,1)), 0)+IFERROR(SUMIFS(E:E,G:G,"Ainukasutuses pind",C:C,"üüritav pind",H:H,BI129,A:A,5)/SUMIFS(E:E,G:G,"Ainukasutuses pind",C:C,"üüritav pind",A:A,5)*(IF(G129="Korruse üldpind", SUMIFS(E:E,G:G,"Ühiskasutuses korruse pind",C:C,"üüritav pind",A:A,5,BH:BH,1),SUMIFS(E:E,G:G,"Korruse üldpind",C:C,"üüritav pind",A:A,5,BH:BH,1))+SUMIFS(E:E,G:G,"Ühiskasutuses korruse pind",C:C,"üüritav pind",A:A,5,BH:BH,1)), 0)+IFERROR(SUMIFS(E:E,G:G,"Ainukasutuses pind",C:C,"üüritav pind",H:H,BI129,A:A,6)/SUMIFS(E:E,G:G,"Ainukasutuses pind",C:C,"üüritav pind",A:A,6)*(IF(G129="Korruse üldpind", SUMIFS(E:E,G:G,"Ühiskasutuses korruse pind",C:C,"üüritav pind",A:A,6,BH:BH,1),SUMIFS(E:E,G:G,"Korruse üldpind",C:C,"üüritav pind",A:A,6,BH:BH,1))+SUMIFS(E:E,G:G,"Ühiskasutuses korruse pind",C:C,"üüritav pind",A:A,6,BH:BH,1)),0)+IFERROR(SUMIFS(E:E,G:G,"Ainukasutuses pind",C:C,"üüritav pind",H:H,BI129,A:A,7)/SUMIFS(E:E,G:G,"Ainukasutuses pind",C:C,"üüritav pind",A:A,7)*(IF(G129="Korruse üldpind", SUMIFS(E:E,G:G,"Ühiskasutuses korruse pind",C:C,"üüritav pind",A:A,7,BH:BH,1),SUMIFS(E:E,G:G,"Korruse üldpind",C:C,"üüritav pind",A:A,7,BH:BH,1))+SUMIFS(E:E,G:G,"Ühiskasutuses korruse pind",C:C,"üüritav pind",A:A,7,BH:BH,1)),0)+IFERROR(SUMIFS(E:E,G:G,"Ainukasutuses pind",C:C,"üüritav pind",H:H,BI129,A:A,8)/SUMIFS(E:E,G:G,"Ainukasutuses pind",C:C,"üüritav pind",A:A,8)*(IF(G129="Korruse üldpind", SUMIFS(E:E,G:G,"Ühiskasutuses korruse pind",C:C,"üüritav pind",A:A,8,BH:BH,1),SUMIFS(E:E,G:G,"Korruse üldpind",C:C,"üüritav pind",A:A,8,BH:BH,1))+SUMIFS(E:E,G:G,"Ühiskasutuses korruse pind",C:C,"üüritav pind",A:A,8,BH:BH,1)),0)+IFERROR(SUMIFS(E:E,G:G,"Ainukasutuses pind",C:C,"üüritav pind",H:H,BI129,A:A,9)/SUMIFS(E:E,G:G,"Ainukasutuses pind",C:C,"üüritav pind",A:A,9)*(IF(G129="Korruse üldpind", SUMIFS(E:E,G:G,"Ühiskasutuses korruse pind",C:C,"üüritav pind",A:A,9,BH:BH,1),SUMIFS(E:E,G:G,"Korruse üldpind",C:C,"üüritav pind",A:A,9,BH:BH,1))+SUMIFS(E:E,G:G,"Ühiskasutuses korruse pind",C:C,"üüritav pind",A:A,9,BH:BH,1)),0)+IFERROR(SUMIFS(E:E,G:G,"Ainukasutuses pind",C:C,"üüritav pind",H:H,BI129,A:A,10)/SUMIFS(E:E,G:G,"Ainukasutuses pind",C:C,"üüritav pind",A:A,10)*(IF(G129="Korruse üldpind", SUMIFS(E:E,G:G,"Ühiskasutuses korruse pind",C:C,"üüritav pind",A:A,10,BH:BH,1),SUMIFS(E:E,G:G,"Korruse üldpind",C:C,"üüritav pind",A:A,10,BH:BH,1))+SUMIFS(E:E,G:G,"Ühiskasutuses korruse pind",C:C,"üüritav pind",A:A,10,BH:BH,1)), 0)+IFERROR(SUMIFS(E:E,G:G,"Ainukasutuses pind",C:C,"üüritav pind",H:H,BI129,A:A,11)/SUMIFS(E:E,G:G,"Ainukasutuses pind",C:C,"üüritav pind",A:A,11)*(IF(G129="Korruse üldpind",SUMIFS(E:E,G:G,"Ühiskasutuses korruse pind",C:C,"üüritav pind",A:A,11,BH:BH,1),SUMIFS(E:E,G:G,"Korruse üldpind",C:C,"üüritav pind",A:A,11,BH:BH,1))+SUMIFS(E:E,G:G,"Ühiskasutuses korruse pind",C:C,"üüritav pind",A:A,11,BH:BH,1)), 0)+IFERROR(SUMIFS(E:E,G:G,"Ainukasutuses pind",C:C,"üüritav pind",H:H,BI129,A:A,12)/SUMIFS(E:E,G:G,"Ainukasutuses pind",C:C,"üüritav pind",A:A,12)*(IF(G129="Korruse üldpind", SUMIFS(E:E,G:G,"Ühiskasutuses korruse pind",C:C,"üüritav pind",A:A,12,BH:BH,1),SUMIFS(E:E,G:G,"Korruse üldpind",C:C,"üüritav pind",A:A,12,BH:BH,1))+SUMIFS(E:E,G:G,"Ühiskasutuses korruse pind",C:C,"üüritav pind",A:A,12,BH:BH,1)),0)+IFERROR(SUMIFS(E:E,G:G,"Ainukasutuses pind",C:C,"üüritav pind",H:H,BI129,A:A,13)/SUMIFS(E:E,G:G,"Ainukasutuses pind",C:C,"üüritav pind",A:A,13)*(IF(G129="Korruse üldpind", SUMIFS(E:E,G:G,"Ühiskasutuses korruse pind",C:C,"üüritav pind",A:A,13,BH:BH,1),SUMIFS(E:E,G:G,"Korruse üldpind",C:C,"üüritav pind",A:A,13,BH:BH,1))+SUMIFS(E:E,G:G,"Ühiskasutuses korruse pind",C:C,"üüritav pind",A:A,13,BH:BH,1)),0)+IFERROR(SUMIFS(E:E,G:G,"Ainukasutuses pind",C:C,"Üüritav pind",H:H,BI129,A:A,14)/SUMIFS(E:E,G:G,"Ainukasutuses pind",C:C,"Üüritav pind",A:A,14)*(IF(G129="Korruse üldpind", SUMIFS(E:E,G:G,"Ühiskasutuses korruse pind",C:C,"üüritav pind",A:A,14,BH:BH,1),SUMIFS(E:E,G:G,"Korruse üldpind",C:C,"üüritav pind",A:A,14,BH:BH,1))+SUMIFS(E:E,G:G,"Ühiskasutuses korruse pind",C:C,"üüritav pind",A:A,14,BH:BH,1)), 0),IF(BI129="Aktiivne vakantsus", SUMIFS(E:E,C:C,"üüritav pind",G:G,"Ühiskasutuses korruse pind",BH:BH,1)+SUMIFS(E:E,C:C,"üüritav pind",G:G,"Korruse üldpind",BH:BH,1)-SUM($BL$2:BL128), IF(BI129="Üüritav büroopind kokku", SUM($BL$2:BL128), "")))</f>
        <v/>
      </c>
      <c r="BM129" s="34" t="str">
        <f ca="1">IF(BF129&lt;&gt;"",IFERROR(AY129/SUM($AY$3:OFFSET($AY$3,MATCH("Üüritav büroopind kokku",$BI$5:$BI$300,0),0))*(SUMIFS(E:E,G:G,"Ühiskasutuses hoone pind",C:C,"ÜÜRITAV PIND",BH:BH,1)+SUMIFS(E:E,G:G,"Hoone üldpind",C:C,"ÜÜRITAV PIND",BH:BH,1)),0),IF(BI129="Aktiivne vakantsus",IFERROR(AY129/SUM($AY$3:OFFSET($AY$3,MATCH("Üüritav büroopind kokku",$BI$5:$BI$300,0),0))*(SUMIFS(E:E,G:G,"Ühiskasutuses hoone pind",C:C,"ÜÜRITAV PIND",BH:BH,1)+SUMIFS(E:E,G:G,"Hoone üldpind",C:C,"ÜÜRITAV PIND",BH:BH,1)),0),IF(BI129="Üüritav büroopind kokku",SUM($BM$2:BM128),"")))</f>
        <v/>
      </c>
      <c r="BN129" s="34" t="str">
        <f>IF(OR(BF129&lt;&gt;"",BI129="Aktiivne vakantsus"),IFERROR(SUMIFS(INDEX($AC$3:$AU$1002,0,MATCH($BI129,AC$2:AU$2,0)),$BH$3:$BH$1002,1),0),IF(BI129="Üüritav büroopind kokku",SUM($BN$2:BN128), ""))</f>
        <v/>
      </c>
      <c r="BO129" s="34" t="str">
        <f t="shared" si="18"/>
        <v/>
      </c>
      <c r="BP129" s="114" t="str">
        <f t="shared" ca="1" si="16"/>
        <v/>
      </c>
    </row>
    <row r="130" spans="1:68" x14ac:dyDescent="0.3">
      <c r="A130" s="25" t="str">
        <f>IF(Eksplikatsioon!A132=0,"",Eksplikatsioon!A132)</f>
        <v/>
      </c>
      <c r="B130" s="58" t="str">
        <f>IF(Eksplikatsioon!B132=0,"",Eksplikatsioon!B132)</f>
        <v/>
      </c>
      <c r="C130" s="25" t="str">
        <f>IF(Eksplikatsioon!C132=0,"",Eksplikatsioon!C132)</f>
        <v/>
      </c>
      <c r="D130" s="25" t="str">
        <f>IF(Eksplikatsioon!D132=0,"",Eksplikatsioon!D132)</f>
        <v/>
      </c>
      <c r="E130" s="56" t="str">
        <f>IF(Eksplikatsioon!F132=0,"",Eksplikatsioon!F132)</f>
        <v/>
      </c>
      <c r="F130" s="25" t="str">
        <f>IF(Eksplikatsioon!H132=0,"",Eksplikatsioon!H132)</f>
        <v/>
      </c>
      <c r="G130" s="25" t="str">
        <f>IF(Eksplikatsioon!J132=0,"",Eksplikatsioon!J132)</f>
        <v/>
      </c>
      <c r="H130" s="25" t="str">
        <f>IF(Eksplikatsioon!K132=0,"",Eksplikatsioon!K132)</f>
        <v/>
      </c>
      <c r="I130" s="25" t="str">
        <f>IF(Eksplikatsioon!L132=0,"",Eksplikatsioon!L132)</f>
        <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c r="BH130" s="108" t="str">
        <f t="shared" si="17"/>
        <v/>
      </c>
      <c r="BI130" s="9" t="str">
        <f t="shared" si="19"/>
        <v/>
      </c>
      <c r="BJ130" s="9" t="str">
        <f t="shared" si="20"/>
        <v/>
      </c>
      <c r="BK130" s="34" t="str">
        <f>IF(BF130&lt;&gt;"",IF(SUMIFS(E:E,H:H,BI130,G:G,"Ainukasutuses pind",C:C,"ÜÜRITAV PIND",BH:BH,1)=0,0,SUMIFS(E:E,H:H,BI130,G:G,"Ainukasutuses pind",C:C,"ÜÜRITAV PIND",BH:BH,1)),IF(BI130="Aktiivne vakantsus",SUMIFS(E:E,C:C,"üüritav pind",G:G,"ainukasutuses pind",BH:BH,1)-SUM($BK$2:BK129),IF(BI130="Üüritav büroopind kokku",SUM($BK$2:BK129),"")))</f>
        <v/>
      </c>
      <c r="BL130" s="34" t="str">
        <f>IF(BF130&lt;&gt;"",IFERROR(SUMIFS(E:E,G:G,"Ainukasutuses pind",C:C,"üüritav pind",H:H,BI130,A:A,-4)/SUMIFS(E:E,G:G,"Ainukasutuses pind",C:C,"üüritav pind",A:A,-4)*(IF(G130="Korruse üldpind", SUMIFS(E:E,G:G,"Ühiskasutuses korruse pind",C:C,"üüritav pind",A:A,-4,BH:BH,1),SUMIFS(E:E,G:G,"Korruse üldpind",C:C,"üüritav pind",A:A,-4,BH:BH,1))+SUMIFS(E:E,G:G,"Ühiskasutuses korruse pind",C:C,"üüritav pind",A:A,-4,BH:BH,1)),0)+IFERROR(SUMIFS(E:E,G:G,"Ainukasutuses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pind",H:H,BI130,A:A,-1)/SUMIFS(E:E,G:G,"Ainukasutuses pind",C:C,"üüritav pind",A:A,-1)*(IF(G130="Korruse üldpind",SUMIFS(E:E,G:G,"Ühiskasutuses korruse pind",C:C,"üüritav pind",A:A,-1,BH:BH,1),SUMIFS(E:E,G:G,"Korruse üldpind",C:C,"üüritav pind",A:A,-1,BH:BH,1))+SUMIFS(E:E,G:G,"Ühiskasutuses korruse pind",C:C,"üüritav pind",A:A,-1,BH:BH,1)),0)+IFERROR(SUMIFS(E:E,G:G,"Ainukasutuses pind",C:C,"üüritav pind",H:H,BI130,A:A,0)/SUMIFS(E:E,G:G,"Ainukasutuses pind",C:C,"üüritav pind",A:A,0)*(IF(G130="Korruse üldpind", SUMIFS(E:E,G:G,"Ühiskasutuses korruse pind",C:C,"üüritav pind",A:A,0,BH:BH,1),SUMIFS(E:E,G:G,"Korruse üldpind",C:C,"üüritav pind",A:A,0,BH:BH,1))+SUMIFS(E:E,G:G,"Ühiskasutuses korruse pind",C:C,"üüritav pind",A:A,0,BH:BH,1)),0)+IFERROR(SUMIFS(E:E,G:G,"Ainukasutuses pind",C:C,"üüritav pind",H:H,BI130,A:A,1)/SUMIFS(E:E,G:G,"Ainukasutuses pind",C:C,"üüritav pind",A:A,1)*(IF(G130="Korruse üldpind", SUMIFS(E:E,G:G,"Ühiskasutuses korruse pind",C:C,"üüritav pind",A:A,1,BH:BH,1),SUMIFS(E:E,G:G,"Korruse üldpind",C:C,"üüritav pind",A:A,1,BH:BH,1))+SUMIFS(E:E,G:G,"Ühiskasutuses korruse pind",C:C,"üüritav pind",A:A,1,BH:BH,1)),0)+IFERROR(SUMIFS(E:E,G:G,"Ainukasutuses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 0)+IFERROR(SUMIFS(E:E,G:G,"Ainukasutuses pind",C:C,"üüritav pind",H:H,BI130,A:A,4)/SUMIFS(E:E,G:G,"Ainukasutuses pind",C:C,"üüritav pind",A:A,4)*(IF(G130="Korruse üldpind",SUMIFS(E:E,G:G,"Ühiskasutuses korruse pind",C:C,"üüritav pind",A:A,4,BH:BH,1),SUMIFS(E:E,G:G,"Korruse üldpind",C:C,"üüritav pind",A:A,4,BH:BH,1))+SUMIFS(E:E,G:G,"Ühiskasutuses korruse pind",C:C,"üüritav pind",A:A,4,BH:BH,1)), 0)+IFERROR(SUMIFS(E:E,G:G,"Ainukasutuses pind",C:C,"üüritav pind",H:H,BI130,A:A,5)/SUMIFS(E:E,G:G,"Ainukasutuses pind",C:C,"üüritav pind",A:A,5)*(IF(G130="Korruse üldpind", SUMIFS(E:E,G:G,"Ühiskasutuses korruse pind",C:C,"üüritav pind",A:A,5,BH:BH,1),SUMIFS(E:E,G:G,"Korruse üldpind",C:C,"üüritav pind",A:A,5,BH:BH,1))+SUMIFS(E:E,G:G,"Ühiskasutuses korruse pind",C:C,"üüritav pind",A:A,5,BH:BH,1)), 0)+IFERROR(SUMIFS(E:E,G:G,"Ainukasutuses pind",C:C,"üüritav pind",H:H,BI130,A:A,6)/SUMIFS(E:E,G:G,"Ainukasutuses pind",C:C,"üüritav pind",A:A,6)*(IF(G130="Korruse üldpind", SUMIFS(E:E,G:G,"Ühiskasutuses korruse pind",C:C,"üüritav pind",A:A,6,BH:BH,1),SUMIFS(E:E,G:G,"Korruse üldpind",C:C,"üüritav pind",A:A,6,BH:BH,1))+SUMIFS(E:E,G:G,"Ühiskasutuses korruse pind",C:C,"üüritav pind",A:A,6,BH:BH,1)),0)+IFERROR(SUMIFS(E:E,G:G,"Ainukasutuses pind",C:C,"üüritav pind",H:H,BI130,A:A,7)/SUMIFS(E:E,G:G,"Ainukasutuses pind",C:C,"üüritav pind",A:A,7)*(IF(G130="Korruse üldpind", SUMIFS(E:E,G:G,"Ühiskasutuses korruse pind",C:C,"üüritav pind",A:A,7,BH:BH,1),SUMIFS(E:E,G:G,"Korruse üldpind",C:C,"üüritav pind",A:A,7,BH:BH,1))+SUMIFS(E:E,G:G,"Ühiskasutuses korruse pind",C:C,"üüritav pind",A:A,7,BH:BH,1)),0)+IFERROR(SUMIFS(E:E,G:G,"Ainukasutuses pind",C:C,"üüritav pind",H:H,BI130,A:A,8)/SUMIFS(E:E,G:G,"Ainukasutuses pind",C:C,"üüritav pind",A:A,8)*(IF(G130="Korruse üldpind", SUMIFS(E:E,G:G,"Ühiskasutuses korruse pind",C:C,"üüritav pind",A:A,8,BH:BH,1),SUMIFS(E:E,G:G,"Korruse üldpind",C:C,"üüritav pind",A:A,8,BH:BH,1))+SUMIFS(E:E,G:G,"Ühiskasutuses korruse pind",C:C,"üüritav pind",A:A,8,BH:BH,1)),0)+IFERROR(SUMIFS(E:E,G:G,"Ainukasutuses pind",C:C,"üüritav pind",H:H,BI130,A:A,9)/SUMIFS(E:E,G:G,"Ainukasutuses pind",C:C,"üüritav pind",A:A,9)*(IF(G130="Korruse üldpind", SUMIFS(E:E,G:G,"Ühiskasutuses korruse pind",C:C,"üüritav pind",A:A,9,BH:BH,1),SUMIFS(E:E,G:G,"Korruse üldpind",C:C,"üüritav pind",A:A,9,BH:BH,1))+SUMIFS(E:E,G:G,"Ühiskasutuses korruse pind",C:C,"üüritav pind",A:A,9,BH:BH,1)),0)+IFERROR(SUMIFS(E:E,G:G,"Ainukasutuses pind",C:C,"üüritav pind",H:H,BI130,A:A,10)/SUMIFS(E:E,G:G,"Ainukasutuses pind",C:C,"üüritav pind",A:A,10)*(IF(G130="Korruse üldpind", SUMIFS(E:E,G:G,"Ühiskasutuses korruse pind",C:C,"üüritav pind",A:A,10,BH:BH,1),SUMIFS(E:E,G:G,"Korruse üldpind",C:C,"üüritav pind",A:A,10,BH:BH,1))+SUMIFS(E:E,G:G,"Ühiskasutuses korruse pind",C:C,"üüritav pind",A:A,10,BH:BH,1)), 0)+IFERROR(SUMIFS(E:E,G:G,"Ainukasutuses pind",C:C,"üüritav pind",H:H,BI130,A:A,11)/SUMIFS(E:E,G:G,"Ainukasutuses pind",C:C,"üüritav pind",A:A,11)*(IF(G130="Korruse üldpind",SUMIFS(E:E,G:G,"Ühiskasutuses korruse pind",C:C,"üüritav pind",A:A,11,BH:BH,1),SUMIFS(E:E,G:G,"Korruse üldpind",C:C,"üüritav pind",A:A,11,BH:BH,1))+SUMIFS(E:E,G:G,"Ühiskasutuses korruse pind",C:C,"üüritav pind",A:A,11,BH:BH,1)), 0)+IFERROR(SUMIFS(E:E,G:G,"Ainukasutuses pind",C:C,"üüritav pind",H:H,BI130,A:A,12)/SUMIFS(E:E,G:G,"Ainukasutuses pind",C:C,"üüritav pind",A:A,12)*(IF(G130="Korruse üldpind", SUMIFS(E:E,G:G,"Ühiskasutuses korruse pind",C:C,"üüritav pind",A:A,12,BH:BH,1),SUMIFS(E:E,G:G,"Korruse üldpind",C:C,"üüritav pind",A:A,12,BH:BH,1))+SUMIFS(E:E,G:G,"Ühiskasutuses korruse pind",C:C,"üüritav pind",A:A,12,BH:BH,1)),0)+IFERROR(SUMIFS(E:E,G:G,"Ainukasutuses pind",C:C,"üüritav pind",H:H,BI130,A:A,13)/SUMIFS(E:E,G:G,"Ainukasutuses pind",C:C,"üüritav pind",A:A,13)*(IF(G130="Korruse üldpind", SUMIFS(E:E,G:G,"Ühiskasutuses korruse pind",C:C,"üüritav pind",A:A,13,BH:BH,1),SUMIFS(E:E,G:G,"Korruse üldpind",C:C,"üüritav pind",A:A,13,BH:BH,1))+SUMIFS(E:E,G:G,"Ühiskasutuses korruse pind",C:C,"üüritav pind",A:A,13,BH:BH,1)),0)+IFERROR(SUMIFS(E:E,G:G,"Ainukasutuses pind",C:C,"Üüritav pind",H:H,BI130,A:A,14)/SUMIFS(E:E,G:G,"Ainukasutuses pind",C:C,"Üüritav pind",A:A,14)*(IF(G130="Korruse üldpind", SUMIFS(E:E,G:G,"Ühiskasutuses korruse pind",C:C,"üüritav pind",A:A,14,BH:BH,1),SUMIFS(E:E,G:G,"Korruse üldpind",C:C,"üüritav pind",A:A,14,BH:BH,1))+SUMIFS(E:E,G:G,"Ühiskasutuses korruse pind",C:C,"üüritav pind",A:A,14,BH:BH,1)), 0),IF(BI130="Aktiivne vakantsus", SUMIFS(E:E,C:C,"üüritav pind",G:G,"Ühiskasutuses korruse pind",BH:BH,1)+SUMIFS(E:E,C:C,"üüritav pind",G:G,"Korruse üldpind",BH:BH,1)-SUM($BL$2:BL129), IF(BI130="Üüritav büroopind kokku", SUM($BL$2:BL129), "")))</f>
        <v/>
      </c>
      <c r="BM130" s="34" t="str">
        <f ca="1">IF(BF130&lt;&gt;"",IFERROR(AY130/SUM($AY$3:OFFSET($AY$3,MATCH("Üüritav büroopind kokku",$BI$5:$BI$300,0),0))*(SUMIFS(E:E,G:G,"Ühiskasutuses hoone pind",C:C,"ÜÜRITAV PIND",BH:BH,1)+SUMIFS(E:E,G:G,"Hoone üldpind",C:C,"ÜÜRITAV PIND",BH:BH,1)),0),IF(BI130="Aktiivne vakantsus",IFERROR(AY130/SUM($AY$3:OFFSET($AY$3,MATCH("Üüritav büroopind kokku",$BI$5:$BI$300,0),0))*(SUMIFS(E:E,G:G,"Ühiskasutuses hoone pind",C:C,"ÜÜRITAV PIND",BH:BH,1)+SUMIFS(E:E,G:G,"Hoone üldpind",C:C,"ÜÜRITAV PIND",BH:BH,1)),0),IF(BI130="Üüritav büroopind kokku",SUM($BM$2:BM129),"")))</f>
        <v/>
      </c>
      <c r="BN130" s="34" t="str">
        <f>IF(OR(BF130&lt;&gt;"",BI130="Aktiivne vakantsus"),IFERROR(SUMIFS(INDEX($AC$3:$AU$1002,0,MATCH($BI130,AC$2:AU$2,0)),$BH$3:$BH$1002,1),0),IF(BI130="Üüritav büroopind kokku",SUM($BN$2:BN129), ""))</f>
        <v/>
      </c>
      <c r="BO130" s="34" t="str">
        <f t="shared" si="18"/>
        <v/>
      </c>
      <c r="BP130" s="114" t="str">
        <f t="shared" ca="1" si="16"/>
        <v/>
      </c>
    </row>
    <row r="131" spans="1:68" x14ac:dyDescent="0.3">
      <c r="A131" s="25" t="str">
        <f>IF(Eksplikatsioon!A133=0,"",Eksplikatsioon!A133)</f>
        <v/>
      </c>
      <c r="B131" s="58" t="str">
        <f>IF(Eksplikatsioon!B133=0,"",Eksplikatsioon!B133)</f>
        <v/>
      </c>
      <c r="C131" s="25" t="str">
        <f>IF(Eksplikatsioon!C133=0,"",Eksplikatsioon!C133)</f>
        <v/>
      </c>
      <c r="D131" s="25" t="str">
        <f>IF(Eksplikatsioon!D133=0,"",Eksplikatsioon!D133)</f>
        <v/>
      </c>
      <c r="E131" s="56" t="str">
        <f>IF(Eksplikatsioon!F133=0,"",Eksplikatsioon!F133)</f>
        <v/>
      </c>
      <c r="F131" s="25" t="str">
        <f>IF(Eksplikatsioon!H133=0,"",Eksplikatsioon!H133)</f>
        <v/>
      </c>
      <c r="G131" s="25" t="str">
        <f>IF(Eksplikatsioon!J133=0,"",Eksplikatsioon!J133)</f>
        <v/>
      </c>
      <c r="H131" s="25" t="str">
        <f>IF(Eksplikatsioon!K133=0,"",Eksplikatsioon!K133)</f>
        <v/>
      </c>
      <c r="I131" s="25" t="str">
        <f>IF(Eksplikatsioon!L133=0,"",Eksplikatsioon!L133)</f>
        <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c r="BH131" s="108" t="str">
        <f t="shared" si="17"/>
        <v/>
      </c>
      <c r="BI131" s="9" t="str">
        <f t="shared" si="19"/>
        <v/>
      </c>
      <c r="BJ131" s="9" t="str">
        <f t="shared" si="20"/>
        <v/>
      </c>
      <c r="BK131" s="34" t="str">
        <f>IF(BF131&lt;&gt;"",IF(SUMIFS(E:E,H:H,BI131,G:G,"Ainukasutuses pind",C:C,"ÜÜRITAV PIND",BH:BH,1)=0,0,SUMIFS(E:E,H:H,BI131,G:G,"Ainukasutuses pind",C:C,"ÜÜRITAV PIND",BH:BH,1)),IF(BI131="Aktiivne vakantsus",SUMIFS(E:E,C:C,"üüritav pind",G:G,"ainukasutuses pind",BH:BH,1)-SUM($BK$2:BK130),IF(BI131="Üüritav büroopind kokku",SUM($BK$2:BK130),"")))</f>
        <v/>
      </c>
      <c r="BL131" s="34" t="str">
        <f>IF(BF131&lt;&gt;"",IFERROR(SUMIFS(E:E,G:G,"Ainukasutuses pind",C:C,"üüritav pind",H:H,BI131,A:A,-4)/SUMIFS(E:E,G:G,"Ainukasutuses pind",C:C,"üüritav pind",A:A,-4)*(IF(G131="Korruse üldpind", SUMIFS(E:E,G:G,"Ühiskasutuses korruse pind",C:C,"üüritav pind",A:A,-4,BH:BH,1),SUMIFS(E:E,G:G,"Korruse üldpind",C:C,"üüritav pind",A:A,-4,BH:BH,1))+SUMIFS(E:E,G:G,"Ühiskasutuses korruse pind",C:C,"üüritav pind",A:A,-4,BH:BH,1)),0)+IFERROR(SUMIFS(E:E,G:G,"Ainukasutuses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pind",H:H,BI131,A:A,-1)/SUMIFS(E:E,G:G,"Ainukasutuses pind",C:C,"üüritav pind",A:A,-1)*(IF(G131="Korruse üldpind",SUMIFS(E:E,G:G,"Ühiskasutuses korruse pind",C:C,"üüritav pind",A:A,-1,BH:BH,1),SUMIFS(E:E,G:G,"Korruse üldpind",C:C,"üüritav pind",A:A,-1,BH:BH,1))+SUMIFS(E:E,G:G,"Ühiskasutuses korruse pind",C:C,"üüritav pind",A:A,-1,BH:BH,1)),0)+IFERROR(SUMIFS(E:E,G:G,"Ainukasutuses pind",C:C,"üüritav pind",H:H,BI131,A:A,0)/SUMIFS(E:E,G:G,"Ainukasutuses pind",C:C,"üüritav pind",A:A,0)*(IF(G131="Korruse üldpind", SUMIFS(E:E,G:G,"Ühiskasutuses korruse pind",C:C,"üüritav pind",A:A,0,BH:BH,1),SUMIFS(E:E,G:G,"Korruse üldpind",C:C,"üüritav pind",A:A,0,BH:BH,1))+SUMIFS(E:E,G:G,"Ühiskasutuses korruse pind",C:C,"üüritav pind",A:A,0,BH:BH,1)),0)+IFERROR(SUMIFS(E:E,G:G,"Ainukasutuses pind",C:C,"üüritav pind",H:H,BI131,A:A,1)/SUMIFS(E:E,G:G,"Ainukasutuses pind",C:C,"üüritav pind",A:A,1)*(IF(G131="Korruse üldpind", SUMIFS(E:E,G:G,"Ühiskasutuses korruse pind",C:C,"üüritav pind",A:A,1,BH:BH,1),SUMIFS(E:E,G:G,"Korruse üldpind",C:C,"üüritav pind",A:A,1,BH:BH,1))+SUMIFS(E:E,G:G,"Ühiskasutuses korruse pind",C:C,"üüritav pind",A:A,1,BH:BH,1)),0)+IFERROR(SUMIFS(E:E,G:G,"Ainukasutuses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 0)+IFERROR(SUMIFS(E:E,G:G,"Ainukasutuses pind",C:C,"üüritav pind",H:H,BI131,A:A,4)/SUMIFS(E:E,G:G,"Ainukasutuses pind",C:C,"üüritav pind",A:A,4)*(IF(G131="Korruse üldpind",SUMIFS(E:E,G:G,"Ühiskasutuses korruse pind",C:C,"üüritav pind",A:A,4,BH:BH,1),SUMIFS(E:E,G:G,"Korruse üldpind",C:C,"üüritav pind",A:A,4,BH:BH,1))+SUMIFS(E:E,G:G,"Ühiskasutuses korruse pind",C:C,"üüritav pind",A:A,4,BH:BH,1)), 0)+IFERROR(SUMIFS(E:E,G:G,"Ainukasutuses pind",C:C,"üüritav pind",H:H,BI131,A:A,5)/SUMIFS(E:E,G:G,"Ainukasutuses pind",C:C,"üüritav pind",A:A,5)*(IF(G131="Korruse üldpind", SUMIFS(E:E,G:G,"Ühiskasutuses korruse pind",C:C,"üüritav pind",A:A,5,BH:BH,1),SUMIFS(E:E,G:G,"Korruse üldpind",C:C,"üüritav pind",A:A,5,BH:BH,1))+SUMIFS(E:E,G:G,"Ühiskasutuses korruse pind",C:C,"üüritav pind",A:A,5,BH:BH,1)), 0)+IFERROR(SUMIFS(E:E,G:G,"Ainukasutuses pind",C:C,"üüritav pind",H:H,BI131,A:A,6)/SUMIFS(E:E,G:G,"Ainukasutuses pind",C:C,"üüritav pind",A:A,6)*(IF(G131="Korruse üldpind", SUMIFS(E:E,G:G,"Ühiskasutuses korruse pind",C:C,"üüritav pind",A:A,6,BH:BH,1),SUMIFS(E:E,G:G,"Korruse üldpind",C:C,"üüritav pind",A:A,6,BH:BH,1))+SUMIFS(E:E,G:G,"Ühiskasutuses korruse pind",C:C,"üüritav pind",A:A,6,BH:BH,1)),0)+IFERROR(SUMIFS(E:E,G:G,"Ainukasutuses pind",C:C,"üüritav pind",H:H,BI131,A:A,7)/SUMIFS(E:E,G:G,"Ainukasutuses pind",C:C,"üüritav pind",A:A,7)*(IF(G131="Korruse üldpind", SUMIFS(E:E,G:G,"Ühiskasutuses korruse pind",C:C,"üüritav pind",A:A,7,BH:BH,1),SUMIFS(E:E,G:G,"Korruse üldpind",C:C,"üüritav pind",A:A,7,BH:BH,1))+SUMIFS(E:E,G:G,"Ühiskasutuses korruse pind",C:C,"üüritav pind",A:A,7,BH:BH,1)),0)+IFERROR(SUMIFS(E:E,G:G,"Ainukasutuses pind",C:C,"üüritav pind",H:H,BI131,A:A,8)/SUMIFS(E:E,G:G,"Ainukasutuses pind",C:C,"üüritav pind",A:A,8)*(IF(G131="Korruse üldpind", SUMIFS(E:E,G:G,"Ühiskasutuses korruse pind",C:C,"üüritav pind",A:A,8,BH:BH,1),SUMIFS(E:E,G:G,"Korruse üldpind",C:C,"üüritav pind",A:A,8,BH:BH,1))+SUMIFS(E:E,G:G,"Ühiskasutuses korruse pind",C:C,"üüritav pind",A:A,8,BH:BH,1)),0)+IFERROR(SUMIFS(E:E,G:G,"Ainukasutuses pind",C:C,"üüritav pind",H:H,BI131,A:A,9)/SUMIFS(E:E,G:G,"Ainukasutuses pind",C:C,"üüritav pind",A:A,9)*(IF(G131="Korruse üldpind", SUMIFS(E:E,G:G,"Ühiskasutuses korruse pind",C:C,"üüritav pind",A:A,9,BH:BH,1),SUMIFS(E:E,G:G,"Korruse üldpind",C:C,"üüritav pind",A:A,9,BH:BH,1))+SUMIFS(E:E,G:G,"Ühiskasutuses korruse pind",C:C,"üüritav pind",A:A,9,BH:BH,1)),0)+IFERROR(SUMIFS(E:E,G:G,"Ainukasutuses pind",C:C,"üüritav pind",H:H,BI131,A:A,10)/SUMIFS(E:E,G:G,"Ainukasutuses pind",C:C,"üüritav pind",A:A,10)*(IF(G131="Korruse üldpind", SUMIFS(E:E,G:G,"Ühiskasutuses korruse pind",C:C,"üüritav pind",A:A,10,BH:BH,1),SUMIFS(E:E,G:G,"Korruse üldpind",C:C,"üüritav pind",A:A,10,BH:BH,1))+SUMIFS(E:E,G:G,"Ühiskasutuses korruse pind",C:C,"üüritav pind",A:A,10,BH:BH,1)), 0)+IFERROR(SUMIFS(E:E,G:G,"Ainukasutuses pind",C:C,"üüritav pind",H:H,BI131,A:A,11)/SUMIFS(E:E,G:G,"Ainukasutuses pind",C:C,"üüritav pind",A:A,11)*(IF(G131="Korruse üldpind",SUMIFS(E:E,G:G,"Ühiskasutuses korruse pind",C:C,"üüritav pind",A:A,11,BH:BH,1),SUMIFS(E:E,G:G,"Korruse üldpind",C:C,"üüritav pind",A:A,11,BH:BH,1))+SUMIFS(E:E,G:G,"Ühiskasutuses korruse pind",C:C,"üüritav pind",A:A,11,BH:BH,1)), 0)+IFERROR(SUMIFS(E:E,G:G,"Ainukasutuses pind",C:C,"üüritav pind",H:H,BI131,A:A,12)/SUMIFS(E:E,G:G,"Ainukasutuses pind",C:C,"üüritav pind",A:A,12)*(IF(G131="Korruse üldpind", SUMIFS(E:E,G:G,"Ühiskasutuses korruse pind",C:C,"üüritav pind",A:A,12,BH:BH,1),SUMIFS(E:E,G:G,"Korruse üldpind",C:C,"üüritav pind",A:A,12,BH:BH,1))+SUMIFS(E:E,G:G,"Ühiskasutuses korruse pind",C:C,"üüritav pind",A:A,12,BH:BH,1)),0)+IFERROR(SUMIFS(E:E,G:G,"Ainukasutuses pind",C:C,"üüritav pind",H:H,BI131,A:A,13)/SUMIFS(E:E,G:G,"Ainukasutuses pind",C:C,"üüritav pind",A:A,13)*(IF(G131="Korruse üldpind", SUMIFS(E:E,G:G,"Ühiskasutuses korruse pind",C:C,"üüritav pind",A:A,13,BH:BH,1),SUMIFS(E:E,G:G,"Korruse üldpind",C:C,"üüritav pind",A:A,13,BH:BH,1))+SUMIFS(E:E,G:G,"Ühiskasutuses korruse pind",C:C,"üüritav pind",A:A,13,BH:BH,1)),0)+IFERROR(SUMIFS(E:E,G:G,"Ainukasutuses pind",C:C,"Üüritav pind",H:H,BI131,A:A,14)/SUMIFS(E:E,G:G,"Ainukasutuses pind",C:C,"Üüritav pind",A:A,14)*(IF(G131="Korruse üldpind", SUMIFS(E:E,G:G,"Ühiskasutuses korruse pind",C:C,"üüritav pind",A:A,14,BH:BH,1),SUMIFS(E:E,G:G,"Korruse üldpind",C:C,"üüritav pind",A:A,14,BH:BH,1))+SUMIFS(E:E,G:G,"Ühiskasutuses korruse pind",C:C,"üüritav pind",A:A,14,BH:BH,1)), 0),IF(BI131="Aktiivne vakantsus", SUMIFS(E:E,C:C,"üüritav pind",G:G,"Ühiskasutuses korruse pind",BH:BH,1)+SUMIFS(E:E,C:C,"üüritav pind",G:G,"Korruse üldpind",BH:BH,1)-SUM($BL$2:BL130), IF(BI131="Üüritav büroopind kokku", SUM($BL$2:BL130), "")))</f>
        <v/>
      </c>
      <c r="BM131" s="34" t="str">
        <f ca="1">IF(BF131&lt;&gt;"",IFERROR(AY131/SUM($AY$3:OFFSET($AY$3,MATCH("Üüritav büroopind kokku",$BI$5:$BI$300,0),0))*(SUMIFS(E:E,G:G,"Ühiskasutuses hoone pind",C:C,"ÜÜRITAV PIND",BH:BH,1)+SUMIFS(E:E,G:G,"Hoone üldpind",C:C,"ÜÜRITAV PIND",BH:BH,1)),0),IF(BI131="Aktiivne vakantsus",IFERROR(AY131/SUM($AY$3:OFFSET($AY$3,MATCH("Üüritav büroopind kokku",$BI$5:$BI$300,0),0))*(SUMIFS(E:E,G:G,"Ühiskasutuses hoone pind",C:C,"ÜÜRITAV PIND",BH:BH,1)+SUMIFS(E:E,G:G,"Hoone üldpind",C:C,"ÜÜRITAV PIND",BH:BH,1)),0),IF(BI131="Üüritav büroopind kokku",SUM($BM$2:BM130),"")))</f>
        <v/>
      </c>
      <c r="BN131" s="34" t="str">
        <f>IF(OR(BF131&lt;&gt;"",BI131="Aktiivne vakantsus"),IFERROR(SUMIFS(INDEX($AC$3:$AU$1002,0,MATCH($BI131,AC$2:AU$2,0)),$BH$3:$BH$1002,1),0),IF(BI131="Üüritav büroopind kokku",SUM($BN$2:BN130), ""))</f>
        <v/>
      </c>
      <c r="BO131" s="34" t="str">
        <f t="shared" si="18"/>
        <v/>
      </c>
      <c r="BP131" s="114" t="str">
        <f t="shared" ref="BP131:BP194" ca="1" si="21">IFERROR(IF(AND(BI131&lt;&gt;"Passiivne vakantsus"),BO131/(SUMIFS(BO:BO,BI:BI,"Üüritav büroopind kokku")),""),"")</f>
        <v/>
      </c>
    </row>
    <row r="132" spans="1:68" x14ac:dyDescent="0.3">
      <c r="A132" s="25" t="str">
        <f>IF(Eksplikatsioon!A134=0,"",Eksplikatsioon!A134)</f>
        <v/>
      </c>
      <c r="B132" s="58" t="str">
        <f>IF(Eksplikatsioon!B134=0,"",Eksplikatsioon!B134)</f>
        <v/>
      </c>
      <c r="C132" s="25" t="str">
        <f>IF(Eksplikatsioon!C134=0,"",Eksplikatsioon!C134)</f>
        <v/>
      </c>
      <c r="D132" s="25" t="str">
        <f>IF(Eksplikatsioon!D134=0,"",Eksplikatsioon!D134)</f>
        <v/>
      </c>
      <c r="E132" s="56" t="str">
        <f>IF(Eksplikatsioon!F134=0,"",Eksplikatsioon!F134)</f>
        <v/>
      </c>
      <c r="F132" s="25" t="str">
        <f>IF(Eksplikatsioon!H134=0,"",Eksplikatsioon!H134)</f>
        <v/>
      </c>
      <c r="G132" s="25" t="str">
        <f>IF(Eksplikatsioon!J134=0,"",Eksplikatsioon!J134)</f>
        <v/>
      </c>
      <c r="H132" s="25" t="str">
        <f>IF(Eksplikatsioon!K134=0,"",Eksplikatsioon!K134)</f>
        <v/>
      </c>
      <c r="I132" s="25" t="str">
        <f>IF(Eksplikatsioon!L134=0,"",Eksplikatsioon!L134)</f>
        <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c r="BH132" s="108" t="str">
        <f t="shared" ref="BH132:BH195" si="22">IF(OR(D132="Aatrium/Fuajee",D132="Kabinet/Büroo",D132="Koridor",D132="Koristus- ja hooldusruum",D132="Kööginurk/Köök",D132="Nõupidamise ruum",D132="Ooteruum/Teenindusruum",D132="Puhkeruum",D132="WC"), 1, "")</f>
        <v/>
      </c>
      <c r="BI132" s="9" t="str">
        <f t="shared" si="19"/>
        <v/>
      </c>
      <c r="BJ132" s="9" t="str">
        <f t="shared" si="20"/>
        <v/>
      </c>
      <c r="BK132" s="34" t="str">
        <f>IF(BF132&lt;&gt;"",IF(SUMIFS(E:E,H:H,BI132,G:G,"Ainukasutuses pind",C:C,"ÜÜRITAV PIND",BH:BH,1)=0,0,SUMIFS(E:E,H:H,BI132,G:G,"Ainukasutuses pind",C:C,"ÜÜRITAV PIND",BH:BH,1)),IF(BI132="Aktiivne vakantsus",SUMIFS(E:E,C:C,"üüritav pind",G:G,"ainukasutuses pind",BH:BH,1)-SUM($BK$2:BK131),IF(BI132="Üüritav büroopind kokku",SUM($BK$2:BK131),"")))</f>
        <v/>
      </c>
      <c r="BL132" s="34" t="str">
        <f>IF(BF132&lt;&gt;"",IFERROR(SUMIFS(E:E,G:G,"Ainukasutuses pind",C:C,"üüritav pind",H:H,BI132,A:A,-4)/SUMIFS(E:E,G:G,"Ainukasutuses pind",C:C,"üüritav pind",A:A,-4)*(IF(G132="Korruse üldpind", SUMIFS(E:E,G:G,"Ühiskasutuses korruse pind",C:C,"üüritav pind",A:A,-4,BH:BH,1),SUMIFS(E:E,G:G,"Korruse üldpind",C:C,"üüritav pind",A:A,-4,BH:BH,1))+SUMIFS(E:E,G:G,"Ühiskasutuses korruse pind",C:C,"üüritav pind",A:A,-4,BH:BH,1)),0)+IFERROR(SUMIFS(E:E,G:G,"Ainukasutuses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pind",H:H,BI132,A:A,-1)/SUMIFS(E:E,G:G,"Ainukasutuses pind",C:C,"üüritav pind",A:A,-1)*(IF(G132="Korruse üldpind",SUMIFS(E:E,G:G,"Ühiskasutuses korruse pind",C:C,"üüritav pind",A:A,-1,BH:BH,1),SUMIFS(E:E,G:G,"Korruse üldpind",C:C,"üüritav pind",A:A,-1,BH:BH,1))+SUMIFS(E:E,G:G,"Ühiskasutuses korruse pind",C:C,"üüritav pind",A:A,-1,BH:BH,1)),0)+IFERROR(SUMIFS(E:E,G:G,"Ainukasutuses pind",C:C,"üüritav pind",H:H,BI132,A:A,0)/SUMIFS(E:E,G:G,"Ainukasutuses pind",C:C,"üüritav pind",A:A,0)*(IF(G132="Korruse üldpind", SUMIFS(E:E,G:G,"Ühiskasutuses korruse pind",C:C,"üüritav pind",A:A,0,BH:BH,1),SUMIFS(E:E,G:G,"Korruse üldpind",C:C,"üüritav pind",A:A,0,BH:BH,1))+SUMIFS(E:E,G:G,"Ühiskasutuses korruse pind",C:C,"üüritav pind",A:A,0,BH:BH,1)),0)+IFERROR(SUMIFS(E:E,G:G,"Ainukasutuses pind",C:C,"üüritav pind",H:H,BI132,A:A,1)/SUMIFS(E:E,G:G,"Ainukasutuses pind",C:C,"üüritav pind",A:A,1)*(IF(G132="Korruse üldpind", SUMIFS(E:E,G:G,"Ühiskasutuses korruse pind",C:C,"üüritav pind",A:A,1,BH:BH,1),SUMIFS(E:E,G:G,"Korruse üldpind",C:C,"üüritav pind",A:A,1,BH:BH,1))+SUMIFS(E:E,G:G,"Ühiskasutuses korruse pind",C:C,"üüritav pind",A:A,1,BH:BH,1)),0)+IFERROR(SUMIFS(E:E,G:G,"Ainukasutuses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 0)+IFERROR(SUMIFS(E:E,G:G,"Ainukasutuses pind",C:C,"üüritav pind",H:H,BI132,A:A,4)/SUMIFS(E:E,G:G,"Ainukasutuses pind",C:C,"üüritav pind",A:A,4)*(IF(G132="Korruse üldpind",SUMIFS(E:E,G:G,"Ühiskasutuses korruse pind",C:C,"üüritav pind",A:A,4,BH:BH,1),SUMIFS(E:E,G:G,"Korruse üldpind",C:C,"üüritav pind",A:A,4,BH:BH,1))+SUMIFS(E:E,G:G,"Ühiskasutuses korruse pind",C:C,"üüritav pind",A:A,4,BH:BH,1)), 0)+IFERROR(SUMIFS(E:E,G:G,"Ainukasutuses pind",C:C,"üüritav pind",H:H,BI132,A:A,5)/SUMIFS(E:E,G:G,"Ainukasutuses pind",C:C,"üüritav pind",A:A,5)*(IF(G132="Korruse üldpind", SUMIFS(E:E,G:G,"Ühiskasutuses korruse pind",C:C,"üüritav pind",A:A,5,BH:BH,1),SUMIFS(E:E,G:G,"Korruse üldpind",C:C,"üüritav pind",A:A,5,BH:BH,1))+SUMIFS(E:E,G:G,"Ühiskasutuses korruse pind",C:C,"üüritav pind",A:A,5,BH:BH,1)), 0)+IFERROR(SUMIFS(E:E,G:G,"Ainukasutuses pind",C:C,"üüritav pind",H:H,BI132,A:A,6)/SUMIFS(E:E,G:G,"Ainukasutuses pind",C:C,"üüritav pind",A:A,6)*(IF(G132="Korruse üldpind", SUMIFS(E:E,G:G,"Ühiskasutuses korruse pind",C:C,"üüritav pind",A:A,6,BH:BH,1),SUMIFS(E:E,G:G,"Korruse üldpind",C:C,"üüritav pind",A:A,6,BH:BH,1))+SUMIFS(E:E,G:G,"Ühiskasutuses korruse pind",C:C,"üüritav pind",A:A,6,BH:BH,1)),0)+IFERROR(SUMIFS(E:E,G:G,"Ainukasutuses pind",C:C,"üüritav pind",H:H,BI132,A:A,7)/SUMIFS(E:E,G:G,"Ainukasutuses pind",C:C,"üüritav pind",A:A,7)*(IF(G132="Korruse üldpind", SUMIFS(E:E,G:G,"Ühiskasutuses korruse pind",C:C,"üüritav pind",A:A,7,BH:BH,1),SUMIFS(E:E,G:G,"Korruse üldpind",C:C,"üüritav pind",A:A,7,BH:BH,1))+SUMIFS(E:E,G:G,"Ühiskasutuses korruse pind",C:C,"üüritav pind",A:A,7,BH:BH,1)),0)+IFERROR(SUMIFS(E:E,G:G,"Ainukasutuses pind",C:C,"üüritav pind",H:H,BI132,A:A,8)/SUMIFS(E:E,G:G,"Ainukasutuses pind",C:C,"üüritav pind",A:A,8)*(IF(G132="Korruse üldpind", SUMIFS(E:E,G:G,"Ühiskasutuses korruse pind",C:C,"üüritav pind",A:A,8,BH:BH,1),SUMIFS(E:E,G:G,"Korruse üldpind",C:C,"üüritav pind",A:A,8,BH:BH,1))+SUMIFS(E:E,G:G,"Ühiskasutuses korruse pind",C:C,"üüritav pind",A:A,8,BH:BH,1)),0)+IFERROR(SUMIFS(E:E,G:G,"Ainukasutuses pind",C:C,"üüritav pind",H:H,BI132,A:A,9)/SUMIFS(E:E,G:G,"Ainukasutuses pind",C:C,"üüritav pind",A:A,9)*(IF(G132="Korruse üldpind", SUMIFS(E:E,G:G,"Ühiskasutuses korruse pind",C:C,"üüritav pind",A:A,9,BH:BH,1),SUMIFS(E:E,G:G,"Korruse üldpind",C:C,"üüritav pind",A:A,9,BH:BH,1))+SUMIFS(E:E,G:G,"Ühiskasutuses korruse pind",C:C,"üüritav pind",A:A,9,BH:BH,1)),0)+IFERROR(SUMIFS(E:E,G:G,"Ainukasutuses pind",C:C,"üüritav pind",H:H,BI132,A:A,10)/SUMIFS(E:E,G:G,"Ainukasutuses pind",C:C,"üüritav pind",A:A,10)*(IF(G132="Korruse üldpind", SUMIFS(E:E,G:G,"Ühiskasutuses korruse pind",C:C,"üüritav pind",A:A,10,BH:BH,1),SUMIFS(E:E,G:G,"Korruse üldpind",C:C,"üüritav pind",A:A,10,BH:BH,1))+SUMIFS(E:E,G:G,"Ühiskasutuses korruse pind",C:C,"üüritav pind",A:A,10,BH:BH,1)), 0)+IFERROR(SUMIFS(E:E,G:G,"Ainukasutuses pind",C:C,"üüritav pind",H:H,BI132,A:A,11)/SUMIFS(E:E,G:G,"Ainukasutuses pind",C:C,"üüritav pind",A:A,11)*(IF(G132="Korruse üldpind",SUMIFS(E:E,G:G,"Ühiskasutuses korruse pind",C:C,"üüritav pind",A:A,11,BH:BH,1),SUMIFS(E:E,G:G,"Korruse üldpind",C:C,"üüritav pind",A:A,11,BH:BH,1))+SUMIFS(E:E,G:G,"Ühiskasutuses korruse pind",C:C,"üüritav pind",A:A,11,BH:BH,1)), 0)+IFERROR(SUMIFS(E:E,G:G,"Ainukasutuses pind",C:C,"üüritav pind",H:H,BI132,A:A,12)/SUMIFS(E:E,G:G,"Ainukasutuses pind",C:C,"üüritav pind",A:A,12)*(IF(G132="Korruse üldpind", SUMIFS(E:E,G:G,"Ühiskasutuses korruse pind",C:C,"üüritav pind",A:A,12,BH:BH,1),SUMIFS(E:E,G:G,"Korruse üldpind",C:C,"üüritav pind",A:A,12,BH:BH,1))+SUMIFS(E:E,G:G,"Ühiskasutuses korruse pind",C:C,"üüritav pind",A:A,12,BH:BH,1)),0)+IFERROR(SUMIFS(E:E,G:G,"Ainukasutuses pind",C:C,"üüritav pind",H:H,BI132,A:A,13)/SUMIFS(E:E,G:G,"Ainukasutuses pind",C:C,"üüritav pind",A:A,13)*(IF(G132="Korruse üldpind", SUMIFS(E:E,G:G,"Ühiskasutuses korruse pind",C:C,"üüritav pind",A:A,13,BH:BH,1),SUMIFS(E:E,G:G,"Korruse üldpind",C:C,"üüritav pind",A:A,13,BH:BH,1))+SUMIFS(E:E,G:G,"Ühiskasutuses korruse pind",C:C,"üüritav pind",A:A,13,BH:BH,1)),0)+IFERROR(SUMIFS(E:E,G:G,"Ainukasutuses pind",C:C,"Üüritav pind",H:H,BI132,A:A,14)/SUMIFS(E:E,G:G,"Ainukasutuses pind",C:C,"Üüritav pind",A:A,14)*(IF(G132="Korruse üldpind", SUMIFS(E:E,G:G,"Ühiskasutuses korruse pind",C:C,"üüritav pind",A:A,14,BH:BH,1),SUMIFS(E:E,G:G,"Korruse üldpind",C:C,"üüritav pind",A:A,14,BH:BH,1))+SUMIFS(E:E,G:G,"Ühiskasutuses korruse pind",C:C,"üüritav pind",A:A,14,BH:BH,1)), 0),IF(BI132="Aktiivne vakantsus", SUMIFS(E:E,C:C,"üüritav pind",G:G,"Ühiskasutuses korruse pind",BH:BH,1)+SUMIFS(E:E,C:C,"üüritav pind",G:G,"Korruse üldpind",BH:BH,1)-SUM($BL$2:BL131), IF(BI132="Üüritav büroopind kokku", SUM($BL$2:BL131), "")))</f>
        <v/>
      </c>
      <c r="BM132" s="34" t="str">
        <f ca="1">IF(BF132&lt;&gt;"",IFERROR(AY132/SUM($AY$3:OFFSET($AY$3,MATCH("Üüritav büroopind kokku",$BI$5:$BI$300,0),0))*(SUMIFS(E:E,G:G,"Ühiskasutuses hoone pind",C:C,"ÜÜRITAV PIND",BH:BH,1)+SUMIFS(E:E,G:G,"Hoone üldpind",C:C,"ÜÜRITAV PIND",BH:BH,1)),0),IF(BI132="Aktiivne vakantsus",IFERROR(AY132/SUM($AY$3:OFFSET($AY$3,MATCH("Üüritav büroopind kokku",$BI$5:$BI$300,0),0))*(SUMIFS(E:E,G:G,"Ühiskasutuses hoone pind",C:C,"ÜÜRITAV PIND",BH:BH,1)+SUMIFS(E:E,G:G,"Hoone üldpind",C:C,"ÜÜRITAV PIND",BH:BH,1)),0),IF(BI132="Üüritav büroopind kokku",SUM($BM$2:BM131),"")))</f>
        <v/>
      </c>
      <c r="BN132" s="34" t="str">
        <f>IF(OR(BF132&lt;&gt;"",BI132="Aktiivne vakantsus"),IFERROR(SUMIFS(INDEX($AC$3:$AU$1002,0,MATCH($BI132,AC$2:AU$2,0)),$BH$3:$BH$1002,1),0),IF(BI132="Üüritav büroopind kokku",SUM($BN$2:BN131), ""))</f>
        <v/>
      </c>
      <c r="BO132" s="34" t="str">
        <f t="shared" ref="BO132:BO195" si="23">IF(BI132="Passiivne vakantsus",SUMIFS(E:E,C:C,"PASSIIVNE VAKANTSUS"),IF(BI132="Üüritav büroopind kokku",SUM(BK132:BN132),IF(BI132&lt;&gt;"",SUM(BK132:BN132),"")))</f>
        <v/>
      </c>
      <c r="BP132" s="114" t="str">
        <f t="shared" ca="1" si="21"/>
        <v/>
      </c>
    </row>
    <row r="133" spans="1:68" x14ac:dyDescent="0.3">
      <c r="A133" s="25" t="str">
        <f>IF(Eksplikatsioon!A135=0,"",Eksplikatsioon!A135)</f>
        <v/>
      </c>
      <c r="B133" s="58" t="str">
        <f>IF(Eksplikatsioon!B135=0,"",Eksplikatsioon!B135)</f>
        <v/>
      </c>
      <c r="C133" s="25" t="str">
        <f>IF(Eksplikatsioon!C135=0,"",Eksplikatsioon!C135)</f>
        <v/>
      </c>
      <c r="D133" s="25" t="str">
        <f>IF(Eksplikatsioon!D135=0,"",Eksplikatsioon!D135)</f>
        <v/>
      </c>
      <c r="E133" s="56" t="str">
        <f>IF(Eksplikatsioon!F135=0,"",Eksplikatsioon!F135)</f>
        <v/>
      </c>
      <c r="F133" s="25" t="str">
        <f>IF(Eksplikatsioon!H135=0,"",Eksplikatsioon!H135)</f>
        <v/>
      </c>
      <c r="G133" s="25" t="str">
        <f>IF(Eksplikatsioon!J135=0,"",Eksplikatsioon!J135)</f>
        <v/>
      </c>
      <c r="H133" s="25" t="str">
        <f>IF(Eksplikatsioon!K135=0,"",Eksplikatsioon!K135)</f>
        <v/>
      </c>
      <c r="I133" s="25" t="str">
        <f>IF(Eksplikatsioon!L135=0,"",Eksplikatsioon!L135)</f>
        <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c r="BH133" s="108" t="str">
        <f t="shared" si="22"/>
        <v/>
      </c>
      <c r="BI133" s="9" t="str">
        <f t="shared" si="19"/>
        <v/>
      </c>
      <c r="BJ133" s="9" t="str">
        <f t="shared" si="20"/>
        <v/>
      </c>
      <c r="BK133" s="34" t="str">
        <f>IF(BF133&lt;&gt;"",IF(SUMIFS(E:E,H:H,BI133,G:G,"Ainukasutuses pind",C:C,"ÜÜRITAV PIND",BH:BH,1)=0,0,SUMIFS(E:E,H:H,BI133,G:G,"Ainukasutuses pind",C:C,"ÜÜRITAV PIND",BH:BH,1)),IF(BI133="Aktiivne vakantsus",SUMIFS(E:E,C:C,"üüritav pind",G:G,"ainukasutuses pind",BH:BH,1)-SUM($BK$2:BK132),IF(BI133="Üüritav büroopind kokku",SUM($BK$2:BK132),"")))</f>
        <v/>
      </c>
      <c r="BL133" s="34" t="str">
        <f>IF(BF133&lt;&gt;"",IFERROR(SUMIFS(E:E,G:G,"Ainukasutuses pind",C:C,"üüritav pind",H:H,BI133,A:A,-4)/SUMIFS(E:E,G:G,"Ainukasutuses pind",C:C,"üüritav pind",A:A,-4)*(IF(G133="Korruse üldpind", SUMIFS(E:E,G:G,"Ühiskasutuses korruse pind",C:C,"üüritav pind",A:A,-4,BH:BH,1),SUMIFS(E:E,G:G,"Korruse üldpind",C:C,"üüritav pind",A:A,-4,BH:BH,1))+SUMIFS(E:E,G:G,"Ühiskasutuses korruse pind",C:C,"üüritav pind",A:A,-4,BH:BH,1)),0)+IFERROR(SUMIFS(E:E,G:G,"Ainukasutuses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pind",H:H,BI133,A:A,-1)/SUMIFS(E:E,G:G,"Ainukasutuses pind",C:C,"üüritav pind",A:A,-1)*(IF(G133="Korruse üldpind",SUMIFS(E:E,G:G,"Ühiskasutuses korruse pind",C:C,"üüritav pind",A:A,-1,BH:BH,1),SUMIFS(E:E,G:G,"Korruse üldpind",C:C,"üüritav pind",A:A,-1,BH:BH,1))+SUMIFS(E:E,G:G,"Ühiskasutuses korruse pind",C:C,"üüritav pind",A:A,-1,BH:BH,1)),0)+IFERROR(SUMIFS(E:E,G:G,"Ainukasutuses pind",C:C,"üüritav pind",H:H,BI133,A:A,0)/SUMIFS(E:E,G:G,"Ainukasutuses pind",C:C,"üüritav pind",A:A,0)*(IF(G133="Korruse üldpind", SUMIFS(E:E,G:G,"Ühiskasutuses korruse pind",C:C,"üüritav pind",A:A,0,BH:BH,1),SUMIFS(E:E,G:G,"Korruse üldpind",C:C,"üüritav pind",A:A,0,BH:BH,1))+SUMIFS(E:E,G:G,"Ühiskasutuses korruse pind",C:C,"üüritav pind",A:A,0,BH:BH,1)),0)+IFERROR(SUMIFS(E:E,G:G,"Ainukasutuses pind",C:C,"üüritav pind",H:H,BI133,A:A,1)/SUMIFS(E:E,G:G,"Ainukasutuses pind",C:C,"üüritav pind",A:A,1)*(IF(G133="Korruse üldpind", SUMIFS(E:E,G:G,"Ühiskasutuses korruse pind",C:C,"üüritav pind",A:A,1,BH:BH,1),SUMIFS(E:E,G:G,"Korruse üldpind",C:C,"üüritav pind",A:A,1,BH:BH,1))+SUMIFS(E:E,G:G,"Ühiskasutuses korruse pind",C:C,"üüritav pind",A:A,1,BH:BH,1)),0)+IFERROR(SUMIFS(E:E,G:G,"Ainukasutuses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 0)+IFERROR(SUMIFS(E:E,G:G,"Ainukasutuses pind",C:C,"üüritav pind",H:H,BI133,A:A,4)/SUMIFS(E:E,G:G,"Ainukasutuses pind",C:C,"üüritav pind",A:A,4)*(IF(G133="Korruse üldpind",SUMIFS(E:E,G:G,"Ühiskasutuses korruse pind",C:C,"üüritav pind",A:A,4,BH:BH,1),SUMIFS(E:E,G:G,"Korruse üldpind",C:C,"üüritav pind",A:A,4,BH:BH,1))+SUMIFS(E:E,G:G,"Ühiskasutuses korruse pind",C:C,"üüritav pind",A:A,4,BH:BH,1)), 0)+IFERROR(SUMIFS(E:E,G:G,"Ainukasutuses pind",C:C,"üüritav pind",H:H,BI133,A:A,5)/SUMIFS(E:E,G:G,"Ainukasutuses pind",C:C,"üüritav pind",A:A,5)*(IF(G133="Korruse üldpind", SUMIFS(E:E,G:G,"Ühiskasutuses korruse pind",C:C,"üüritav pind",A:A,5,BH:BH,1),SUMIFS(E:E,G:G,"Korruse üldpind",C:C,"üüritav pind",A:A,5,BH:BH,1))+SUMIFS(E:E,G:G,"Ühiskasutuses korruse pind",C:C,"üüritav pind",A:A,5,BH:BH,1)), 0)+IFERROR(SUMIFS(E:E,G:G,"Ainukasutuses pind",C:C,"üüritav pind",H:H,BI133,A:A,6)/SUMIFS(E:E,G:G,"Ainukasutuses pind",C:C,"üüritav pind",A:A,6)*(IF(G133="Korruse üldpind", SUMIFS(E:E,G:G,"Ühiskasutuses korruse pind",C:C,"üüritav pind",A:A,6,BH:BH,1),SUMIFS(E:E,G:G,"Korruse üldpind",C:C,"üüritav pind",A:A,6,BH:BH,1))+SUMIFS(E:E,G:G,"Ühiskasutuses korruse pind",C:C,"üüritav pind",A:A,6,BH:BH,1)),0)+IFERROR(SUMIFS(E:E,G:G,"Ainukasutuses pind",C:C,"üüritav pind",H:H,BI133,A:A,7)/SUMIFS(E:E,G:G,"Ainukasutuses pind",C:C,"üüritav pind",A:A,7)*(IF(G133="Korruse üldpind", SUMIFS(E:E,G:G,"Ühiskasutuses korruse pind",C:C,"üüritav pind",A:A,7,BH:BH,1),SUMIFS(E:E,G:G,"Korruse üldpind",C:C,"üüritav pind",A:A,7,BH:BH,1))+SUMIFS(E:E,G:G,"Ühiskasutuses korruse pind",C:C,"üüritav pind",A:A,7,BH:BH,1)),0)+IFERROR(SUMIFS(E:E,G:G,"Ainukasutuses pind",C:C,"üüritav pind",H:H,BI133,A:A,8)/SUMIFS(E:E,G:G,"Ainukasutuses pind",C:C,"üüritav pind",A:A,8)*(IF(G133="Korruse üldpind", SUMIFS(E:E,G:G,"Ühiskasutuses korruse pind",C:C,"üüritav pind",A:A,8,BH:BH,1),SUMIFS(E:E,G:G,"Korruse üldpind",C:C,"üüritav pind",A:A,8,BH:BH,1))+SUMIFS(E:E,G:G,"Ühiskasutuses korruse pind",C:C,"üüritav pind",A:A,8,BH:BH,1)),0)+IFERROR(SUMIFS(E:E,G:G,"Ainukasutuses pind",C:C,"üüritav pind",H:H,BI133,A:A,9)/SUMIFS(E:E,G:G,"Ainukasutuses pind",C:C,"üüritav pind",A:A,9)*(IF(G133="Korruse üldpind", SUMIFS(E:E,G:G,"Ühiskasutuses korruse pind",C:C,"üüritav pind",A:A,9,BH:BH,1),SUMIFS(E:E,G:G,"Korruse üldpind",C:C,"üüritav pind",A:A,9,BH:BH,1))+SUMIFS(E:E,G:G,"Ühiskasutuses korruse pind",C:C,"üüritav pind",A:A,9,BH:BH,1)),0)+IFERROR(SUMIFS(E:E,G:G,"Ainukasutuses pind",C:C,"üüritav pind",H:H,BI133,A:A,10)/SUMIFS(E:E,G:G,"Ainukasutuses pind",C:C,"üüritav pind",A:A,10)*(IF(G133="Korruse üldpind", SUMIFS(E:E,G:G,"Ühiskasutuses korruse pind",C:C,"üüritav pind",A:A,10,BH:BH,1),SUMIFS(E:E,G:G,"Korruse üldpind",C:C,"üüritav pind",A:A,10,BH:BH,1))+SUMIFS(E:E,G:G,"Ühiskasutuses korruse pind",C:C,"üüritav pind",A:A,10,BH:BH,1)), 0)+IFERROR(SUMIFS(E:E,G:G,"Ainukasutuses pind",C:C,"üüritav pind",H:H,BI133,A:A,11)/SUMIFS(E:E,G:G,"Ainukasutuses pind",C:C,"üüritav pind",A:A,11)*(IF(G133="Korruse üldpind",SUMIFS(E:E,G:G,"Ühiskasutuses korruse pind",C:C,"üüritav pind",A:A,11,BH:BH,1),SUMIFS(E:E,G:G,"Korruse üldpind",C:C,"üüritav pind",A:A,11,BH:BH,1))+SUMIFS(E:E,G:G,"Ühiskasutuses korruse pind",C:C,"üüritav pind",A:A,11,BH:BH,1)), 0)+IFERROR(SUMIFS(E:E,G:G,"Ainukasutuses pind",C:C,"üüritav pind",H:H,BI133,A:A,12)/SUMIFS(E:E,G:G,"Ainukasutuses pind",C:C,"üüritav pind",A:A,12)*(IF(G133="Korruse üldpind", SUMIFS(E:E,G:G,"Ühiskasutuses korruse pind",C:C,"üüritav pind",A:A,12,BH:BH,1),SUMIFS(E:E,G:G,"Korruse üldpind",C:C,"üüritav pind",A:A,12,BH:BH,1))+SUMIFS(E:E,G:G,"Ühiskasutuses korruse pind",C:C,"üüritav pind",A:A,12,BH:BH,1)),0)+IFERROR(SUMIFS(E:E,G:G,"Ainukasutuses pind",C:C,"üüritav pind",H:H,BI133,A:A,13)/SUMIFS(E:E,G:G,"Ainukasutuses pind",C:C,"üüritav pind",A:A,13)*(IF(G133="Korruse üldpind", SUMIFS(E:E,G:G,"Ühiskasutuses korruse pind",C:C,"üüritav pind",A:A,13,BH:BH,1),SUMIFS(E:E,G:G,"Korruse üldpind",C:C,"üüritav pind",A:A,13,BH:BH,1))+SUMIFS(E:E,G:G,"Ühiskasutuses korruse pind",C:C,"üüritav pind",A:A,13,BH:BH,1)),0)+IFERROR(SUMIFS(E:E,G:G,"Ainukasutuses pind",C:C,"Üüritav pind",H:H,BI133,A:A,14)/SUMIFS(E:E,G:G,"Ainukasutuses pind",C:C,"Üüritav pind",A:A,14)*(IF(G133="Korruse üldpind", SUMIFS(E:E,G:G,"Ühiskasutuses korruse pind",C:C,"üüritav pind",A:A,14,BH:BH,1),SUMIFS(E:E,G:G,"Korruse üldpind",C:C,"üüritav pind",A:A,14,BH:BH,1))+SUMIFS(E:E,G:G,"Ühiskasutuses korruse pind",C:C,"üüritav pind",A:A,14,BH:BH,1)), 0),IF(BI133="Aktiivne vakantsus", SUMIFS(E:E,C:C,"üüritav pind",G:G,"Ühiskasutuses korruse pind",BH:BH,1)+SUMIFS(E:E,C:C,"üüritav pind",G:G,"Korruse üldpind",BH:BH,1)-SUM($BL$2:BL132), IF(BI133="Üüritav büroopind kokku", SUM($BL$2:BL132), "")))</f>
        <v/>
      </c>
      <c r="BM133" s="34" t="str">
        <f ca="1">IF(BF133&lt;&gt;"",IFERROR(AY133/SUM($AY$3:OFFSET($AY$3,MATCH("Üüritav büroopind kokku",$BI$5:$BI$300,0),0))*(SUMIFS(E:E,G:G,"Ühiskasutuses hoone pind",C:C,"ÜÜRITAV PIND",BH:BH,1)+SUMIFS(E:E,G:G,"Hoone üldpind",C:C,"ÜÜRITAV PIND",BH:BH,1)),0),IF(BI133="Aktiivne vakantsus",IFERROR(AY133/SUM($AY$3:OFFSET($AY$3,MATCH("Üüritav büroopind kokku",$BI$5:$BI$300,0),0))*(SUMIFS(E:E,G:G,"Ühiskasutuses hoone pind",C:C,"ÜÜRITAV PIND",BH:BH,1)+SUMIFS(E:E,G:G,"Hoone üldpind",C:C,"ÜÜRITAV PIND",BH:BH,1)),0),IF(BI133="Üüritav büroopind kokku",SUM($BM$2:BM132),"")))</f>
        <v/>
      </c>
      <c r="BN133" s="34" t="str">
        <f>IF(OR(BF133&lt;&gt;"",BI133="Aktiivne vakantsus"),IFERROR(SUMIFS(INDEX($AC$3:$AU$1002,0,MATCH($BI133,AC$2:AU$2,0)),$BH$3:$BH$1002,1),0),IF(BI133="Üüritav büroopind kokku",SUM($BN$2:BN132), ""))</f>
        <v/>
      </c>
      <c r="BO133" s="34" t="str">
        <f t="shared" si="23"/>
        <v/>
      </c>
      <c r="BP133" s="114" t="str">
        <f t="shared" ca="1" si="21"/>
        <v/>
      </c>
    </row>
    <row r="134" spans="1:68" x14ac:dyDescent="0.3">
      <c r="A134" s="25" t="str">
        <f>IF(Eksplikatsioon!A136=0,"",Eksplikatsioon!A136)</f>
        <v/>
      </c>
      <c r="B134" s="58" t="str">
        <f>IF(Eksplikatsioon!B136=0,"",Eksplikatsioon!B136)</f>
        <v/>
      </c>
      <c r="C134" s="25" t="str">
        <f>IF(Eksplikatsioon!C136=0,"",Eksplikatsioon!C136)</f>
        <v/>
      </c>
      <c r="D134" s="25" t="str">
        <f>IF(Eksplikatsioon!D136=0,"",Eksplikatsioon!D136)</f>
        <v/>
      </c>
      <c r="E134" s="56" t="str">
        <f>IF(Eksplikatsioon!F136=0,"",Eksplikatsioon!F136)</f>
        <v/>
      </c>
      <c r="F134" s="25" t="str">
        <f>IF(Eksplikatsioon!H136=0,"",Eksplikatsioon!H136)</f>
        <v/>
      </c>
      <c r="G134" s="25" t="str">
        <f>IF(Eksplikatsioon!J136=0,"",Eksplikatsioon!J136)</f>
        <v/>
      </c>
      <c r="H134" s="25" t="str">
        <f>IF(Eksplikatsioon!K136=0,"",Eksplikatsioon!K136)</f>
        <v/>
      </c>
      <c r="I134" s="25" t="str">
        <f>IF(Eksplikatsioon!L136=0,"",Eksplikatsioon!L136)</f>
        <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c r="BH134" s="108" t="str">
        <f t="shared" si="22"/>
        <v/>
      </c>
      <c r="BI134" s="9" t="str">
        <f t="shared" si="19"/>
        <v/>
      </c>
      <c r="BJ134" s="9" t="str">
        <f t="shared" si="20"/>
        <v/>
      </c>
      <c r="BK134" s="34" t="str">
        <f>IF(BF134&lt;&gt;"",IF(SUMIFS(E:E,H:H,BI134,G:G,"Ainukasutuses pind",C:C,"ÜÜRITAV PIND",BH:BH,1)=0,0,SUMIFS(E:E,H:H,BI134,G:G,"Ainukasutuses pind",C:C,"ÜÜRITAV PIND",BH:BH,1)),IF(BI134="Aktiivne vakantsus",SUMIFS(E:E,C:C,"üüritav pind",G:G,"ainukasutuses pind",BH:BH,1)-SUM($BK$2:BK133),IF(BI134="Üüritav büroopind kokku",SUM($BK$2:BK133),"")))</f>
        <v/>
      </c>
      <c r="BL134" s="34" t="str">
        <f>IF(BF134&lt;&gt;"",IFERROR(SUMIFS(E:E,G:G,"Ainukasutuses pind",C:C,"üüritav pind",H:H,BI134,A:A,-4)/SUMIFS(E:E,G:G,"Ainukasutuses pind",C:C,"üüritav pind",A:A,-4)*(IF(G134="Korruse üldpind", SUMIFS(E:E,G:G,"Ühiskasutuses korruse pind",C:C,"üüritav pind",A:A,-4,BH:BH,1),SUMIFS(E:E,G:G,"Korruse üldpind",C:C,"üüritav pind",A:A,-4,BH:BH,1))+SUMIFS(E:E,G:G,"Ühiskasutuses korruse pind",C:C,"üüritav pind",A:A,-4,BH:BH,1)),0)+IFERROR(SUMIFS(E:E,G:G,"Ainukasutuses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pind",H:H,BI134,A:A,-1)/SUMIFS(E:E,G:G,"Ainukasutuses pind",C:C,"üüritav pind",A:A,-1)*(IF(G134="Korruse üldpind",SUMIFS(E:E,G:G,"Ühiskasutuses korruse pind",C:C,"üüritav pind",A:A,-1,BH:BH,1),SUMIFS(E:E,G:G,"Korruse üldpind",C:C,"üüritav pind",A:A,-1,BH:BH,1))+SUMIFS(E:E,G:G,"Ühiskasutuses korruse pind",C:C,"üüritav pind",A:A,-1,BH:BH,1)),0)+IFERROR(SUMIFS(E:E,G:G,"Ainukasutuses pind",C:C,"üüritav pind",H:H,BI134,A:A,0)/SUMIFS(E:E,G:G,"Ainukasutuses pind",C:C,"üüritav pind",A:A,0)*(IF(G134="Korruse üldpind", SUMIFS(E:E,G:G,"Ühiskasutuses korruse pind",C:C,"üüritav pind",A:A,0,BH:BH,1),SUMIFS(E:E,G:G,"Korruse üldpind",C:C,"üüritav pind",A:A,0,BH:BH,1))+SUMIFS(E:E,G:G,"Ühiskasutuses korruse pind",C:C,"üüritav pind",A:A,0,BH:BH,1)),0)+IFERROR(SUMIFS(E:E,G:G,"Ainukasutuses pind",C:C,"üüritav pind",H:H,BI134,A:A,1)/SUMIFS(E:E,G:G,"Ainukasutuses pind",C:C,"üüritav pind",A:A,1)*(IF(G134="Korruse üldpind", SUMIFS(E:E,G:G,"Ühiskasutuses korruse pind",C:C,"üüritav pind",A:A,1,BH:BH,1),SUMIFS(E:E,G:G,"Korruse üldpind",C:C,"üüritav pind",A:A,1,BH:BH,1))+SUMIFS(E:E,G:G,"Ühiskasutuses korruse pind",C:C,"üüritav pind",A:A,1,BH:BH,1)),0)+IFERROR(SUMIFS(E:E,G:G,"Ainukasutuses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 0)+IFERROR(SUMIFS(E:E,G:G,"Ainukasutuses pind",C:C,"üüritav pind",H:H,BI134,A:A,4)/SUMIFS(E:E,G:G,"Ainukasutuses pind",C:C,"üüritav pind",A:A,4)*(IF(G134="Korruse üldpind",SUMIFS(E:E,G:G,"Ühiskasutuses korruse pind",C:C,"üüritav pind",A:A,4,BH:BH,1),SUMIFS(E:E,G:G,"Korruse üldpind",C:C,"üüritav pind",A:A,4,BH:BH,1))+SUMIFS(E:E,G:G,"Ühiskasutuses korruse pind",C:C,"üüritav pind",A:A,4,BH:BH,1)), 0)+IFERROR(SUMIFS(E:E,G:G,"Ainukasutuses pind",C:C,"üüritav pind",H:H,BI134,A:A,5)/SUMIFS(E:E,G:G,"Ainukasutuses pind",C:C,"üüritav pind",A:A,5)*(IF(G134="Korruse üldpind", SUMIFS(E:E,G:G,"Ühiskasutuses korruse pind",C:C,"üüritav pind",A:A,5,BH:BH,1),SUMIFS(E:E,G:G,"Korruse üldpind",C:C,"üüritav pind",A:A,5,BH:BH,1))+SUMIFS(E:E,G:G,"Ühiskasutuses korruse pind",C:C,"üüritav pind",A:A,5,BH:BH,1)), 0)+IFERROR(SUMIFS(E:E,G:G,"Ainukasutuses pind",C:C,"üüritav pind",H:H,BI134,A:A,6)/SUMIFS(E:E,G:G,"Ainukasutuses pind",C:C,"üüritav pind",A:A,6)*(IF(G134="Korruse üldpind", SUMIFS(E:E,G:G,"Ühiskasutuses korruse pind",C:C,"üüritav pind",A:A,6,BH:BH,1),SUMIFS(E:E,G:G,"Korruse üldpind",C:C,"üüritav pind",A:A,6,BH:BH,1))+SUMIFS(E:E,G:G,"Ühiskasutuses korruse pind",C:C,"üüritav pind",A:A,6,BH:BH,1)),0)+IFERROR(SUMIFS(E:E,G:G,"Ainukasutuses pind",C:C,"üüritav pind",H:H,BI134,A:A,7)/SUMIFS(E:E,G:G,"Ainukasutuses pind",C:C,"üüritav pind",A:A,7)*(IF(G134="Korruse üldpind", SUMIFS(E:E,G:G,"Ühiskasutuses korruse pind",C:C,"üüritav pind",A:A,7,BH:BH,1),SUMIFS(E:E,G:G,"Korruse üldpind",C:C,"üüritav pind",A:A,7,BH:BH,1))+SUMIFS(E:E,G:G,"Ühiskasutuses korruse pind",C:C,"üüritav pind",A:A,7,BH:BH,1)),0)+IFERROR(SUMIFS(E:E,G:G,"Ainukasutuses pind",C:C,"üüritav pind",H:H,BI134,A:A,8)/SUMIFS(E:E,G:G,"Ainukasutuses pind",C:C,"üüritav pind",A:A,8)*(IF(G134="Korruse üldpind", SUMIFS(E:E,G:G,"Ühiskasutuses korruse pind",C:C,"üüritav pind",A:A,8,BH:BH,1),SUMIFS(E:E,G:G,"Korruse üldpind",C:C,"üüritav pind",A:A,8,BH:BH,1))+SUMIFS(E:E,G:G,"Ühiskasutuses korruse pind",C:C,"üüritav pind",A:A,8,BH:BH,1)),0)+IFERROR(SUMIFS(E:E,G:G,"Ainukasutuses pind",C:C,"üüritav pind",H:H,BI134,A:A,9)/SUMIFS(E:E,G:G,"Ainukasutuses pind",C:C,"üüritav pind",A:A,9)*(IF(G134="Korruse üldpind", SUMIFS(E:E,G:G,"Ühiskasutuses korruse pind",C:C,"üüritav pind",A:A,9,BH:BH,1),SUMIFS(E:E,G:G,"Korruse üldpind",C:C,"üüritav pind",A:A,9,BH:BH,1))+SUMIFS(E:E,G:G,"Ühiskasutuses korruse pind",C:C,"üüritav pind",A:A,9,BH:BH,1)),0)+IFERROR(SUMIFS(E:E,G:G,"Ainukasutuses pind",C:C,"üüritav pind",H:H,BI134,A:A,10)/SUMIFS(E:E,G:G,"Ainukasutuses pind",C:C,"üüritav pind",A:A,10)*(IF(G134="Korruse üldpind", SUMIFS(E:E,G:G,"Ühiskasutuses korruse pind",C:C,"üüritav pind",A:A,10,BH:BH,1),SUMIFS(E:E,G:G,"Korruse üldpind",C:C,"üüritav pind",A:A,10,BH:BH,1))+SUMIFS(E:E,G:G,"Ühiskasutuses korruse pind",C:C,"üüritav pind",A:A,10,BH:BH,1)), 0)+IFERROR(SUMIFS(E:E,G:G,"Ainukasutuses pind",C:C,"üüritav pind",H:H,BI134,A:A,11)/SUMIFS(E:E,G:G,"Ainukasutuses pind",C:C,"üüritav pind",A:A,11)*(IF(G134="Korruse üldpind",SUMIFS(E:E,G:G,"Ühiskasutuses korruse pind",C:C,"üüritav pind",A:A,11,BH:BH,1),SUMIFS(E:E,G:G,"Korruse üldpind",C:C,"üüritav pind",A:A,11,BH:BH,1))+SUMIFS(E:E,G:G,"Ühiskasutuses korruse pind",C:C,"üüritav pind",A:A,11,BH:BH,1)), 0)+IFERROR(SUMIFS(E:E,G:G,"Ainukasutuses pind",C:C,"üüritav pind",H:H,BI134,A:A,12)/SUMIFS(E:E,G:G,"Ainukasutuses pind",C:C,"üüritav pind",A:A,12)*(IF(G134="Korruse üldpind", SUMIFS(E:E,G:G,"Ühiskasutuses korruse pind",C:C,"üüritav pind",A:A,12,BH:BH,1),SUMIFS(E:E,G:G,"Korruse üldpind",C:C,"üüritav pind",A:A,12,BH:BH,1))+SUMIFS(E:E,G:G,"Ühiskasutuses korruse pind",C:C,"üüritav pind",A:A,12,BH:BH,1)),0)+IFERROR(SUMIFS(E:E,G:G,"Ainukasutuses pind",C:C,"üüritav pind",H:H,BI134,A:A,13)/SUMIFS(E:E,G:G,"Ainukasutuses pind",C:C,"üüritav pind",A:A,13)*(IF(G134="Korruse üldpind", SUMIFS(E:E,G:G,"Ühiskasutuses korruse pind",C:C,"üüritav pind",A:A,13,BH:BH,1),SUMIFS(E:E,G:G,"Korruse üldpind",C:C,"üüritav pind",A:A,13,BH:BH,1))+SUMIFS(E:E,G:G,"Ühiskasutuses korruse pind",C:C,"üüritav pind",A:A,13,BH:BH,1)),0)+IFERROR(SUMIFS(E:E,G:G,"Ainukasutuses pind",C:C,"Üüritav pind",H:H,BI134,A:A,14)/SUMIFS(E:E,G:G,"Ainukasutuses pind",C:C,"Üüritav pind",A:A,14)*(IF(G134="Korruse üldpind", SUMIFS(E:E,G:G,"Ühiskasutuses korruse pind",C:C,"üüritav pind",A:A,14,BH:BH,1),SUMIFS(E:E,G:G,"Korruse üldpind",C:C,"üüritav pind",A:A,14,BH:BH,1))+SUMIFS(E:E,G:G,"Ühiskasutuses korruse pind",C:C,"üüritav pind",A:A,14,BH:BH,1)), 0),IF(BI134="Aktiivne vakantsus", SUMIFS(E:E,C:C,"üüritav pind",G:G,"Ühiskasutuses korruse pind",BH:BH,1)+SUMIFS(E:E,C:C,"üüritav pind",G:G,"Korruse üldpind",BH:BH,1)-SUM($BL$2:BL133), IF(BI134="Üüritav büroopind kokku", SUM($BL$2:BL133), "")))</f>
        <v/>
      </c>
      <c r="BM134" s="34" t="str">
        <f ca="1">IF(BF134&lt;&gt;"",IFERROR(AY134/SUM($AY$3:OFFSET($AY$3,MATCH("Üüritav büroopind kokku",$BI$5:$BI$300,0),0))*(SUMIFS(E:E,G:G,"Ühiskasutuses hoone pind",C:C,"ÜÜRITAV PIND",BH:BH,1)+SUMIFS(E:E,G:G,"Hoone üldpind",C:C,"ÜÜRITAV PIND",BH:BH,1)),0),IF(BI134="Aktiivne vakantsus",IFERROR(AY134/SUM($AY$3:OFFSET($AY$3,MATCH("Üüritav büroopind kokku",$BI$5:$BI$300,0),0))*(SUMIFS(E:E,G:G,"Ühiskasutuses hoone pind",C:C,"ÜÜRITAV PIND",BH:BH,1)+SUMIFS(E:E,G:G,"Hoone üldpind",C:C,"ÜÜRITAV PIND",BH:BH,1)),0),IF(BI134="Üüritav büroopind kokku",SUM($BM$2:BM133),"")))</f>
        <v/>
      </c>
      <c r="BN134" s="34" t="str">
        <f>IF(OR(BF134&lt;&gt;"",BI134="Aktiivne vakantsus"),IFERROR(SUMIFS(INDEX($AC$3:$AU$1002,0,MATCH($BI134,AC$2:AU$2,0)),$BH$3:$BH$1002,1),0),IF(BI134="Üüritav büroopind kokku",SUM($BN$2:BN133), ""))</f>
        <v/>
      </c>
      <c r="BO134" s="34" t="str">
        <f t="shared" si="23"/>
        <v/>
      </c>
      <c r="BP134" s="114" t="str">
        <f t="shared" ca="1" si="21"/>
        <v/>
      </c>
    </row>
    <row r="135" spans="1:68" x14ac:dyDescent="0.3">
      <c r="A135" s="25" t="str">
        <f>IF(Eksplikatsioon!A137=0,"",Eksplikatsioon!A137)</f>
        <v/>
      </c>
      <c r="B135" s="58" t="str">
        <f>IF(Eksplikatsioon!B137=0,"",Eksplikatsioon!B137)</f>
        <v/>
      </c>
      <c r="C135" s="25" t="str">
        <f>IF(Eksplikatsioon!C137=0,"",Eksplikatsioon!C137)</f>
        <v/>
      </c>
      <c r="D135" s="25" t="str">
        <f>IF(Eksplikatsioon!D137=0,"",Eksplikatsioon!D137)</f>
        <v/>
      </c>
      <c r="E135" s="56" t="str">
        <f>IF(Eksplikatsioon!F137=0,"",Eksplikatsioon!F137)</f>
        <v/>
      </c>
      <c r="F135" s="25" t="str">
        <f>IF(Eksplikatsioon!H137=0,"",Eksplikatsioon!H137)</f>
        <v/>
      </c>
      <c r="G135" s="25" t="str">
        <f>IF(Eksplikatsioon!J137=0,"",Eksplikatsioon!J137)</f>
        <v/>
      </c>
      <c r="H135" s="25" t="str">
        <f>IF(Eksplikatsioon!K137=0,"",Eksplikatsioon!K137)</f>
        <v/>
      </c>
      <c r="I135" s="25" t="str">
        <f>IF(Eksplikatsioon!L137=0,"",Eksplikatsioon!L137)</f>
        <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c r="BH135" s="108" t="str">
        <f t="shared" si="22"/>
        <v/>
      </c>
      <c r="BI135" s="9" t="str">
        <f t="shared" ref="BI135:BI198" si="24">IF(BF135&lt;&gt;"",BF135,IF(BF134&lt;&gt;"","Aktiivne vakantsus",IF(BI134="Aktiivne vakantsus","Üüritav büroopind kokku",IF(BI134="Üüritav büroopind kokku","Passiivne vakantsus",""))))</f>
        <v/>
      </c>
      <c r="BJ135" s="9" t="str">
        <f t="shared" ref="BJ135:BJ198" si="25">IF(BG135&lt;&gt;"",BG135,"")</f>
        <v/>
      </c>
      <c r="BK135" s="34" t="str">
        <f>IF(BF135&lt;&gt;"",IF(SUMIFS(E:E,H:H,BI135,G:G,"Ainukasutuses pind",C:C,"ÜÜRITAV PIND",BH:BH,1)=0,0,SUMIFS(E:E,H:H,BI135,G:G,"Ainukasutuses pind",C:C,"ÜÜRITAV PIND",BH:BH,1)),IF(BI135="Aktiivne vakantsus",SUMIFS(E:E,C:C,"üüritav pind",G:G,"ainukasutuses pind",BH:BH,1)-SUM($BK$2:BK134),IF(BI135="Üüritav büroopind kokku",SUM($BK$2:BK134),"")))</f>
        <v/>
      </c>
      <c r="BL135" s="34" t="str">
        <f>IF(BF135&lt;&gt;"",IFERROR(SUMIFS(E:E,G:G,"Ainukasutuses pind",C:C,"üüritav pind",H:H,BI135,A:A,-4)/SUMIFS(E:E,G:G,"Ainukasutuses pind",C:C,"üüritav pind",A:A,-4)*(IF(G135="Korruse üldpind", SUMIFS(E:E,G:G,"Ühiskasutuses korruse pind",C:C,"üüritav pind",A:A,-4,BH:BH,1),SUMIFS(E:E,G:G,"Korruse üldpind",C:C,"üüritav pind",A:A,-4,BH:BH,1))+SUMIFS(E:E,G:G,"Ühiskasutuses korruse pind",C:C,"üüritav pind",A:A,-4,BH:BH,1)),0)+IFERROR(SUMIFS(E:E,G:G,"Ainukasutuses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pind",H:H,BI135,A:A,-1)/SUMIFS(E:E,G:G,"Ainukasutuses pind",C:C,"üüritav pind",A:A,-1)*(IF(G135="Korruse üldpind",SUMIFS(E:E,G:G,"Ühiskasutuses korruse pind",C:C,"üüritav pind",A:A,-1,BH:BH,1),SUMIFS(E:E,G:G,"Korruse üldpind",C:C,"üüritav pind",A:A,-1,BH:BH,1))+SUMIFS(E:E,G:G,"Ühiskasutuses korruse pind",C:C,"üüritav pind",A:A,-1,BH:BH,1)),0)+IFERROR(SUMIFS(E:E,G:G,"Ainukasutuses pind",C:C,"üüritav pind",H:H,BI135,A:A,0)/SUMIFS(E:E,G:G,"Ainukasutuses pind",C:C,"üüritav pind",A:A,0)*(IF(G135="Korruse üldpind", SUMIFS(E:E,G:G,"Ühiskasutuses korruse pind",C:C,"üüritav pind",A:A,0,BH:BH,1),SUMIFS(E:E,G:G,"Korruse üldpind",C:C,"üüritav pind",A:A,0,BH:BH,1))+SUMIFS(E:E,G:G,"Ühiskasutuses korruse pind",C:C,"üüritav pind",A:A,0,BH:BH,1)),0)+IFERROR(SUMIFS(E:E,G:G,"Ainukasutuses pind",C:C,"üüritav pind",H:H,BI135,A:A,1)/SUMIFS(E:E,G:G,"Ainukasutuses pind",C:C,"üüritav pind",A:A,1)*(IF(G135="Korruse üldpind", SUMIFS(E:E,G:G,"Ühiskasutuses korruse pind",C:C,"üüritav pind",A:A,1,BH:BH,1),SUMIFS(E:E,G:G,"Korruse üldpind",C:C,"üüritav pind",A:A,1,BH:BH,1))+SUMIFS(E:E,G:G,"Ühiskasutuses korruse pind",C:C,"üüritav pind",A:A,1,BH:BH,1)),0)+IFERROR(SUMIFS(E:E,G:G,"Ainukasutuses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 0)+IFERROR(SUMIFS(E:E,G:G,"Ainukasutuses pind",C:C,"üüritav pind",H:H,BI135,A:A,4)/SUMIFS(E:E,G:G,"Ainukasutuses pind",C:C,"üüritav pind",A:A,4)*(IF(G135="Korruse üldpind",SUMIFS(E:E,G:G,"Ühiskasutuses korruse pind",C:C,"üüritav pind",A:A,4,BH:BH,1),SUMIFS(E:E,G:G,"Korruse üldpind",C:C,"üüritav pind",A:A,4,BH:BH,1))+SUMIFS(E:E,G:G,"Ühiskasutuses korruse pind",C:C,"üüritav pind",A:A,4,BH:BH,1)), 0)+IFERROR(SUMIFS(E:E,G:G,"Ainukasutuses pind",C:C,"üüritav pind",H:H,BI135,A:A,5)/SUMIFS(E:E,G:G,"Ainukasutuses pind",C:C,"üüritav pind",A:A,5)*(IF(G135="Korruse üldpind", SUMIFS(E:E,G:G,"Ühiskasutuses korruse pind",C:C,"üüritav pind",A:A,5,BH:BH,1),SUMIFS(E:E,G:G,"Korruse üldpind",C:C,"üüritav pind",A:A,5,BH:BH,1))+SUMIFS(E:E,G:G,"Ühiskasutuses korruse pind",C:C,"üüritav pind",A:A,5,BH:BH,1)), 0)+IFERROR(SUMIFS(E:E,G:G,"Ainukasutuses pind",C:C,"üüritav pind",H:H,BI135,A:A,6)/SUMIFS(E:E,G:G,"Ainukasutuses pind",C:C,"üüritav pind",A:A,6)*(IF(G135="Korruse üldpind", SUMIFS(E:E,G:G,"Ühiskasutuses korruse pind",C:C,"üüritav pind",A:A,6,BH:BH,1),SUMIFS(E:E,G:G,"Korruse üldpind",C:C,"üüritav pind",A:A,6,BH:BH,1))+SUMIFS(E:E,G:G,"Ühiskasutuses korruse pind",C:C,"üüritav pind",A:A,6,BH:BH,1)),0)+IFERROR(SUMIFS(E:E,G:G,"Ainukasutuses pind",C:C,"üüritav pind",H:H,BI135,A:A,7)/SUMIFS(E:E,G:G,"Ainukasutuses pind",C:C,"üüritav pind",A:A,7)*(IF(G135="Korruse üldpind", SUMIFS(E:E,G:G,"Ühiskasutuses korruse pind",C:C,"üüritav pind",A:A,7,BH:BH,1),SUMIFS(E:E,G:G,"Korruse üldpind",C:C,"üüritav pind",A:A,7,BH:BH,1))+SUMIFS(E:E,G:G,"Ühiskasutuses korruse pind",C:C,"üüritav pind",A:A,7,BH:BH,1)),0)+IFERROR(SUMIFS(E:E,G:G,"Ainukasutuses pind",C:C,"üüritav pind",H:H,BI135,A:A,8)/SUMIFS(E:E,G:G,"Ainukasutuses pind",C:C,"üüritav pind",A:A,8)*(IF(G135="Korruse üldpind", SUMIFS(E:E,G:G,"Ühiskasutuses korruse pind",C:C,"üüritav pind",A:A,8,BH:BH,1),SUMIFS(E:E,G:G,"Korruse üldpind",C:C,"üüritav pind",A:A,8,BH:BH,1))+SUMIFS(E:E,G:G,"Ühiskasutuses korruse pind",C:C,"üüritav pind",A:A,8,BH:BH,1)),0)+IFERROR(SUMIFS(E:E,G:G,"Ainukasutuses pind",C:C,"üüritav pind",H:H,BI135,A:A,9)/SUMIFS(E:E,G:G,"Ainukasutuses pind",C:C,"üüritav pind",A:A,9)*(IF(G135="Korruse üldpind", SUMIFS(E:E,G:G,"Ühiskasutuses korruse pind",C:C,"üüritav pind",A:A,9,BH:BH,1),SUMIFS(E:E,G:G,"Korruse üldpind",C:C,"üüritav pind",A:A,9,BH:BH,1))+SUMIFS(E:E,G:G,"Ühiskasutuses korruse pind",C:C,"üüritav pind",A:A,9,BH:BH,1)),0)+IFERROR(SUMIFS(E:E,G:G,"Ainukasutuses pind",C:C,"üüritav pind",H:H,BI135,A:A,10)/SUMIFS(E:E,G:G,"Ainukasutuses pind",C:C,"üüritav pind",A:A,10)*(IF(G135="Korruse üldpind", SUMIFS(E:E,G:G,"Ühiskasutuses korruse pind",C:C,"üüritav pind",A:A,10,BH:BH,1),SUMIFS(E:E,G:G,"Korruse üldpind",C:C,"üüritav pind",A:A,10,BH:BH,1))+SUMIFS(E:E,G:G,"Ühiskasutuses korruse pind",C:C,"üüritav pind",A:A,10,BH:BH,1)), 0)+IFERROR(SUMIFS(E:E,G:G,"Ainukasutuses pind",C:C,"üüritav pind",H:H,BI135,A:A,11)/SUMIFS(E:E,G:G,"Ainukasutuses pind",C:C,"üüritav pind",A:A,11)*(IF(G135="Korruse üldpind",SUMIFS(E:E,G:G,"Ühiskasutuses korruse pind",C:C,"üüritav pind",A:A,11,BH:BH,1),SUMIFS(E:E,G:G,"Korruse üldpind",C:C,"üüritav pind",A:A,11,BH:BH,1))+SUMIFS(E:E,G:G,"Ühiskasutuses korruse pind",C:C,"üüritav pind",A:A,11,BH:BH,1)), 0)+IFERROR(SUMIFS(E:E,G:G,"Ainukasutuses pind",C:C,"üüritav pind",H:H,BI135,A:A,12)/SUMIFS(E:E,G:G,"Ainukasutuses pind",C:C,"üüritav pind",A:A,12)*(IF(G135="Korruse üldpind", SUMIFS(E:E,G:G,"Ühiskasutuses korruse pind",C:C,"üüritav pind",A:A,12,BH:BH,1),SUMIFS(E:E,G:G,"Korruse üldpind",C:C,"üüritav pind",A:A,12,BH:BH,1))+SUMIFS(E:E,G:G,"Ühiskasutuses korruse pind",C:C,"üüritav pind",A:A,12,BH:BH,1)),0)+IFERROR(SUMIFS(E:E,G:G,"Ainukasutuses pind",C:C,"üüritav pind",H:H,BI135,A:A,13)/SUMIFS(E:E,G:G,"Ainukasutuses pind",C:C,"üüritav pind",A:A,13)*(IF(G135="Korruse üldpind", SUMIFS(E:E,G:G,"Ühiskasutuses korruse pind",C:C,"üüritav pind",A:A,13,BH:BH,1),SUMIFS(E:E,G:G,"Korruse üldpind",C:C,"üüritav pind",A:A,13,BH:BH,1))+SUMIFS(E:E,G:G,"Ühiskasutuses korruse pind",C:C,"üüritav pind",A:A,13,BH:BH,1)),0)+IFERROR(SUMIFS(E:E,G:G,"Ainukasutuses pind",C:C,"Üüritav pind",H:H,BI135,A:A,14)/SUMIFS(E:E,G:G,"Ainukasutuses pind",C:C,"Üüritav pind",A:A,14)*(IF(G135="Korruse üldpind", SUMIFS(E:E,G:G,"Ühiskasutuses korruse pind",C:C,"üüritav pind",A:A,14,BH:BH,1),SUMIFS(E:E,G:G,"Korruse üldpind",C:C,"üüritav pind",A:A,14,BH:BH,1))+SUMIFS(E:E,G:G,"Ühiskasutuses korruse pind",C:C,"üüritav pind",A:A,14,BH:BH,1)), 0),IF(BI135="Aktiivne vakantsus", SUMIFS(E:E,C:C,"üüritav pind",G:G,"Ühiskasutuses korruse pind",BH:BH,1)+SUMIFS(E:E,C:C,"üüritav pind",G:G,"Korruse üldpind",BH:BH,1)-SUM($BL$2:BL134), IF(BI135="Üüritav büroopind kokku", SUM($BL$2:BL134), "")))</f>
        <v/>
      </c>
      <c r="BM135" s="34" t="str">
        <f ca="1">IF(BF135&lt;&gt;"",IFERROR(AY135/SUM($AY$3:OFFSET($AY$3,MATCH("Üüritav büroopind kokku",$BI$5:$BI$300,0),0))*(SUMIFS(E:E,G:G,"Ühiskasutuses hoone pind",C:C,"ÜÜRITAV PIND",BH:BH,1)+SUMIFS(E:E,G:G,"Hoone üldpind",C:C,"ÜÜRITAV PIND",BH:BH,1)),0),IF(BI135="Aktiivne vakantsus",IFERROR(AY135/SUM($AY$3:OFFSET($AY$3,MATCH("Üüritav büroopind kokku",$BI$5:$BI$300,0),0))*(SUMIFS(E:E,G:G,"Ühiskasutuses hoone pind",C:C,"ÜÜRITAV PIND",BH:BH,1)+SUMIFS(E:E,G:G,"Hoone üldpind",C:C,"ÜÜRITAV PIND",BH:BH,1)),0),IF(BI135="Üüritav büroopind kokku",SUM($BM$2:BM134),"")))</f>
        <v/>
      </c>
      <c r="BN135" s="34" t="str">
        <f>IF(OR(BF135&lt;&gt;"",BI135="Aktiivne vakantsus"),IFERROR(SUMIFS(INDEX($AC$3:$AU$1002,0,MATCH($BI135,AC$2:AU$2,0)),$BH$3:$BH$1002,1),0),IF(BI135="Üüritav büroopind kokku",SUM($BN$2:BN134), ""))</f>
        <v/>
      </c>
      <c r="BO135" s="34" t="str">
        <f t="shared" si="23"/>
        <v/>
      </c>
      <c r="BP135" s="114" t="str">
        <f t="shared" ca="1" si="21"/>
        <v/>
      </c>
    </row>
    <row r="136" spans="1:68" x14ac:dyDescent="0.3">
      <c r="A136" s="25" t="str">
        <f>IF(Eksplikatsioon!A138=0,"",Eksplikatsioon!A138)</f>
        <v/>
      </c>
      <c r="B136" s="58" t="str">
        <f>IF(Eksplikatsioon!B138=0,"",Eksplikatsioon!B138)</f>
        <v/>
      </c>
      <c r="C136" s="25" t="str">
        <f>IF(Eksplikatsioon!C138=0,"",Eksplikatsioon!C138)</f>
        <v/>
      </c>
      <c r="D136" s="25" t="str">
        <f>IF(Eksplikatsioon!D138=0,"",Eksplikatsioon!D138)</f>
        <v/>
      </c>
      <c r="E136" s="56" t="str">
        <f>IF(Eksplikatsioon!F138=0,"",Eksplikatsioon!F138)</f>
        <v/>
      </c>
      <c r="F136" s="25" t="str">
        <f>IF(Eksplikatsioon!H138=0,"",Eksplikatsioon!H138)</f>
        <v/>
      </c>
      <c r="G136" s="25" t="str">
        <f>IF(Eksplikatsioon!J138=0,"",Eksplikatsioon!J138)</f>
        <v/>
      </c>
      <c r="H136" s="25" t="str">
        <f>IF(Eksplikatsioon!K138=0,"",Eksplikatsioon!K138)</f>
        <v/>
      </c>
      <c r="I136" s="25" t="str">
        <f>IF(Eksplikatsioon!L138=0,"",Eksplikatsioon!L138)</f>
        <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c r="BH136" s="108" t="str">
        <f t="shared" si="22"/>
        <v/>
      </c>
      <c r="BI136" s="9" t="str">
        <f t="shared" si="24"/>
        <v/>
      </c>
      <c r="BJ136" s="9" t="str">
        <f t="shared" si="25"/>
        <v/>
      </c>
      <c r="BK136" s="34" t="str">
        <f>IF(BF136&lt;&gt;"",IF(SUMIFS(E:E,H:H,BI136,G:G,"Ainukasutuses pind",C:C,"ÜÜRITAV PIND",BH:BH,1)=0,0,SUMIFS(E:E,H:H,BI136,G:G,"Ainukasutuses pind",C:C,"ÜÜRITAV PIND",BH:BH,1)),IF(BI136="Aktiivne vakantsus",SUMIFS(E:E,C:C,"üüritav pind",G:G,"ainukasutuses pind",BH:BH,1)-SUM($BK$2:BK135),IF(BI136="Üüritav büroopind kokku",SUM($BK$2:BK135),"")))</f>
        <v/>
      </c>
      <c r="BL136" s="34" t="str">
        <f>IF(BF136&lt;&gt;"",IFERROR(SUMIFS(E:E,G:G,"Ainukasutuses pind",C:C,"üüritav pind",H:H,BI136,A:A,-4)/SUMIFS(E:E,G:G,"Ainukasutuses pind",C:C,"üüritav pind",A:A,-4)*(IF(G136="Korruse üldpind", SUMIFS(E:E,G:G,"Ühiskasutuses korruse pind",C:C,"üüritav pind",A:A,-4,BH:BH,1),SUMIFS(E:E,G:G,"Korruse üldpind",C:C,"üüritav pind",A:A,-4,BH:BH,1))+SUMIFS(E:E,G:G,"Ühiskasutuses korruse pind",C:C,"üüritav pind",A:A,-4,BH:BH,1)),0)+IFERROR(SUMIFS(E:E,G:G,"Ainukasutuses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pind",H:H,BI136,A:A,-1)/SUMIFS(E:E,G:G,"Ainukasutuses pind",C:C,"üüritav pind",A:A,-1)*(IF(G136="Korruse üldpind",SUMIFS(E:E,G:G,"Ühiskasutuses korruse pind",C:C,"üüritav pind",A:A,-1,BH:BH,1),SUMIFS(E:E,G:G,"Korruse üldpind",C:C,"üüritav pind",A:A,-1,BH:BH,1))+SUMIFS(E:E,G:G,"Ühiskasutuses korruse pind",C:C,"üüritav pind",A:A,-1,BH:BH,1)),0)+IFERROR(SUMIFS(E:E,G:G,"Ainukasutuses pind",C:C,"üüritav pind",H:H,BI136,A:A,0)/SUMIFS(E:E,G:G,"Ainukasutuses pind",C:C,"üüritav pind",A:A,0)*(IF(G136="Korruse üldpind", SUMIFS(E:E,G:G,"Ühiskasutuses korruse pind",C:C,"üüritav pind",A:A,0,BH:BH,1),SUMIFS(E:E,G:G,"Korruse üldpind",C:C,"üüritav pind",A:A,0,BH:BH,1))+SUMIFS(E:E,G:G,"Ühiskasutuses korruse pind",C:C,"üüritav pind",A:A,0,BH:BH,1)),0)+IFERROR(SUMIFS(E:E,G:G,"Ainukasutuses pind",C:C,"üüritav pind",H:H,BI136,A:A,1)/SUMIFS(E:E,G:G,"Ainukasutuses pind",C:C,"üüritav pind",A:A,1)*(IF(G136="Korruse üldpind", SUMIFS(E:E,G:G,"Ühiskasutuses korruse pind",C:C,"üüritav pind",A:A,1,BH:BH,1),SUMIFS(E:E,G:G,"Korruse üldpind",C:C,"üüritav pind",A:A,1,BH:BH,1))+SUMIFS(E:E,G:G,"Ühiskasutuses korruse pind",C:C,"üüritav pind",A:A,1,BH:BH,1)),0)+IFERROR(SUMIFS(E:E,G:G,"Ainukasutuses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 0)+IFERROR(SUMIFS(E:E,G:G,"Ainukasutuses pind",C:C,"üüritav pind",H:H,BI136,A:A,4)/SUMIFS(E:E,G:G,"Ainukasutuses pind",C:C,"üüritav pind",A:A,4)*(IF(G136="Korruse üldpind",SUMIFS(E:E,G:G,"Ühiskasutuses korruse pind",C:C,"üüritav pind",A:A,4,BH:BH,1),SUMIFS(E:E,G:G,"Korruse üldpind",C:C,"üüritav pind",A:A,4,BH:BH,1))+SUMIFS(E:E,G:G,"Ühiskasutuses korruse pind",C:C,"üüritav pind",A:A,4,BH:BH,1)), 0)+IFERROR(SUMIFS(E:E,G:G,"Ainukasutuses pind",C:C,"üüritav pind",H:H,BI136,A:A,5)/SUMIFS(E:E,G:G,"Ainukasutuses pind",C:C,"üüritav pind",A:A,5)*(IF(G136="Korruse üldpind", SUMIFS(E:E,G:G,"Ühiskasutuses korruse pind",C:C,"üüritav pind",A:A,5,BH:BH,1),SUMIFS(E:E,G:G,"Korruse üldpind",C:C,"üüritav pind",A:A,5,BH:BH,1))+SUMIFS(E:E,G:G,"Ühiskasutuses korruse pind",C:C,"üüritav pind",A:A,5,BH:BH,1)), 0)+IFERROR(SUMIFS(E:E,G:G,"Ainukasutuses pind",C:C,"üüritav pind",H:H,BI136,A:A,6)/SUMIFS(E:E,G:G,"Ainukasutuses pind",C:C,"üüritav pind",A:A,6)*(IF(G136="Korruse üldpind", SUMIFS(E:E,G:G,"Ühiskasutuses korruse pind",C:C,"üüritav pind",A:A,6,BH:BH,1),SUMIFS(E:E,G:G,"Korruse üldpind",C:C,"üüritav pind",A:A,6,BH:BH,1))+SUMIFS(E:E,G:G,"Ühiskasutuses korruse pind",C:C,"üüritav pind",A:A,6,BH:BH,1)),0)+IFERROR(SUMIFS(E:E,G:G,"Ainukasutuses pind",C:C,"üüritav pind",H:H,BI136,A:A,7)/SUMIFS(E:E,G:G,"Ainukasutuses pind",C:C,"üüritav pind",A:A,7)*(IF(G136="Korruse üldpind", SUMIFS(E:E,G:G,"Ühiskasutuses korruse pind",C:C,"üüritav pind",A:A,7,BH:BH,1),SUMIFS(E:E,G:G,"Korruse üldpind",C:C,"üüritav pind",A:A,7,BH:BH,1))+SUMIFS(E:E,G:G,"Ühiskasutuses korruse pind",C:C,"üüritav pind",A:A,7,BH:BH,1)),0)+IFERROR(SUMIFS(E:E,G:G,"Ainukasutuses pind",C:C,"üüritav pind",H:H,BI136,A:A,8)/SUMIFS(E:E,G:G,"Ainukasutuses pind",C:C,"üüritav pind",A:A,8)*(IF(G136="Korruse üldpind", SUMIFS(E:E,G:G,"Ühiskasutuses korruse pind",C:C,"üüritav pind",A:A,8,BH:BH,1),SUMIFS(E:E,G:G,"Korruse üldpind",C:C,"üüritav pind",A:A,8,BH:BH,1))+SUMIFS(E:E,G:G,"Ühiskasutuses korruse pind",C:C,"üüritav pind",A:A,8,BH:BH,1)),0)+IFERROR(SUMIFS(E:E,G:G,"Ainukasutuses pind",C:C,"üüritav pind",H:H,BI136,A:A,9)/SUMIFS(E:E,G:G,"Ainukasutuses pind",C:C,"üüritav pind",A:A,9)*(IF(G136="Korruse üldpind", SUMIFS(E:E,G:G,"Ühiskasutuses korruse pind",C:C,"üüritav pind",A:A,9,BH:BH,1),SUMIFS(E:E,G:G,"Korruse üldpind",C:C,"üüritav pind",A:A,9,BH:BH,1))+SUMIFS(E:E,G:G,"Ühiskasutuses korruse pind",C:C,"üüritav pind",A:A,9,BH:BH,1)),0)+IFERROR(SUMIFS(E:E,G:G,"Ainukasutuses pind",C:C,"üüritav pind",H:H,BI136,A:A,10)/SUMIFS(E:E,G:G,"Ainukasutuses pind",C:C,"üüritav pind",A:A,10)*(IF(G136="Korruse üldpind", SUMIFS(E:E,G:G,"Ühiskasutuses korruse pind",C:C,"üüritav pind",A:A,10,BH:BH,1),SUMIFS(E:E,G:G,"Korruse üldpind",C:C,"üüritav pind",A:A,10,BH:BH,1))+SUMIFS(E:E,G:G,"Ühiskasutuses korruse pind",C:C,"üüritav pind",A:A,10,BH:BH,1)), 0)+IFERROR(SUMIFS(E:E,G:G,"Ainukasutuses pind",C:C,"üüritav pind",H:H,BI136,A:A,11)/SUMIFS(E:E,G:G,"Ainukasutuses pind",C:C,"üüritav pind",A:A,11)*(IF(G136="Korruse üldpind",SUMIFS(E:E,G:G,"Ühiskasutuses korruse pind",C:C,"üüritav pind",A:A,11,BH:BH,1),SUMIFS(E:E,G:G,"Korruse üldpind",C:C,"üüritav pind",A:A,11,BH:BH,1))+SUMIFS(E:E,G:G,"Ühiskasutuses korruse pind",C:C,"üüritav pind",A:A,11,BH:BH,1)), 0)+IFERROR(SUMIFS(E:E,G:G,"Ainukasutuses pind",C:C,"üüritav pind",H:H,BI136,A:A,12)/SUMIFS(E:E,G:G,"Ainukasutuses pind",C:C,"üüritav pind",A:A,12)*(IF(G136="Korruse üldpind", SUMIFS(E:E,G:G,"Ühiskasutuses korruse pind",C:C,"üüritav pind",A:A,12,BH:BH,1),SUMIFS(E:E,G:G,"Korruse üldpind",C:C,"üüritav pind",A:A,12,BH:BH,1))+SUMIFS(E:E,G:G,"Ühiskasutuses korruse pind",C:C,"üüritav pind",A:A,12,BH:BH,1)),0)+IFERROR(SUMIFS(E:E,G:G,"Ainukasutuses pind",C:C,"üüritav pind",H:H,BI136,A:A,13)/SUMIFS(E:E,G:G,"Ainukasutuses pind",C:C,"üüritav pind",A:A,13)*(IF(G136="Korruse üldpind", SUMIFS(E:E,G:G,"Ühiskasutuses korruse pind",C:C,"üüritav pind",A:A,13,BH:BH,1),SUMIFS(E:E,G:G,"Korruse üldpind",C:C,"üüritav pind",A:A,13,BH:BH,1))+SUMIFS(E:E,G:G,"Ühiskasutuses korruse pind",C:C,"üüritav pind",A:A,13,BH:BH,1)),0)+IFERROR(SUMIFS(E:E,G:G,"Ainukasutuses pind",C:C,"Üüritav pind",H:H,BI136,A:A,14)/SUMIFS(E:E,G:G,"Ainukasutuses pind",C:C,"Üüritav pind",A:A,14)*(IF(G136="Korruse üldpind", SUMIFS(E:E,G:G,"Ühiskasutuses korruse pind",C:C,"üüritav pind",A:A,14,BH:BH,1),SUMIFS(E:E,G:G,"Korruse üldpind",C:C,"üüritav pind",A:A,14,BH:BH,1))+SUMIFS(E:E,G:G,"Ühiskasutuses korruse pind",C:C,"üüritav pind",A:A,14,BH:BH,1)), 0),IF(BI136="Aktiivne vakantsus", SUMIFS(E:E,C:C,"üüritav pind",G:G,"Ühiskasutuses korruse pind",BH:BH,1)+SUMIFS(E:E,C:C,"üüritav pind",G:G,"Korruse üldpind",BH:BH,1)-SUM($BL$2:BL135), IF(BI136="Üüritav büroopind kokku", SUM($BL$2:BL135), "")))</f>
        <v/>
      </c>
      <c r="BM136" s="34" t="str">
        <f ca="1">IF(BF136&lt;&gt;"",IFERROR(AY136/SUM($AY$3:OFFSET($AY$3,MATCH("Üüritav büroopind kokku",$BI$5:$BI$300,0),0))*(SUMIFS(E:E,G:G,"Ühiskasutuses hoone pind",C:C,"ÜÜRITAV PIND",BH:BH,1)+SUMIFS(E:E,G:G,"Hoone üldpind",C:C,"ÜÜRITAV PIND",BH:BH,1)),0),IF(BI136="Aktiivne vakantsus",IFERROR(AY136/SUM($AY$3:OFFSET($AY$3,MATCH("Üüritav büroopind kokku",$BI$5:$BI$300,0),0))*(SUMIFS(E:E,G:G,"Ühiskasutuses hoone pind",C:C,"ÜÜRITAV PIND",BH:BH,1)+SUMIFS(E:E,G:G,"Hoone üldpind",C:C,"ÜÜRITAV PIND",BH:BH,1)),0),IF(BI136="Üüritav büroopind kokku",SUM($BM$2:BM135),"")))</f>
        <v/>
      </c>
      <c r="BN136" s="34" t="str">
        <f>IF(OR(BF136&lt;&gt;"",BI136="Aktiivne vakantsus"),IFERROR(SUMIFS(INDEX($AC$3:$AU$1002,0,MATCH($BI136,AC$2:AU$2,0)),$BH$3:$BH$1002,1),0),IF(BI136="Üüritav büroopind kokku",SUM($BN$2:BN135), ""))</f>
        <v/>
      </c>
      <c r="BO136" s="34" t="str">
        <f t="shared" si="23"/>
        <v/>
      </c>
      <c r="BP136" s="114" t="str">
        <f t="shared" ca="1" si="21"/>
        <v/>
      </c>
    </row>
    <row r="137" spans="1:68" x14ac:dyDescent="0.3">
      <c r="A137" s="25" t="str">
        <f>IF(Eksplikatsioon!A139=0,"",Eksplikatsioon!A139)</f>
        <v/>
      </c>
      <c r="B137" s="58" t="str">
        <f>IF(Eksplikatsioon!B139=0,"",Eksplikatsioon!B139)</f>
        <v/>
      </c>
      <c r="C137" s="25" t="str">
        <f>IF(Eksplikatsioon!C139=0,"",Eksplikatsioon!C139)</f>
        <v/>
      </c>
      <c r="D137" s="25" t="str">
        <f>IF(Eksplikatsioon!D139=0,"",Eksplikatsioon!D139)</f>
        <v/>
      </c>
      <c r="E137" s="56" t="str">
        <f>IF(Eksplikatsioon!F139=0,"",Eksplikatsioon!F139)</f>
        <v/>
      </c>
      <c r="F137" s="25" t="str">
        <f>IF(Eksplikatsioon!H139=0,"",Eksplikatsioon!H139)</f>
        <v/>
      </c>
      <c r="G137" s="25" t="str">
        <f>IF(Eksplikatsioon!J139=0,"",Eksplikatsioon!J139)</f>
        <v/>
      </c>
      <c r="H137" s="25" t="str">
        <f>IF(Eksplikatsioon!K139=0,"",Eksplikatsioon!K139)</f>
        <v/>
      </c>
      <c r="I137" s="25" t="str">
        <f>IF(Eksplikatsioon!L139=0,"",Eksplikatsioon!L139)</f>
        <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c r="BH137" s="108" t="str">
        <f t="shared" si="22"/>
        <v/>
      </c>
      <c r="BI137" s="9" t="str">
        <f t="shared" si="24"/>
        <v/>
      </c>
      <c r="BJ137" s="9" t="str">
        <f t="shared" si="25"/>
        <v/>
      </c>
      <c r="BK137" s="34" t="str">
        <f>IF(BF137&lt;&gt;"",IF(SUMIFS(E:E,H:H,BI137,G:G,"Ainukasutuses pind",C:C,"ÜÜRITAV PIND",BH:BH,1)=0,0,SUMIFS(E:E,H:H,BI137,G:G,"Ainukasutuses pind",C:C,"ÜÜRITAV PIND",BH:BH,1)),IF(BI137="Aktiivne vakantsus",SUMIFS(E:E,C:C,"üüritav pind",G:G,"ainukasutuses pind",BH:BH,1)-SUM($BK$2:BK136),IF(BI137="Üüritav büroopind kokku",SUM($BK$2:BK136),"")))</f>
        <v/>
      </c>
      <c r="BL137" s="34" t="str">
        <f>IF(BF137&lt;&gt;"",IFERROR(SUMIFS(E:E,G:G,"Ainukasutuses pind",C:C,"üüritav pind",H:H,BI137,A:A,-4)/SUMIFS(E:E,G:G,"Ainukasutuses pind",C:C,"üüritav pind",A:A,-4)*(IF(G137="Korruse üldpind", SUMIFS(E:E,G:G,"Ühiskasutuses korruse pind",C:C,"üüritav pind",A:A,-4,BH:BH,1),SUMIFS(E:E,G:G,"Korruse üldpind",C:C,"üüritav pind",A:A,-4,BH:BH,1))+SUMIFS(E:E,G:G,"Ühiskasutuses korruse pind",C:C,"üüritav pind",A:A,-4,BH:BH,1)),0)+IFERROR(SUMIFS(E:E,G:G,"Ainukasutuses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pind",H:H,BI137,A:A,-1)/SUMIFS(E:E,G:G,"Ainukasutuses pind",C:C,"üüritav pind",A:A,-1)*(IF(G137="Korruse üldpind",SUMIFS(E:E,G:G,"Ühiskasutuses korruse pind",C:C,"üüritav pind",A:A,-1,BH:BH,1),SUMIFS(E:E,G:G,"Korruse üldpind",C:C,"üüritav pind",A:A,-1,BH:BH,1))+SUMIFS(E:E,G:G,"Ühiskasutuses korruse pind",C:C,"üüritav pind",A:A,-1,BH:BH,1)),0)+IFERROR(SUMIFS(E:E,G:G,"Ainukasutuses pind",C:C,"üüritav pind",H:H,BI137,A:A,0)/SUMIFS(E:E,G:G,"Ainukasutuses pind",C:C,"üüritav pind",A:A,0)*(IF(G137="Korruse üldpind", SUMIFS(E:E,G:G,"Ühiskasutuses korruse pind",C:C,"üüritav pind",A:A,0,BH:BH,1),SUMIFS(E:E,G:G,"Korruse üldpind",C:C,"üüritav pind",A:A,0,BH:BH,1))+SUMIFS(E:E,G:G,"Ühiskasutuses korruse pind",C:C,"üüritav pind",A:A,0,BH:BH,1)),0)+IFERROR(SUMIFS(E:E,G:G,"Ainukasutuses pind",C:C,"üüritav pind",H:H,BI137,A:A,1)/SUMIFS(E:E,G:G,"Ainukasutuses pind",C:C,"üüritav pind",A:A,1)*(IF(G137="Korruse üldpind", SUMIFS(E:E,G:G,"Ühiskasutuses korruse pind",C:C,"üüritav pind",A:A,1,BH:BH,1),SUMIFS(E:E,G:G,"Korruse üldpind",C:C,"üüritav pind",A:A,1,BH:BH,1))+SUMIFS(E:E,G:G,"Ühiskasutuses korruse pind",C:C,"üüritav pind",A:A,1,BH:BH,1)),0)+IFERROR(SUMIFS(E:E,G:G,"Ainukasutuses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 0)+IFERROR(SUMIFS(E:E,G:G,"Ainukasutuses pind",C:C,"üüritav pind",H:H,BI137,A:A,4)/SUMIFS(E:E,G:G,"Ainukasutuses pind",C:C,"üüritav pind",A:A,4)*(IF(G137="Korruse üldpind",SUMIFS(E:E,G:G,"Ühiskasutuses korruse pind",C:C,"üüritav pind",A:A,4,BH:BH,1),SUMIFS(E:E,G:G,"Korruse üldpind",C:C,"üüritav pind",A:A,4,BH:BH,1))+SUMIFS(E:E,G:G,"Ühiskasutuses korruse pind",C:C,"üüritav pind",A:A,4,BH:BH,1)), 0)+IFERROR(SUMIFS(E:E,G:G,"Ainukasutuses pind",C:C,"üüritav pind",H:H,BI137,A:A,5)/SUMIFS(E:E,G:G,"Ainukasutuses pind",C:C,"üüritav pind",A:A,5)*(IF(G137="Korruse üldpind", SUMIFS(E:E,G:G,"Ühiskasutuses korruse pind",C:C,"üüritav pind",A:A,5,BH:BH,1),SUMIFS(E:E,G:G,"Korruse üldpind",C:C,"üüritav pind",A:A,5,BH:BH,1))+SUMIFS(E:E,G:G,"Ühiskasutuses korruse pind",C:C,"üüritav pind",A:A,5,BH:BH,1)), 0)+IFERROR(SUMIFS(E:E,G:G,"Ainukasutuses pind",C:C,"üüritav pind",H:H,BI137,A:A,6)/SUMIFS(E:E,G:G,"Ainukasutuses pind",C:C,"üüritav pind",A:A,6)*(IF(G137="Korruse üldpind", SUMIFS(E:E,G:G,"Ühiskasutuses korruse pind",C:C,"üüritav pind",A:A,6,BH:BH,1),SUMIFS(E:E,G:G,"Korruse üldpind",C:C,"üüritav pind",A:A,6,BH:BH,1))+SUMIFS(E:E,G:G,"Ühiskasutuses korruse pind",C:C,"üüritav pind",A:A,6,BH:BH,1)),0)+IFERROR(SUMIFS(E:E,G:G,"Ainukasutuses pind",C:C,"üüritav pind",H:H,BI137,A:A,7)/SUMIFS(E:E,G:G,"Ainukasutuses pind",C:C,"üüritav pind",A:A,7)*(IF(G137="Korruse üldpind", SUMIFS(E:E,G:G,"Ühiskasutuses korruse pind",C:C,"üüritav pind",A:A,7,BH:BH,1),SUMIFS(E:E,G:G,"Korruse üldpind",C:C,"üüritav pind",A:A,7,BH:BH,1))+SUMIFS(E:E,G:G,"Ühiskasutuses korruse pind",C:C,"üüritav pind",A:A,7,BH:BH,1)),0)+IFERROR(SUMIFS(E:E,G:G,"Ainukasutuses pind",C:C,"üüritav pind",H:H,BI137,A:A,8)/SUMIFS(E:E,G:G,"Ainukasutuses pind",C:C,"üüritav pind",A:A,8)*(IF(G137="Korruse üldpind", SUMIFS(E:E,G:G,"Ühiskasutuses korruse pind",C:C,"üüritav pind",A:A,8,BH:BH,1),SUMIFS(E:E,G:G,"Korruse üldpind",C:C,"üüritav pind",A:A,8,BH:BH,1))+SUMIFS(E:E,G:G,"Ühiskasutuses korruse pind",C:C,"üüritav pind",A:A,8,BH:BH,1)),0)+IFERROR(SUMIFS(E:E,G:G,"Ainukasutuses pind",C:C,"üüritav pind",H:H,BI137,A:A,9)/SUMIFS(E:E,G:G,"Ainukasutuses pind",C:C,"üüritav pind",A:A,9)*(IF(G137="Korruse üldpind", SUMIFS(E:E,G:G,"Ühiskasutuses korruse pind",C:C,"üüritav pind",A:A,9,BH:BH,1),SUMIFS(E:E,G:G,"Korruse üldpind",C:C,"üüritav pind",A:A,9,BH:BH,1))+SUMIFS(E:E,G:G,"Ühiskasutuses korruse pind",C:C,"üüritav pind",A:A,9,BH:BH,1)),0)+IFERROR(SUMIFS(E:E,G:G,"Ainukasutuses pind",C:C,"üüritav pind",H:H,BI137,A:A,10)/SUMIFS(E:E,G:G,"Ainukasutuses pind",C:C,"üüritav pind",A:A,10)*(IF(G137="Korruse üldpind", SUMIFS(E:E,G:G,"Ühiskasutuses korruse pind",C:C,"üüritav pind",A:A,10,BH:BH,1),SUMIFS(E:E,G:G,"Korruse üldpind",C:C,"üüritav pind",A:A,10,BH:BH,1))+SUMIFS(E:E,G:G,"Ühiskasutuses korruse pind",C:C,"üüritav pind",A:A,10,BH:BH,1)), 0)+IFERROR(SUMIFS(E:E,G:G,"Ainukasutuses pind",C:C,"üüritav pind",H:H,BI137,A:A,11)/SUMIFS(E:E,G:G,"Ainukasutuses pind",C:C,"üüritav pind",A:A,11)*(IF(G137="Korruse üldpind",SUMIFS(E:E,G:G,"Ühiskasutuses korruse pind",C:C,"üüritav pind",A:A,11,BH:BH,1),SUMIFS(E:E,G:G,"Korruse üldpind",C:C,"üüritav pind",A:A,11,BH:BH,1))+SUMIFS(E:E,G:G,"Ühiskasutuses korruse pind",C:C,"üüritav pind",A:A,11,BH:BH,1)), 0)+IFERROR(SUMIFS(E:E,G:G,"Ainukasutuses pind",C:C,"üüritav pind",H:H,BI137,A:A,12)/SUMIFS(E:E,G:G,"Ainukasutuses pind",C:C,"üüritav pind",A:A,12)*(IF(G137="Korruse üldpind", SUMIFS(E:E,G:G,"Ühiskasutuses korruse pind",C:C,"üüritav pind",A:A,12,BH:BH,1),SUMIFS(E:E,G:G,"Korruse üldpind",C:C,"üüritav pind",A:A,12,BH:BH,1))+SUMIFS(E:E,G:G,"Ühiskasutuses korruse pind",C:C,"üüritav pind",A:A,12,BH:BH,1)),0)+IFERROR(SUMIFS(E:E,G:G,"Ainukasutuses pind",C:C,"üüritav pind",H:H,BI137,A:A,13)/SUMIFS(E:E,G:G,"Ainukasutuses pind",C:C,"üüritav pind",A:A,13)*(IF(G137="Korruse üldpind", SUMIFS(E:E,G:G,"Ühiskasutuses korruse pind",C:C,"üüritav pind",A:A,13,BH:BH,1),SUMIFS(E:E,G:G,"Korruse üldpind",C:C,"üüritav pind",A:A,13,BH:BH,1))+SUMIFS(E:E,G:G,"Ühiskasutuses korruse pind",C:C,"üüritav pind",A:A,13,BH:BH,1)),0)+IFERROR(SUMIFS(E:E,G:G,"Ainukasutuses pind",C:C,"Üüritav pind",H:H,BI137,A:A,14)/SUMIFS(E:E,G:G,"Ainukasutuses pind",C:C,"Üüritav pind",A:A,14)*(IF(G137="Korruse üldpind", SUMIFS(E:E,G:G,"Ühiskasutuses korruse pind",C:C,"üüritav pind",A:A,14,BH:BH,1),SUMIFS(E:E,G:G,"Korruse üldpind",C:C,"üüritav pind",A:A,14,BH:BH,1))+SUMIFS(E:E,G:G,"Ühiskasutuses korruse pind",C:C,"üüritav pind",A:A,14,BH:BH,1)), 0),IF(BI137="Aktiivne vakantsus", SUMIFS(E:E,C:C,"üüritav pind",G:G,"Ühiskasutuses korruse pind",BH:BH,1)+SUMIFS(E:E,C:C,"üüritav pind",G:G,"Korruse üldpind",BH:BH,1)-SUM($BL$2:BL136), IF(BI137="Üüritav büroopind kokku", SUM($BL$2:BL136), "")))</f>
        <v/>
      </c>
      <c r="BM137" s="34" t="str">
        <f ca="1">IF(BF137&lt;&gt;"",IFERROR(AY137/SUM($AY$3:OFFSET($AY$3,MATCH("Üüritav büroopind kokku",$BI$5:$BI$300,0),0))*(SUMIFS(E:E,G:G,"Ühiskasutuses hoone pind",C:C,"ÜÜRITAV PIND",BH:BH,1)+SUMIFS(E:E,G:G,"Hoone üldpind",C:C,"ÜÜRITAV PIND",BH:BH,1)),0),IF(BI137="Aktiivne vakantsus",IFERROR(AY137/SUM($AY$3:OFFSET($AY$3,MATCH("Üüritav büroopind kokku",$BI$5:$BI$300,0),0))*(SUMIFS(E:E,G:G,"Ühiskasutuses hoone pind",C:C,"ÜÜRITAV PIND",BH:BH,1)+SUMIFS(E:E,G:G,"Hoone üldpind",C:C,"ÜÜRITAV PIND",BH:BH,1)),0),IF(BI137="Üüritav büroopind kokku",SUM($BM$2:BM136),"")))</f>
        <v/>
      </c>
      <c r="BN137" s="34" t="str">
        <f>IF(OR(BF137&lt;&gt;"",BI137="Aktiivne vakantsus"),IFERROR(SUMIFS(INDEX($AC$3:$AU$1002,0,MATCH($BI137,AC$2:AU$2,0)),$BH$3:$BH$1002,1),0),IF(BI137="Üüritav büroopind kokku",SUM($BN$2:BN136), ""))</f>
        <v/>
      </c>
      <c r="BO137" s="34" t="str">
        <f t="shared" si="23"/>
        <v/>
      </c>
      <c r="BP137" s="114" t="str">
        <f t="shared" ca="1" si="21"/>
        <v/>
      </c>
    </row>
    <row r="138" spans="1:68" x14ac:dyDescent="0.3">
      <c r="A138" s="25" t="str">
        <f>IF(Eksplikatsioon!A140=0,"",Eksplikatsioon!A140)</f>
        <v/>
      </c>
      <c r="B138" s="58" t="str">
        <f>IF(Eksplikatsioon!B140=0,"",Eksplikatsioon!B140)</f>
        <v/>
      </c>
      <c r="C138" s="25" t="str">
        <f>IF(Eksplikatsioon!C140=0,"",Eksplikatsioon!C140)</f>
        <v/>
      </c>
      <c r="D138" s="25" t="str">
        <f>IF(Eksplikatsioon!D140=0,"",Eksplikatsioon!D140)</f>
        <v/>
      </c>
      <c r="E138" s="56" t="str">
        <f>IF(Eksplikatsioon!F140=0,"",Eksplikatsioon!F140)</f>
        <v/>
      </c>
      <c r="F138" s="25" t="str">
        <f>IF(Eksplikatsioon!H140=0,"",Eksplikatsioon!H140)</f>
        <v/>
      </c>
      <c r="G138" s="25" t="str">
        <f>IF(Eksplikatsioon!J140=0,"",Eksplikatsioon!J140)</f>
        <v/>
      </c>
      <c r="H138" s="25" t="str">
        <f>IF(Eksplikatsioon!K140=0,"",Eksplikatsioon!K140)</f>
        <v/>
      </c>
      <c r="I138" s="25" t="str">
        <f>IF(Eksplikatsioon!L140=0,"",Eksplikatsioon!L140)</f>
        <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c r="BH138" s="108" t="str">
        <f t="shared" si="22"/>
        <v/>
      </c>
      <c r="BI138" s="9" t="str">
        <f t="shared" si="24"/>
        <v/>
      </c>
      <c r="BJ138" s="9" t="str">
        <f t="shared" si="25"/>
        <v/>
      </c>
      <c r="BK138" s="34" t="str">
        <f>IF(BF138&lt;&gt;"",IF(SUMIFS(E:E,H:H,BI138,G:G,"Ainukasutuses pind",C:C,"ÜÜRITAV PIND",BH:BH,1)=0,0,SUMIFS(E:E,H:H,BI138,G:G,"Ainukasutuses pind",C:C,"ÜÜRITAV PIND",BH:BH,1)),IF(BI138="Aktiivne vakantsus",SUMIFS(E:E,C:C,"üüritav pind",G:G,"ainukasutuses pind",BH:BH,1)-SUM($BK$2:BK137),IF(BI138="Üüritav büroopind kokku",SUM($BK$2:BK137),"")))</f>
        <v/>
      </c>
      <c r="BL138" s="34" t="str">
        <f>IF(BF138&lt;&gt;"",IFERROR(SUMIFS(E:E,G:G,"Ainukasutuses pind",C:C,"üüritav pind",H:H,BI138,A:A,-4)/SUMIFS(E:E,G:G,"Ainukasutuses pind",C:C,"üüritav pind",A:A,-4)*(IF(G138="Korruse üldpind", SUMIFS(E:E,G:G,"Ühiskasutuses korruse pind",C:C,"üüritav pind",A:A,-4,BH:BH,1),SUMIFS(E:E,G:G,"Korruse üldpind",C:C,"üüritav pind",A:A,-4,BH:BH,1))+SUMIFS(E:E,G:G,"Ühiskasutuses korruse pind",C:C,"üüritav pind",A:A,-4,BH:BH,1)),0)+IFERROR(SUMIFS(E:E,G:G,"Ainukasutuses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pind",H:H,BI138,A:A,-1)/SUMIFS(E:E,G:G,"Ainukasutuses pind",C:C,"üüritav pind",A:A,-1)*(IF(G138="Korruse üldpind",SUMIFS(E:E,G:G,"Ühiskasutuses korruse pind",C:C,"üüritav pind",A:A,-1,BH:BH,1),SUMIFS(E:E,G:G,"Korruse üldpind",C:C,"üüritav pind",A:A,-1,BH:BH,1))+SUMIFS(E:E,G:G,"Ühiskasutuses korruse pind",C:C,"üüritav pind",A:A,-1,BH:BH,1)),0)+IFERROR(SUMIFS(E:E,G:G,"Ainukasutuses pind",C:C,"üüritav pind",H:H,BI138,A:A,0)/SUMIFS(E:E,G:G,"Ainukasutuses pind",C:C,"üüritav pind",A:A,0)*(IF(G138="Korruse üldpind", SUMIFS(E:E,G:G,"Ühiskasutuses korruse pind",C:C,"üüritav pind",A:A,0,BH:BH,1),SUMIFS(E:E,G:G,"Korruse üldpind",C:C,"üüritav pind",A:A,0,BH:BH,1))+SUMIFS(E:E,G:G,"Ühiskasutuses korruse pind",C:C,"üüritav pind",A:A,0,BH:BH,1)),0)+IFERROR(SUMIFS(E:E,G:G,"Ainukasutuses pind",C:C,"üüritav pind",H:H,BI138,A:A,1)/SUMIFS(E:E,G:G,"Ainukasutuses pind",C:C,"üüritav pind",A:A,1)*(IF(G138="Korruse üldpind", SUMIFS(E:E,G:G,"Ühiskasutuses korruse pind",C:C,"üüritav pind",A:A,1,BH:BH,1),SUMIFS(E:E,G:G,"Korruse üldpind",C:C,"üüritav pind",A:A,1,BH:BH,1))+SUMIFS(E:E,G:G,"Ühiskasutuses korruse pind",C:C,"üüritav pind",A:A,1,BH:BH,1)),0)+IFERROR(SUMIFS(E:E,G:G,"Ainukasutuses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 0)+IFERROR(SUMIFS(E:E,G:G,"Ainukasutuses pind",C:C,"üüritav pind",H:H,BI138,A:A,4)/SUMIFS(E:E,G:G,"Ainukasutuses pind",C:C,"üüritav pind",A:A,4)*(IF(G138="Korruse üldpind",SUMIFS(E:E,G:G,"Ühiskasutuses korruse pind",C:C,"üüritav pind",A:A,4,BH:BH,1),SUMIFS(E:E,G:G,"Korruse üldpind",C:C,"üüritav pind",A:A,4,BH:BH,1))+SUMIFS(E:E,G:G,"Ühiskasutuses korruse pind",C:C,"üüritav pind",A:A,4,BH:BH,1)), 0)+IFERROR(SUMIFS(E:E,G:G,"Ainukasutuses pind",C:C,"üüritav pind",H:H,BI138,A:A,5)/SUMIFS(E:E,G:G,"Ainukasutuses pind",C:C,"üüritav pind",A:A,5)*(IF(G138="Korruse üldpind", SUMIFS(E:E,G:G,"Ühiskasutuses korruse pind",C:C,"üüritav pind",A:A,5,BH:BH,1),SUMIFS(E:E,G:G,"Korruse üldpind",C:C,"üüritav pind",A:A,5,BH:BH,1))+SUMIFS(E:E,G:G,"Ühiskasutuses korruse pind",C:C,"üüritav pind",A:A,5,BH:BH,1)), 0)+IFERROR(SUMIFS(E:E,G:G,"Ainukasutuses pind",C:C,"üüritav pind",H:H,BI138,A:A,6)/SUMIFS(E:E,G:G,"Ainukasutuses pind",C:C,"üüritav pind",A:A,6)*(IF(G138="Korruse üldpind", SUMIFS(E:E,G:G,"Ühiskasutuses korruse pind",C:C,"üüritav pind",A:A,6,BH:BH,1),SUMIFS(E:E,G:G,"Korruse üldpind",C:C,"üüritav pind",A:A,6,BH:BH,1))+SUMIFS(E:E,G:G,"Ühiskasutuses korruse pind",C:C,"üüritav pind",A:A,6,BH:BH,1)),0)+IFERROR(SUMIFS(E:E,G:G,"Ainukasutuses pind",C:C,"üüritav pind",H:H,BI138,A:A,7)/SUMIFS(E:E,G:G,"Ainukasutuses pind",C:C,"üüritav pind",A:A,7)*(IF(G138="Korruse üldpind", SUMIFS(E:E,G:G,"Ühiskasutuses korruse pind",C:C,"üüritav pind",A:A,7,BH:BH,1),SUMIFS(E:E,G:G,"Korruse üldpind",C:C,"üüritav pind",A:A,7,BH:BH,1))+SUMIFS(E:E,G:G,"Ühiskasutuses korruse pind",C:C,"üüritav pind",A:A,7,BH:BH,1)),0)+IFERROR(SUMIFS(E:E,G:G,"Ainukasutuses pind",C:C,"üüritav pind",H:H,BI138,A:A,8)/SUMIFS(E:E,G:G,"Ainukasutuses pind",C:C,"üüritav pind",A:A,8)*(IF(G138="Korruse üldpind", SUMIFS(E:E,G:G,"Ühiskasutuses korruse pind",C:C,"üüritav pind",A:A,8,BH:BH,1),SUMIFS(E:E,G:G,"Korruse üldpind",C:C,"üüritav pind",A:A,8,BH:BH,1))+SUMIFS(E:E,G:G,"Ühiskasutuses korruse pind",C:C,"üüritav pind",A:A,8,BH:BH,1)),0)+IFERROR(SUMIFS(E:E,G:G,"Ainukasutuses pind",C:C,"üüritav pind",H:H,BI138,A:A,9)/SUMIFS(E:E,G:G,"Ainukasutuses pind",C:C,"üüritav pind",A:A,9)*(IF(G138="Korruse üldpind", SUMIFS(E:E,G:G,"Ühiskasutuses korruse pind",C:C,"üüritav pind",A:A,9,BH:BH,1),SUMIFS(E:E,G:G,"Korruse üldpind",C:C,"üüritav pind",A:A,9,BH:BH,1))+SUMIFS(E:E,G:G,"Ühiskasutuses korruse pind",C:C,"üüritav pind",A:A,9,BH:BH,1)),0)+IFERROR(SUMIFS(E:E,G:G,"Ainukasutuses pind",C:C,"üüritav pind",H:H,BI138,A:A,10)/SUMIFS(E:E,G:G,"Ainukasutuses pind",C:C,"üüritav pind",A:A,10)*(IF(G138="Korruse üldpind", SUMIFS(E:E,G:G,"Ühiskasutuses korruse pind",C:C,"üüritav pind",A:A,10,BH:BH,1),SUMIFS(E:E,G:G,"Korruse üldpind",C:C,"üüritav pind",A:A,10,BH:BH,1))+SUMIFS(E:E,G:G,"Ühiskasutuses korruse pind",C:C,"üüritav pind",A:A,10,BH:BH,1)), 0)+IFERROR(SUMIFS(E:E,G:G,"Ainukasutuses pind",C:C,"üüritav pind",H:H,BI138,A:A,11)/SUMIFS(E:E,G:G,"Ainukasutuses pind",C:C,"üüritav pind",A:A,11)*(IF(G138="Korruse üldpind",SUMIFS(E:E,G:G,"Ühiskasutuses korruse pind",C:C,"üüritav pind",A:A,11,BH:BH,1),SUMIFS(E:E,G:G,"Korruse üldpind",C:C,"üüritav pind",A:A,11,BH:BH,1))+SUMIFS(E:E,G:G,"Ühiskasutuses korruse pind",C:C,"üüritav pind",A:A,11,BH:BH,1)), 0)+IFERROR(SUMIFS(E:E,G:G,"Ainukasutuses pind",C:C,"üüritav pind",H:H,BI138,A:A,12)/SUMIFS(E:E,G:G,"Ainukasutuses pind",C:C,"üüritav pind",A:A,12)*(IF(G138="Korruse üldpind", SUMIFS(E:E,G:G,"Ühiskasutuses korruse pind",C:C,"üüritav pind",A:A,12,BH:BH,1),SUMIFS(E:E,G:G,"Korruse üldpind",C:C,"üüritav pind",A:A,12,BH:BH,1))+SUMIFS(E:E,G:G,"Ühiskasutuses korruse pind",C:C,"üüritav pind",A:A,12,BH:BH,1)),0)+IFERROR(SUMIFS(E:E,G:G,"Ainukasutuses pind",C:C,"üüritav pind",H:H,BI138,A:A,13)/SUMIFS(E:E,G:G,"Ainukasutuses pind",C:C,"üüritav pind",A:A,13)*(IF(G138="Korruse üldpind", SUMIFS(E:E,G:G,"Ühiskasutuses korruse pind",C:C,"üüritav pind",A:A,13,BH:BH,1),SUMIFS(E:E,G:G,"Korruse üldpind",C:C,"üüritav pind",A:A,13,BH:BH,1))+SUMIFS(E:E,G:G,"Ühiskasutuses korruse pind",C:C,"üüritav pind",A:A,13,BH:BH,1)),0)+IFERROR(SUMIFS(E:E,G:G,"Ainukasutuses pind",C:C,"Üüritav pind",H:H,BI138,A:A,14)/SUMIFS(E:E,G:G,"Ainukasutuses pind",C:C,"Üüritav pind",A:A,14)*(IF(G138="Korruse üldpind", SUMIFS(E:E,G:G,"Ühiskasutuses korruse pind",C:C,"üüritav pind",A:A,14,BH:BH,1),SUMIFS(E:E,G:G,"Korruse üldpind",C:C,"üüritav pind",A:A,14,BH:BH,1))+SUMIFS(E:E,G:G,"Ühiskasutuses korruse pind",C:C,"üüritav pind",A:A,14,BH:BH,1)), 0),IF(BI138="Aktiivne vakantsus", SUMIFS(E:E,C:C,"üüritav pind",G:G,"Ühiskasutuses korruse pind",BH:BH,1)+SUMIFS(E:E,C:C,"üüritav pind",G:G,"Korruse üldpind",BH:BH,1)-SUM($BL$2:BL137), IF(BI138="Üüritav büroopind kokku", SUM($BL$2:BL137), "")))</f>
        <v/>
      </c>
      <c r="BM138" s="34" t="str">
        <f ca="1">IF(BF138&lt;&gt;"",IFERROR(AY138/SUM($AY$3:OFFSET($AY$3,MATCH("Üüritav büroopind kokku",$BI$5:$BI$300,0),0))*(SUMIFS(E:E,G:G,"Ühiskasutuses hoone pind",C:C,"ÜÜRITAV PIND",BH:BH,1)+SUMIFS(E:E,G:G,"Hoone üldpind",C:C,"ÜÜRITAV PIND",BH:BH,1)),0),IF(BI138="Aktiivne vakantsus",IFERROR(AY138/SUM($AY$3:OFFSET($AY$3,MATCH("Üüritav büroopind kokku",$BI$5:$BI$300,0),0))*(SUMIFS(E:E,G:G,"Ühiskasutuses hoone pind",C:C,"ÜÜRITAV PIND",BH:BH,1)+SUMIFS(E:E,G:G,"Hoone üldpind",C:C,"ÜÜRITAV PIND",BH:BH,1)),0),IF(BI138="Üüritav büroopind kokku",SUM($BM$2:BM137),"")))</f>
        <v/>
      </c>
      <c r="BN138" s="34" t="str">
        <f>IF(OR(BF138&lt;&gt;"",BI138="Aktiivne vakantsus"),IFERROR(SUMIFS(INDEX($AC$3:$AU$1002,0,MATCH($BI138,AC$2:AU$2,0)),$BH$3:$BH$1002,1),0),IF(BI138="Üüritav büroopind kokku",SUM($BN$2:BN137), ""))</f>
        <v/>
      </c>
      <c r="BO138" s="34" t="str">
        <f t="shared" si="23"/>
        <v/>
      </c>
      <c r="BP138" s="114" t="str">
        <f t="shared" ca="1" si="21"/>
        <v/>
      </c>
    </row>
    <row r="139" spans="1:68" x14ac:dyDescent="0.3">
      <c r="A139" s="25" t="str">
        <f>IF(Eksplikatsioon!A141=0,"",Eksplikatsioon!A141)</f>
        <v/>
      </c>
      <c r="B139" s="58" t="str">
        <f>IF(Eksplikatsioon!B141=0,"",Eksplikatsioon!B141)</f>
        <v/>
      </c>
      <c r="C139" s="25" t="str">
        <f>IF(Eksplikatsioon!C141=0,"",Eksplikatsioon!C141)</f>
        <v/>
      </c>
      <c r="D139" s="25" t="str">
        <f>IF(Eksplikatsioon!D141=0,"",Eksplikatsioon!D141)</f>
        <v/>
      </c>
      <c r="E139" s="56" t="str">
        <f>IF(Eksplikatsioon!F141=0,"",Eksplikatsioon!F141)</f>
        <v/>
      </c>
      <c r="F139" s="25" t="str">
        <f>IF(Eksplikatsioon!H141=0,"",Eksplikatsioon!H141)</f>
        <v/>
      </c>
      <c r="G139" s="25" t="str">
        <f>IF(Eksplikatsioon!J141=0,"",Eksplikatsioon!J141)</f>
        <v/>
      </c>
      <c r="H139" s="25" t="str">
        <f>IF(Eksplikatsioon!K141=0,"",Eksplikatsioon!K141)</f>
        <v/>
      </c>
      <c r="I139" s="25" t="str">
        <f>IF(Eksplikatsioon!L141=0,"",Eksplikatsioon!L141)</f>
        <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c r="BH139" s="108" t="str">
        <f t="shared" si="22"/>
        <v/>
      </c>
      <c r="BI139" s="9" t="str">
        <f t="shared" si="24"/>
        <v/>
      </c>
      <c r="BJ139" s="9" t="str">
        <f t="shared" si="25"/>
        <v/>
      </c>
      <c r="BK139" s="34" t="str">
        <f>IF(BF139&lt;&gt;"",IF(SUMIFS(E:E,H:H,BI139,G:G,"Ainukasutuses pind",C:C,"ÜÜRITAV PIND",BH:BH,1)=0,0,SUMIFS(E:E,H:H,BI139,G:G,"Ainukasutuses pind",C:C,"ÜÜRITAV PIND",BH:BH,1)),IF(BI139="Aktiivne vakantsus",SUMIFS(E:E,C:C,"üüritav pind",G:G,"ainukasutuses pind",BH:BH,1)-SUM($BK$2:BK138),IF(BI139="Üüritav büroopind kokku",SUM($BK$2:BK138),"")))</f>
        <v/>
      </c>
      <c r="BL139" s="34" t="str">
        <f>IF(BF139&lt;&gt;"",IFERROR(SUMIFS(E:E,G:G,"Ainukasutuses pind",C:C,"üüritav pind",H:H,BI139,A:A,-4)/SUMIFS(E:E,G:G,"Ainukasutuses pind",C:C,"üüritav pind",A:A,-4)*(IF(G139="Korruse üldpind", SUMIFS(E:E,G:G,"Ühiskasutuses korruse pind",C:C,"üüritav pind",A:A,-4,BH:BH,1),SUMIFS(E:E,G:G,"Korruse üldpind",C:C,"üüritav pind",A:A,-4,BH:BH,1))+SUMIFS(E:E,G:G,"Ühiskasutuses korruse pind",C:C,"üüritav pind",A:A,-4,BH:BH,1)),0)+IFERROR(SUMIFS(E:E,G:G,"Ainukasutuses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pind",H:H,BI139,A:A,-1)/SUMIFS(E:E,G:G,"Ainukasutuses pind",C:C,"üüritav pind",A:A,-1)*(IF(G139="Korruse üldpind",SUMIFS(E:E,G:G,"Ühiskasutuses korruse pind",C:C,"üüritav pind",A:A,-1,BH:BH,1),SUMIFS(E:E,G:G,"Korruse üldpind",C:C,"üüritav pind",A:A,-1,BH:BH,1))+SUMIFS(E:E,G:G,"Ühiskasutuses korruse pind",C:C,"üüritav pind",A:A,-1,BH:BH,1)),0)+IFERROR(SUMIFS(E:E,G:G,"Ainukasutuses pind",C:C,"üüritav pind",H:H,BI139,A:A,0)/SUMIFS(E:E,G:G,"Ainukasutuses pind",C:C,"üüritav pind",A:A,0)*(IF(G139="Korruse üldpind", SUMIFS(E:E,G:G,"Ühiskasutuses korruse pind",C:C,"üüritav pind",A:A,0,BH:BH,1),SUMIFS(E:E,G:G,"Korruse üldpind",C:C,"üüritav pind",A:A,0,BH:BH,1))+SUMIFS(E:E,G:G,"Ühiskasutuses korruse pind",C:C,"üüritav pind",A:A,0,BH:BH,1)),0)+IFERROR(SUMIFS(E:E,G:G,"Ainukasutuses pind",C:C,"üüritav pind",H:H,BI139,A:A,1)/SUMIFS(E:E,G:G,"Ainukasutuses pind",C:C,"üüritav pind",A:A,1)*(IF(G139="Korruse üldpind", SUMIFS(E:E,G:G,"Ühiskasutuses korruse pind",C:C,"üüritav pind",A:A,1,BH:BH,1),SUMIFS(E:E,G:G,"Korruse üldpind",C:C,"üüritav pind",A:A,1,BH:BH,1))+SUMIFS(E:E,G:G,"Ühiskasutuses korruse pind",C:C,"üüritav pind",A:A,1,BH:BH,1)),0)+IFERROR(SUMIFS(E:E,G:G,"Ainukasutuses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 0)+IFERROR(SUMIFS(E:E,G:G,"Ainukasutuses pind",C:C,"üüritav pind",H:H,BI139,A:A,4)/SUMIFS(E:E,G:G,"Ainukasutuses pind",C:C,"üüritav pind",A:A,4)*(IF(G139="Korruse üldpind",SUMIFS(E:E,G:G,"Ühiskasutuses korruse pind",C:C,"üüritav pind",A:A,4,BH:BH,1),SUMIFS(E:E,G:G,"Korruse üldpind",C:C,"üüritav pind",A:A,4,BH:BH,1))+SUMIFS(E:E,G:G,"Ühiskasutuses korruse pind",C:C,"üüritav pind",A:A,4,BH:BH,1)), 0)+IFERROR(SUMIFS(E:E,G:G,"Ainukasutuses pind",C:C,"üüritav pind",H:H,BI139,A:A,5)/SUMIFS(E:E,G:G,"Ainukasutuses pind",C:C,"üüritav pind",A:A,5)*(IF(G139="Korruse üldpind", SUMIFS(E:E,G:G,"Ühiskasutuses korruse pind",C:C,"üüritav pind",A:A,5,BH:BH,1),SUMIFS(E:E,G:G,"Korruse üldpind",C:C,"üüritav pind",A:A,5,BH:BH,1))+SUMIFS(E:E,G:G,"Ühiskasutuses korruse pind",C:C,"üüritav pind",A:A,5,BH:BH,1)), 0)+IFERROR(SUMIFS(E:E,G:G,"Ainukasutuses pind",C:C,"üüritav pind",H:H,BI139,A:A,6)/SUMIFS(E:E,G:G,"Ainukasutuses pind",C:C,"üüritav pind",A:A,6)*(IF(G139="Korruse üldpind", SUMIFS(E:E,G:G,"Ühiskasutuses korruse pind",C:C,"üüritav pind",A:A,6,BH:BH,1),SUMIFS(E:E,G:G,"Korruse üldpind",C:C,"üüritav pind",A:A,6,BH:BH,1))+SUMIFS(E:E,G:G,"Ühiskasutuses korruse pind",C:C,"üüritav pind",A:A,6,BH:BH,1)),0)+IFERROR(SUMIFS(E:E,G:G,"Ainukasutuses pind",C:C,"üüritav pind",H:H,BI139,A:A,7)/SUMIFS(E:E,G:G,"Ainukasutuses pind",C:C,"üüritav pind",A:A,7)*(IF(G139="Korruse üldpind", SUMIFS(E:E,G:G,"Ühiskasutuses korruse pind",C:C,"üüritav pind",A:A,7,BH:BH,1),SUMIFS(E:E,G:G,"Korruse üldpind",C:C,"üüritav pind",A:A,7,BH:BH,1))+SUMIFS(E:E,G:G,"Ühiskasutuses korruse pind",C:C,"üüritav pind",A:A,7,BH:BH,1)),0)+IFERROR(SUMIFS(E:E,G:G,"Ainukasutuses pind",C:C,"üüritav pind",H:H,BI139,A:A,8)/SUMIFS(E:E,G:G,"Ainukasutuses pind",C:C,"üüritav pind",A:A,8)*(IF(G139="Korruse üldpind", SUMIFS(E:E,G:G,"Ühiskasutuses korruse pind",C:C,"üüritav pind",A:A,8,BH:BH,1),SUMIFS(E:E,G:G,"Korruse üldpind",C:C,"üüritav pind",A:A,8,BH:BH,1))+SUMIFS(E:E,G:G,"Ühiskasutuses korruse pind",C:C,"üüritav pind",A:A,8,BH:BH,1)),0)+IFERROR(SUMIFS(E:E,G:G,"Ainukasutuses pind",C:C,"üüritav pind",H:H,BI139,A:A,9)/SUMIFS(E:E,G:G,"Ainukasutuses pind",C:C,"üüritav pind",A:A,9)*(IF(G139="Korruse üldpind", SUMIFS(E:E,G:G,"Ühiskasutuses korruse pind",C:C,"üüritav pind",A:A,9,BH:BH,1),SUMIFS(E:E,G:G,"Korruse üldpind",C:C,"üüritav pind",A:A,9,BH:BH,1))+SUMIFS(E:E,G:G,"Ühiskasutuses korruse pind",C:C,"üüritav pind",A:A,9,BH:BH,1)),0)+IFERROR(SUMIFS(E:E,G:G,"Ainukasutuses pind",C:C,"üüritav pind",H:H,BI139,A:A,10)/SUMIFS(E:E,G:G,"Ainukasutuses pind",C:C,"üüritav pind",A:A,10)*(IF(G139="Korruse üldpind", SUMIFS(E:E,G:G,"Ühiskasutuses korruse pind",C:C,"üüritav pind",A:A,10,BH:BH,1),SUMIFS(E:E,G:G,"Korruse üldpind",C:C,"üüritav pind",A:A,10,BH:BH,1))+SUMIFS(E:E,G:G,"Ühiskasutuses korruse pind",C:C,"üüritav pind",A:A,10,BH:BH,1)), 0)+IFERROR(SUMIFS(E:E,G:G,"Ainukasutuses pind",C:C,"üüritav pind",H:H,BI139,A:A,11)/SUMIFS(E:E,G:G,"Ainukasutuses pind",C:C,"üüritav pind",A:A,11)*(IF(G139="Korruse üldpind",SUMIFS(E:E,G:G,"Ühiskasutuses korruse pind",C:C,"üüritav pind",A:A,11,BH:BH,1),SUMIFS(E:E,G:G,"Korruse üldpind",C:C,"üüritav pind",A:A,11,BH:BH,1))+SUMIFS(E:E,G:G,"Ühiskasutuses korruse pind",C:C,"üüritav pind",A:A,11,BH:BH,1)), 0)+IFERROR(SUMIFS(E:E,G:G,"Ainukasutuses pind",C:C,"üüritav pind",H:H,BI139,A:A,12)/SUMIFS(E:E,G:G,"Ainukasutuses pind",C:C,"üüritav pind",A:A,12)*(IF(G139="Korruse üldpind", SUMIFS(E:E,G:G,"Ühiskasutuses korruse pind",C:C,"üüritav pind",A:A,12,BH:BH,1),SUMIFS(E:E,G:G,"Korruse üldpind",C:C,"üüritav pind",A:A,12,BH:BH,1))+SUMIFS(E:E,G:G,"Ühiskasutuses korruse pind",C:C,"üüritav pind",A:A,12,BH:BH,1)),0)+IFERROR(SUMIFS(E:E,G:G,"Ainukasutuses pind",C:C,"üüritav pind",H:H,BI139,A:A,13)/SUMIFS(E:E,G:G,"Ainukasutuses pind",C:C,"üüritav pind",A:A,13)*(IF(G139="Korruse üldpind", SUMIFS(E:E,G:G,"Ühiskasutuses korruse pind",C:C,"üüritav pind",A:A,13,BH:BH,1),SUMIFS(E:E,G:G,"Korruse üldpind",C:C,"üüritav pind",A:A,13,BH:BH,1))+SUMIFS(E:E,G:G,"Ühiskasutuses korruse pind",C:C,"üüritav pind",A:A,13,BH:BH,1)),0)+IFERROR(SUMIFS(E:E,G:G,"Ainukasutuses pind",C:C,"Üüritav pind",H:H,BI139,A:A,14)/SUMIFS(E:E,G:G,"Ainukasutuses pind",C:C,"Üüritav pind",A:A,14)*(IF(G139="Korruse üldpind", SUMIFS(E:E,G:G,"Ühiskasutuses korruse pind",C:C,"üüritav pind",A:A,14,BH:BH,1),SUMIFS(E:E,G:G,"Korruse üldpind",C:C,"üüritav pind",A:A,14,BH:BH,1))+SUMIFS(E:E,G:G,"Ühiskasutuses korruse pind",C:C,"üüritav pind",A:A,14,BH:BH,1)), 0),IF(BI139="Aktiivne vakantsus", SUMIFS(E:E,C:C,"üüritav pind",G:G,"Ühiskasutuses korruse pind",BH:BH,1)+SUMIFS(E:E,C:C,"üüritav pind",G:G,"Korruse üldpind",BH:BH,1)-SUM($BL$2:BL138), IF(BI139="Üüritav büroopind kokku", SUM($BL$2:BL138), "")))</f>
        <v/>
      </c>
      <c r="BM139" s="34" t="str">
        <f ca="1">IF(BF139&lt;&gt;"",IFERROR(AY139/SUM($AY$3:OFFSET($AY$3,MATCH("Üüritav büroopind kokku",$BI$5:$BI$300,0),0))*(SUMIFS(E:E,G:G,"Ühiskasutuses hoone pind",C:C,"ÜÜRITAV PIND",BH:BH,1)+SUMIFS(E:E,G:G,"Hoone üldpind",C:C,"ÜÜRITAV PIND",BH:BH,1)),0),IF(BI139="Aktiivne vakantsus",IFERROR(AY139/SUM($AY$3:OFFSET($AY$3,MATCH("Üüritav büroopind kokku",$BI$5:$BI$300,0),0))*(SUMIFS(E:E,G:G,"Ühiskasutuses hoone pind",C:C,"ÜÜRITAV PIND",BH:BH,1)+SUMIFS(E:E,G:G,"Hoone üldpind",C:C,"ÜÜRITAV PIND",BH:BH,1)),0),IF(BI139="Üüritav büroopind kokku",SUM($BM$2:BM138),"")))</f>
        <v/>
      </c>
      <c r="BN139" s="34" t="str">
        <f>IF(OR(BF139&lt;&gt;"",BI139="Aktiivne vakantsus"),IFERROR(SUMIFS(INDEX($AC$3:$AU$1002,0,MATCH($BI139,AC$2:AU$2,0)),$BH$3:$BH$1002,1),0),IF(BI139="Üüritav büroopind kokku",SUM($BN$2:BN138), ""))</f>
        <v/>
      </c>
      <c r="BO139" s="34" t="str">
        <f t="shared" si="23"/>
        <v/>
      </c>
      <c r="BP139" s="114" t="str">
        <f t="shared" ca="1" si="21"/>
        <v/>
      </c>
    </row>
    <row r="140" spans="1:68" x14ac:dyDescent="0.3">
      <c r="A140" s="25" t="str">
        <f>IF(Eksplikatsioon!A142=0,"",Eksplikatsioon!A142)</f>
        <v/>
      </c>
      <c r="B140" s="58" t="str">
        <f>IF(Eksplikatsioon!B142=0,"",Eksplikatsioon!B142)</f>
        <v/>
      </c>
      <c r="C140" s="25" t="str">
        <f>IF(Eksplikatsioon!C142=0,"",Eksplikatsioon!C142)</f>
        <v/>
      </c>
      <c r="D140" s="25" t="str">
        <f>IF(Eksplikatsioon!D142=0,"",Eksplikatsioon!D142)</f>
        <v/>
      </c>
      <c r="E140" s="56" t="str">
        <f>IF(Eksplikatsioon!F142=0,"",Eksplikatsioon!F142)</f>
        <v/>
      </c>
      <c r="F140" s="25" t="str">
        <f>IF(Eksplikatsioon!H142=0,"",Eksplikatsioon!H142)</f>
        <v/>
      </c>
      <c r="G140" s="25" t="str">
        <f>IF(Eksplikatsioon!J142=0,"",Eksplikatsioon!J142)</f>
        <v/>
      </c>
      <c r="H140" s="25" t="str">
        <f>IF(Eksplikatsioon!K142=0,"",Eksplikatsioon!K142)</f>
        <v/>
      </c>
      <c r="I140" s="25" t="str">
        <f>IF(Eksplikatsioon!L142=0,"",Eksplikatsioon!L142)</f>
        <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c r="BH140" s="108" t="str">
        <f t="shared" si="22"/>
        <v/>
      </c>
      <c r="BI140" s="9" t="str">
        <f t="shared" si="24"/>
        <v/>
      </c>
      <c r="BJ140" s="9" t="str">
        <f t="shared" si="25"/>
        <v/>
      </c>
      <c r="BK140" s="34" t="str">
        <f>IF(BF140&lt;&gt;"",IF(SUMIFS(E:E,H:H,BI140,G:G,"Ainukasutuses pind",C:C,"ÜÜRITAV PIND",BH:BH,1)=0,0,SUMIFS(E:E,H:H,BI140,G:G,"Ainukasutuses pind",C:C,"ÜÜRITAV PIND",BH:BH,1)),IF(BI140="Aktiivne vakantsus",SUMIFS(E:E,C:C,"üüritav pind",G:G,"ainukasutuses pind",BH:BH,1)-SUM($BK$2:BK139),IF(BI140="Üüritav büroopind kokku",SUM($BK$2:BK139),"")))</f>
        <v/>
      </c>
      <c r="BL140" s="34" t="str">
        <f>IF(BF140&lt;&gt;"",IFERROR(SUMIFS(E:E,G:G,"Ainukasutuses pind",C:C,"üüritav pind",H:H,BI140,A:A,-4)/SUMIFS(E:E,G:G,"Ainukasutuses pind",C:C,"üüritav pind",A:A,-4)*(IF(G140="Korruse üldpind", SUMIFS(E:E,G:G,"Ühiskasutuses korruse pind",C:C,"üüritav pind",A:A,-4,BH:BH,1),SUMIFS(E:E,G:G,"Korruse üldpind",C:C,"üüritav pind",A:A,-4,BH:BH,1))+SUMIFS(E:E,G:G,"Ühiskasutuses korruse pind",C:C,"üüritav pind",A:A,-4,BH:BH,1)),0)+IFERROR(SUMIFS(E:E,G:G,"Ainukasutuses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pind",H:H,BI140,A:A,-1)/SUMIFS(E:E,G:G,"Ainukasutuses pind",C:C,"üüritav pind",A:A,-1)*(IF(G140="Korruse üldpind",SUMIFS(E:E,G:G,"Ühiskasutuses korruse pind",C:C,"üüritav pind",A:A,-1,BH:BH,1),SUMIFS(E:E,G:G,"Korruse üldpind",C:C,"üüritav pind",A:A,-1,BH:BH,1))+SUMIFS(E:E,G:G,"Ühiskasutuses korruse pind",C:C,"üüritav pind",A:A,-1,BH:BH,1)),0)+IFERROR(SUMIFS(E:E,G:G,"Ainukasutuses pind",C:C,"üüritav pind",H:H,BI140,A:A,0)/SUMIFS(E:E,G:G,"Ainukasutuses pind",C:C,"üüritav pind",A:A,0)*(IF(G140="Korruse üldpind", SUMIFS(E:E,G:G,"Ühiskasutuses korruse pind",C:C,"üüritav pind",A:A,0,BH:BH,1),SUMIFS(E:E,G:G,"Korruse üldpind",C:C,"üüritav pind",A:A,0,BH:BH,1))+SUMIFS(E:E,G:G,"Ühiskasutuses korruse pind",C:C,"üüritav pind",A:A,0,BH:BH,1)),0)+IFERROR(SUMIFS(E:E,G:G,"Ainukasutuses pind",C:C,"üüritav pind",H:H,BI140,A:A,1)/SUMIFS(E:E,G:G,"Ainukasutuses pind",C:C,"üüritav pind",A:A,1)*(IF(G140="Korruse üldpind", SUMIFS(E:E,G:G,"Ühiskasutuses korruse pind",C:C,"üüritav pind",A:A,1,BH:BH,1),SUMIFS(E:E,G:G,"Korruse üldpind",C:C,"üüritav pind",A:A,1,BH:BH,1))+SUMIFS(E:E,G:G,"Ühiskasutuses korruse pind",C:C,"üüritav pind",A:A,1,BH:BH,1)),0)+IFERROR(SUMIFS(E:E,G:G,"Ainukasutuses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 0)+IFERROR(SUMIFS(E:E,G:G,"Ainukasutuses pind",C:C,"üüritav pind",H:H,BI140,A:A,4)/SUMIFS(E:E,G:G,"Ainukasutuses pind",C:C,"üüritav pind",A:A,4)*(IF(G140="Korruse üldpind",SUMIFS(E:E,G:G,"Ühiskasutuses korruse pind",C:C,"üüritav pind",A:A,4,BH:BH,1),SUMIFS(E:E,G:G,"Korruse üldpind",C:C,"üüritav pind",A:A,4,BH:BH,1))+SUMIFS(E:E,G:G,"Ühiskasutuses korruse pind",C:C,"üüritav pind",A:A,4,BH:BH,1)), 0)+IFERROR(SUMIFS(E:E,G:G,"Ainukasutuses pind",C:C,"üüritav pind",H:H,BI140,A:A,5)/SUMIFS(E:E,G:G,"Ainukasutuses pind",C:C,"üüritav pind",A:A,5)*(IF(G140="Korruse üldpind", SUMIFS(E:E,G:G,"Ühiskasutuses korruse pind",C:C,"üüritav pind",A:A,5,BH:BH,1),SUMIFS(E:E,G:G,"Korruse üldpind",C:C,"üüritav pind",A:A,5,BH:BH,1))+SUMIFS(E:E,G:G,"Ühiskasutuses korruse pind",C:C,"üüritav pind",A:A,5,BH:BH,1)), 0)+IFERROR(SUMIFS(E:E,G:G,"Ainukasutuses pind",C:C,"üüritav pind",H:H,BI140,A:A,6)/SUMIFS(E:E,G:G,"Ainukasutuses pind",C:C,"üüritav pind",A:A,6)*(IF(G140="Korruse üldpind", SUMIFS(E:E,G:G,"Ühiskasutuses korruse pind",C:C,"üüritav pind",A:A,6,BH:BH,1),SUMIFS(E:E,G:G,"Korruse üldpind",C:C,"üüritav pind",A:A,6,BH:BH,1))+SUMIFS(E:E,G:G,"Ühiskasutuses korruse pind",C:C,"üüritav pind",A:A,6,BH:BH,1)),0)+IFERROR(SUMIFS(E:E,G:G,"Ainukasutuses pind",C:C,"üüritav pind",H:H,BI140,A:A,7)/SUMIFS(E:E,G:G,"Ainukasutuses pind",C:C,"üüritav pind",A:A,7)*(IF(G140="Korruse üldpind", SUMIFS(E:E,G:G,"Ühiskasutuses korruse pind",C:C,"üüritav pind",A:A,7,BH:BH,1),SUMIFS(E:E,G:G,"Korruse üldpind",C:C,"üüritav pind",A:A,7,BH:BH,1))+SUMIFS(E:E,G:G,"Ühiskasutuses korruse pind",C:C,"üüritav pind",A:A,7,BH:BH,1)),0)+IFERROR(SUMIFS(E:E,G:G,"Ainukasutuses pind",C:C,"üüritav pind",H:H,BI140,A:A,8)/SUMIFS(E:E,G:G,"Ainukasutuses pind",C:C,"üüritav pind",A:A,8)*(IF(G140="Korruse üldpind", SUMIFS(E:E,G:G,"Ühiskasutuses korruse pind",C:C,"üüritav pind",A:A,8,BH:BH,1),SUMIFS(E:E,G:G,"Korruse üldpind",C:C,"üüritav pind",A:A,8,BH:BH,1))+SUMIFS(E:E,G:G,"Ühiskasutuses korruse pind",C:C,"üüritav pind",A:A,8,BH:BH,1)),0)+IFERROR(SUMIFS(E:E,G:G,"Ainukasutuses pind",C:C,"üüritav pind",H:H,BI140,A:A,9)/SUMIFS(E:E,G:G,"Ainukasutuses pind",C:C,"üüritav pind",A:A,9)*(IF(G140="Korruse üldpind", SUMIFS(E:E,G:G,"Ühiskasutuses korruse pind",C:C,"üüritav pind",A:A,9,BH:BH,1),SUMIFS(E:E,G:G,"Korruse üldpind",C:C,"üüritav pind",A:A,9,BH:BH,1))+SUMIFS(E:E,G:G,"Ühiskasutuses korruse pind",C:C,"üüritav pind",A:A,9,BH:BH,1)),0)+IFERROR(SUMIFS(E:E,G:G,"Ainukasutuses pind",C:C,"üüritav pind",H:H,BI140,A:A,10)/SUMIFS(E:E,G:G,"Ainukasutuses pind",C:C,"üüritav pind",A:A,10)*(IF(G140="Korruse üldpind", SUMIFS(E:E,G:G,"Ühiskasutuses korruse pind",C:C,"üüritav pind",A:A,10,BH:BH,1),SUMIFS(E:E,G:G,"Korruse üldpind",C:C,"üüritav pind",A:A,10,BH:BH,1))+SUMIFS(E:E,G:G,"Ühiskasutuses korruse pind",C:C,"üüritav pind",A:A,10,BH:BH,1)), 0)+IFERROR(SUMIFS(E:E,G:G,"Ainukasutuses pind",C:C,"üüritav pind",H:H,BI140,A:A,11)/SUMIFS(E:E,G:G,"Ainukasutuses pind",C:C,"üüritav pind",A:A,11)*(IF(G140="Korruse üldpind",SUMIFS(E:E,G:G,"Ühiskasutuses korruse pind",C:C,"üüritav pind",A:A,11,BH:BH,1),SUMIFS(E:E,G:G,"Korruse üldpind",C:C,"üüritav pind",A:A,11,BH:BH,1))+SUMIFS(E:E,G:G,"Ühiskasutuses korruse pind",C:C,"üüritav pind",A:A,11,BH:BH,1)), 0)+IFERROR(SUMIFS(E:E,G:G,"Ainukasutuses pind",C:C,"üüritav pind",H:H,BI140,A:A,12)/SUMIFS(E:E,G:G,"Ainukasutuses pind",C:C,"üüritav pind",A:A,12)*(IF(G140="Korruse üldpind", SUMIFS(E:E,G:G,"Ühiskasutuses korruse pind",C:C,"üüritav pind",A:A,12,BH:BH,1),SUMIFS(E:E,G:G,"Korruse üldpind",C:C,"üüritav pind",A:A,12,BH:BH,1))+SUMIFS(E:E,G:G,"Ühiskasutuses korruse pind",C:C,"üüritav pind",A:A,12,BH:BH,1)),0)+IFERROR(SUMIFS(E:E,G:G,"Ainukasutuses pind",C:C,"üüritav pind",H:H,BI140,A:A,13)/SUMIFS(E:E,G:G,"Ainukasutuses pind",C:C,"üüritav pind",A:A,13)*(IF(G140="Korruse üldpind", SUMIFS(E:E,G:G,"Ühiskasutuses korruse pind",C:C,"üüritav pind",A:A,13,BH:BH,1),SUMIFS(E:E,G:G,"Korruse üldpind",C:C,"üüritav pind",A:A,13,BH:BH,1))+SUMIFS(E:E,G:G,"Ühiskasutuses korruse pind",C:C,"üüritav pind",A:A,13,BH:BH,1)),0)+IFERROR(SUMIFS(E:E,G:G,"Ainukasutuses pind",C:C,"Üüritav pind",H:H,BI140,A:A,14)/SUMIFS(E:E,G:G,"Ainukasutuses pind",C:C,"Üüritav pind",A:A,14)*(IF(G140="Korruse üldpind", SUMIFS(E:E,G:G,"Ühiskasutuses korruse pind",C:C,"üüritav pind",A:A,14,BH:BH,1),SUMIFS(E:E,G:G,"Korruse üldpind",C:C,"üüritav pind",A:A,14,BH:BH,1))+SUMIFS(E:E,G:G,"Ühiskasutuses korruse pind",C:C,"üüritav pind",A:A,14,BH:BH,1)), 0),IF(BI140="Aktiivne vakantsus", SUMIFS(E:E,C:C,"üüritav pind",G:G,"Ühiskasutuses korruse pind",BH:BH,1)+SUMIFS(E:E,C:C,"üüritav pind",G:G,"Korruse üldpind",BH:BH,1)-SUM($BL$2:BL139), IF(BI140="Üüritav büroopind kokku", SUM($BL$2:BL139), "")))</f>
        <v/>
      </c>
      <c r="BM140" s="34" t="str">
        <f ca="1">IF(BF140&lt;&gt;"",IFERROR(AY140/SUM($AY$3:OFFSET($AY$3,MATCH("Üüritav büroopind kokku",$BI$5:$BI$300,0),0))*(SUMIFS(E:E,G:G,"Ühiskasutuses hoone pind",C:C,"ÜÜRITAV PIND",BH:BH,1)+SUMIFS(E:E,G:G,"Hoone üldpind",C:C,"ÜÜRITAV PIND",BH:BH,1)),0),IF(BI140="Aktiivne vakantsus",IFERROR(AY140/SUM($AY$3:OFFSET($AY$3,MATCH("Üüritav büroopind kokku",$BI$5:$BI$300,0),0))*(SUMIFS(E:E,G:G,"Ühiskasutuses hoone pind",C:C,"ÜÜRITAV PIND",BH:BH,1)+SUMIFS(E:E,G:G,"Hoone üldpind",C:C,"ÜÜRITAV PIND",BH:BH,1)),0),IF(BI140="Üüritav büroopind kokku",SUM($BM$2:BM139),"")))</f>
        <v/>
      </c>
      <c r="BN140" s="34" t="str">
        <f>IF(OR(BF140&lt;&gt;"",BI140="Aktiivne vakantsus"),IFERROR(SUMIFS(INDEX($AC$3:$AU$1002,0,MATCH($BI140,AC$2:AU$2,0)),$BH$3:$BH$1002,1),0),IF(BI140="Üüritav büroopind kokku",SUM($BN$2:BN139), ""))</f>
        <v/>
      </c>
      <c r="BO140" s="34" t="str">
        <f t="shared" si="23"/>
        <v/>
      </c>
      <c r="BP140" s="114" t="str">
        <f t="shared" ca="1" si="21"/>
        <v/>
      </c>
    </row>
    <row r="141" spans="1:68" x14ac:dyDescent="0.3">
      <c r="A141" s="25" t="str">
        <f>IF(Eksplikatsioon!A143=0,"",Eksplikatsioon!A143)</f>
        <v/>
      </c>
      <c r="B141" s="58" t="str">
        <f>IF(Eksplikatsioon!B143=0,"",Eksplikatsioon!B143)</f>
        <v/>
      </c>
      <c r="C141" s="25" t="str">
        <f>IF(Eksplikatsioon!C143=0,"",Eksplikatsioon!C143)</f>
        <v/>
      </c>
      <c r="D141" s="25" t="str">
        <f>IF(Eksplikatsioon!D143=0,"",Eksplikatsioon!D143)</f>
        <v/>
      </c>
      <c r="E141" s="56" t="str">
        <f>IF(Eksplikatsioon!F143=0,"",Eksplikatsioon!F143)</f>
        <v/>
      </c>
      <c r="F141" s="25" t="str">
        <f>IF(Eksplikatsioon!H143=0,"",Eksplikatsioon!H143)</f>
        <v/>
      </c>
      <c r="G141" s="25" t="str">
        <f>IF(Eksplikatsioon!J143=0,"",Eksplikatsioon!J143)</f>
        <v/>
      </c>
      <c r="H141" s="25" t="str">
        <f>IF(Eksplikatsioon!K143=0,"",Eksplikatsioon!K143)</f>
        <v/>
      </c>
      <c r="I141" s="25" t="str">
        <f>IF(Eksplikatsioon!L143=0,"",Eksplikatsioon!L143)</f>
        <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c r="BH141" s="108" t="str">
        <f t="shared" si="22"/>
        <v/>
      </c>
      <c r="BI141" s="9" t="str">
        <f t="shared" si="24"/>
        <v/>
      </c>
      <c r="BJ141" s="9" t="str">
        <f t="shared" si="25"/>
        <v/>
      </c>
      <c r="BK141" s="34" t="str">
        <f>IF(BF141&lt;&gt;"",IF(SUMIFS(E:E,H:H,BI141,G:G,"Ainukasutuses pind",C:C,"ÜÜRITAV PIND",BH:BH,1)=0,0,SUMIFS(E:E,H:H,BI141,G:G,"Ainukasutuses pind",C:C,"ÜÜRITAV PIND",BH:BH,1)),IF(BI141="Aktiivne vakantsus",SUMIFS(E:E,C:C,"üüritav pind",G:G,"ainukasutuses pind",BH:BH,1)-SUM($BK$2:BK140),IF(BI141="Üüritav büroopind kokku",SUM($BK$2:BK140),"")))</f>
        <v/>
      </c>
      <c r="BL141" s="34" t="str">
        <f>IF(BF141&lt;&gt;"",IFERROR(SUMIFS(E:E,G:G,"Ainukasutuses pind",C:C,"üüritav pind",H:H,BI141,A:A,-4)/SUMIFS(E:E,G:G,"Ainukasutuses pind",C:C,"üüritav pind",A:A,-4)*(IF(G141="Korruse üldpind", SUMIFS(E:E,G:G,"Ühiskasutuses korruse pind",C:C,"üüritav pind",A:A,-4,BH:BH,1),SUMIFS(E:E,G:G,"Korruse üldpind",C:C,"üüritav pind",A:A,-4,BH:BH,1))+SUMIFS(E:E,G:G,"Ühiskasutuses korruse pind",C:C,"üüritav pind",A:A,-4,BH:BH,1)),0)+IFERROR(SUMIFS(E:E,G:G,"Ainukasutuses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pind",H:H,BI141,A:A,-1)/SUMIFS(E:E,G:G,"Ainukasutuses pind",C:C,"üüritav pind",A:A,-1)*(IF(G141="Korruse üldpind",SUMIFS(E:E,G:G,"Ühiskasutuses korruse pind",C:C,"üüritav pind",A:A,-1,BH:BH,1),SUMIFS(E:E,G:G,"Korruse üldpind",C:C,"üüritav pind",A:A,-1,BH:BH,1))+SUMIFS(E:E,G:G,"Ühiskasutuses korruse pind",C:C,"üüritav pind",A:A,-1,BH:BH,1)),0)+IFERROR(SUMIFS(E:E,G:G,"Ainukasutuses pind",C:C,"üüritav pind",H:H,BI141,A:A,0)/SUMIFS(E:E,G:G,"Ainukasutuses pind",C:C,"üüritav pind",A:A,0)*(IF(G141="Korruse üldpind", SUMIFS(E:E,G:G,"Ühiskasutuses korruse pind",C:C,"üüritav pind",A:A,0,BH:BH,1),SUMIFS(E:E,G:G,"Korruse üldpind",C:C,"üüritav pind",A:A,0,BH:BH,1))+SUMIFS(E:E,G:G,"Ühiskasutuses korruse pind",C:C,"üüritav pind",A:A,0,BH:BH,1)),0)+IFERROR(SUMIFS(E:E,G:G,"Ainukasutuses pind",C:C,"üüritav pind",H:H,BI141,A:A,1)/SUMIFS(E:E,G:G,"Ainukasutuses pind",C:C,"üüritav pind",A:A,1)*(IF(G141="Korruse üldpind", SUMIFS(E:E,G:G,"Ühiskasutuses korruse pind",C:C,"üüritav pind",A:A,1,BH:BH,1),SUMIFS(E:E,G:G,"Korruse üldpind",C:C,"üüritav pind",A:A,1,BH:BH,1))+SUMIFS(E:E,G:G,"Ühiskasutuses korruse pind",C:C,"üüritav pind",A:A,1,BH:BH,1)),0)+IFERROR(SUMIFS(E:E,G:G,"Ainukasutuses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 0)+IFERROR(SUMIFS(E:E,G:G,"Ainukasutuses pind",C:C,"üüritav pind",H:H,BI141,A:A,4)/SUMIFS(E:E,G:G,"Ainukasutuses pind",C:C,"üüritav pind",A:A,4)*(IF(G141="Korruse üldpind",SUMIFS(E:E,G:G,"Ühiskasutuses korruse pind",C:C,"üüritav pind",A:A,4,BH:BH,1),SUMIFS(E:E,G:G,"Korruse üldpind",C:C,"üüritav pind",A:A,4,BH:BH,1))+SUMIFS(E:E,G:G,"Ühiskasutuses korruse pind",C:C,"üüritav pind",A:A,4,BH:BH,1)), 0)+IFERROR(SUMIFS(E:E,G:G,"Ainukasutuses pind",C:C,"üüritav pind",H:H,BI141,A:A,5)/SUMIFS(E:E,G:G,"Ainukasutuses pind",C:C,"üüritav pind",A:A,5)*(IF(G141="Korruse üldpind", SUMIFS(E:E,G:G,"Ühiskasutuses korruse pind",C:C,"üüritav pind",A:A,5,BH:BH,1),SUMIFS(E:E,G:G,"Korruse üldpind",C:C,"üüritav pind",A:A,5,BH:BH,1))+SUMIFS(E:E,G:G,"Ühiskasutuses korruse pind",C:C,"üüritav pind",A:A,5,BH:BH,1)), 0)+IFERROR(SUMIFS(E:E,G:G,"Ainukasutuses pind",C:C,"üüritav pind",H:H,BI141,A:A,6)/SUMIFS(E:E,G:G,"Ainukasutuses pind",C:C,"üüritav pind",A:A,6)*(IF(G141="Korruse üldpind", SUMIFS(E:E,G:G,"Ühiskasutuses korruse pind",C:C,"üüritav pind",A:A,6,BH:BH,1),SUMIFS(E:E,G:G,"Korruse üldpind",C:C,"üüritav pind",A:A,6,BH:BH,1))+SUMIFS(E:E,G:G,"Ühiskasutuses korruse pind",C:C,"üüritav pind",A:A,6,BH:BH,1)),0)+IFERROR(SUMIFS(E:E,G:G,"Ainukasutuses pind",C:C,"üüritav pind",H:H,BI141,A:A,7)/SUMIFS(E:E,G:G,"Ainukasutuses pind",C:C,"üüritav pind",A:A,7)*(IF(G141="Korruse üldpind", SUMIFS(E:E,G:G,"Ühiskasutuses korruse pind",C:C,"üüritav pind",A:A,7,BH:BH,1),SUMIFS(E:E,G:G,"Korruse üldpind",C:C,"üüritav pind",A:A,7,BH:BH,1))+SUMIFS(E:E,G:G,"Ühiskasutuses korruse pind",C:C,"üüritav pind",A:A,7,BH:BH,1)),0)+IFERROR(SUMIFS(E:E,G:G,"Ainukasutuses pind",C:C,"üüritav pind",H:H,BI141,A:A,8)/SUMIFS(E:E,G:G,"Ainukasutuses pind",C:C,"üüritav pind",A:A,8)*(IF(G141="Korruse üldpind", SUMIFS(E:E,G:G,"Ühiskasutuses korruse pind",C:C,"üüritav pind",A:A,8,BH:BH,1),SUMIFS(E:E,G:G,"Korruse üldpind",C:C,"üüritav pind",A:A,8,BH:BH,1))+SUMIFS(E:E,G:G,"Ühiskasutuses korruse pind",C:C,"üüritav pind",A:A,8,BH:BH,1)),0)+IFERROR(SUMIFS(E:E,G:G,"Ainukasutuses pind",C:C,"üüritav pind",H:H,BI141,A:A,9)/SUMIFS(E:E,G:G,"Ainukasutuses pind",C:C,"üüritav pind",A:A,9)*(IF(G141="Korruse üldpind", SUMIFS(E:E,G:G,"Ühiskasutuses korruse pind",C:C,"üüritav pind",A:A,9,BH:BH,1),SUMIFS(E:E,G:G,"Korruse üldpind",C:C,"üüritav pind",A:A,9,BH:BH,1))+SUMIFS(E:E,G:G,"Ühiskasutuses korruse pind",C:C,"üüritav pind",A:A,9,BH:BH,1)),0)+IFERROR(SUMIFS(E:E,G:G,"Ainukasutuses pind",C:C,"üüritav pind",H:H,BI141,A:A,10)/SUMIFS(E:E,G:G,"Ainukasutuses pind",C:C,"üüritav pind",A:A,10)*(IF(G141="Korruse üldpind", SUMIFS(E:E,G:G,"Ühiskasutuses korruse pind",C:C,"üüritav pind",A:A,10,BH:BH,1),SUMIFS(E:E,G:G,"Korruse üldpind",C:C,"üüritav pind",A:A,10,BH:BH,1))+SUMIFS(E:E,G:G,"Ühiskasutuses korruse pind",C:C,"üüritav pind",A:A,10,BH:BH,1)), 0)+IFERROR(SUMIFS(E:E,G:G,"Ainukasutuses pind",C:C,"üüritav pind",H:H,BI141,A:A,11)/SUMIFS(E:E,G:G,"Ainukasutuses pind",C:C,"üüritav pind",A:A,11)*(IF(G141="Korruse üldpind",SUMIFS(E:E,G:G,"Ühiskasutuses korruse pind",C:C,"üüritav pind",A:A,11,BH:BH,1),SUMIFS(E:E,G:G,"Korruse üldpind",C:C,"üüritav pind",A:A,11,BH:BH,1))+SUMIFS(E:E,G:G,"Ühiskasutuses korruse pind",C:C,"üüritav pind",A:A,11,BH:BH,1)), 0)+IFERROR(SUMIFS(E:E,G:G,"Ainukasutuses pind",C:C,"üüritav pind",H:H,BI141,A:A,12)/SUMIFS(E:E,G:G,"Ainukasutuses pind",C:C,"üüritav pind",A:A,12)*(IF(G141="Korruse üldpind", SUMIFS(E:E,G:G,"Ühiskasutuses korruse pind",C:C,"üüritav pind",A:A,12,BH:BH,1),SUMIFS(E:E,G:G,"Korruse üldpind",C:C,"üüritav pind",A:A,12,BH:BH,1))+SUMIFS(E:E,G:G,"Ühiskasutuses korruse pind",C:C,"üüritav pind",A:A,12,BH:BH,1)),0)+IFERROR(SUMIFS(E:E,G:G,"Ainukasutuses pind",C:C,"üüritav pind",H:H,BI141,A:A,13)/SUMIFS(E:E,G:G,"Ainukasutuses pind",C:C,"üüritav pind",A:A,13)*(IF(G141="Korruse üldpind", SUMIFS(E:E,G:G,"Ühiskasutuses korruse pind",C:C,"üüritav pind",A:A,13,BH:BH,1),SUMIFS(E:E,G:G,"Korruse üldpind",C:C,"üüritav pind",A:A,13,BH:BH,1))+SUMIFS(E:E,G:G,"Ühiskasutuses korruse pind",C:C,"üüritav pind",A:A,13,BH:BH,1)),0)+IFERROR(SUMIFS(E:E,G:G,"Ainukasutuses pind",C:C,"Üüritav pind",H:H,BI141,A:A,14)/SUMIFS(E:E,G:G,"Ainukasutuses pind",C:C,"Üüritav pind",A:A,14)*(IF(G141="Korruse üldpind", SUMIFS(E:E,G:G,"Ühiskasutuses korruse pind",C:C,"üüritav pind",A:A,14,BH:BH,1),SUMIFS(E:E,G:G,"Korruse üldpind",C:C,"üüritav pind",A:A,14,BH:BH,1))+SUMIFS(E:E,G:G,"Ühiskasutuses korruse pind",C:C,"üüritav pind",A:A,14,BH:BH,1)), 0),IF(BI141="Aktiivne vakantsus", SUMIFS(E:E,C:C,"üüritav pind",G:G,"Ühiskasutuses korruse pind",BH:BH,1)+SUMIFS(E:E,C:C,"üüritav pind",G:G,"Korruse üldpind",BH:BH,1)-SUM($BL$2:BL140), IF(BI141="Üüritav büroopind kokku", SUM($BL$2:BL140), "")))</f>
        <v/>
      </c>
      <c r="BM141" s="34" t="str">
        <f ca="1">IF(BF141&lt;&gt;"",IFERROR(AY141/SUM($AY$3:OFFSET($AY$3,MATCH("Üüritav büroopind kokku",$BI$5:$BI$300,0),0))*(SUMIFS(E:E,G:G,"Ühiskasutuses hoone pind",C:C,"ÜÜRITAV PIND",BH:BH,1)+SUMIFS(E:E,G:G,"Hoone üldpind",C:C,"ÜÜRITAV PIND",BH:BH,1)),0),IF(BI141="Aktiivne vakantsus",IFERROR(AY141/SUM($AY$3:OFFSET($AY$3,MATCH("Üüritav büroopind kokku",$BI$5:$BI$300,0),0))*(SUMIFS(E:E,G:G,"Ühiskasutuses hoone pind",C:C,"ÜÜRITAV PIND",BH:BH,1)+SUMIFS(E:E,G:G,"Hoone üldpind",C:C,"ÜÜRITAV PIND",BH:BH,1)),0),IF(BI141="Üüritav büroopind kokku",SUM($BM$2:BM140),"")))</f>
        <v/>
      </c>
      <c r="BN141" s="34" t="str">
        <f>IF(OR(BF141&lt;&gt;"",BI141="Aktiivne vakantsus"),IFERROR(SUMIFS(INDEX($AC$3:$AU$1002,0,MATCH($BI141,AC$2:AU$2,0)),$BH$3:$BH$1002,1),0),IF(BI141="Üüritav büroopind kokku",SUM($BN$2:BN140), ""))</f>
        <v/>
      </c>
      <c r="BO141" s="34" t="str">
        <f t="shared" si="23"/>
        <v/>
      </c>
      <c r="BP141" s="114" t="str">
        <f t="shared" ca="1" si="21"/>
        <v/>
      </c>
    </row>
    <row r="142" spans="1:68" x14ac:dyDescent="0.3">
      <c r="A142" s="25" t="str">
        <f>IF(Eksplikatsioon!A144=0,"",Eksplikatsioon!A144)</f>
        <v/>
      </c>
      <c r="B142" s="58" t="str">
        <f>IF(Eksplikatsioon!B144=0,"",Eksplikatsioon!B144)</f>
        <v/>
      </c>
      <c r="C142" s="25" t="str">
        <f>IF(Eksplikatsioon!C144=0,"",Eksplikatsioon!C144)</f>
        <v/>
      </c>
      <c r="D142" s="25" t="str">
        <f>IF(Eksplikatsioon!D144=0,"",Eksplikatsioon!D144)</f>
        <v/>
      </c>
      <c r="E142" s="56" t="str">
        <f>IF(Eksplikatsioon!F144=0,"",Eksplikatsioon!F144)</f>
        <v/>
      </c>
      <c r="F142" s="25" t="str">
        <f>IF(Eksplikatsioon!H144=0,"",Eksplikatsioon!H144)</f>
        <v/>
      </c>
      <c r="G142" s="25" t="str">
        <f>IF(Eksplikatsioon!J144=0,"",Eksplikatsioon!J144)</f>
        <v/>
      </c>
      <c r="H142" s="25" t="str">
        <f>IF(Eksplikatsioon!K144=0,"",Eksplikatsioon!K144)</f>
        <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c r="BH142" s="108" t="str">
        <f t="shared" si="22"/>
        <v/>
      </c>
      <c r="BI142" s="9" t="str">
        <f t="shared" si="24"/>
        <v/>
      </c>
      <c r="BJ142" s="9" t="str">
        <f t="shared" si="25"/>
        <v/>
      </c>
      <c r="BK142" s="34" t="str">
        <f>IF(BF142&lt;&gt;"",IF(SUMIFS(E:E,H:H,BI142,G:G,"Ainukasutuses pind",C:C,"ÜÜRITAV PIND",BH:BH,1)=0,0,SUMIFS(E:E,H:H,BI142,G:G,"Ainukasutuses pind",C:C,"ÜÜRITAV PIND",BH:BH,1)),IF(BI142="Aktiivne vakantsus",SUMIFS(E:E,C:C,"üüritav pind",G:G,"ainukasutuses pind",BH:BH,1)-SUM($BK$2:BK141),IF(BI142="Üüritav büroopind kokku",SUM($BK$2:BK141),"")))</f>
        <v/>
      </c>
      <c r="BL142" s="34" t="str">
        <f>IF(BF142&lt;&gt;"",IFERROR(SUMIFS(E:E,G:G,"Ainukasutuses pind",C:C,"üüritav pind",H:H,BI142,A:A,-4)/SUMIFS(E:E,G:G,"Ainukasutuses pind",C:C,"üüritav pind",A:A,-4)*(IF(G142="Korruse üldpind", SUMIFS(E:E,G:G,"Ühiskasutuses korruse pind",C:C,"üüritav pind",A:A,-4,BH:BH,1),SUMIFS(E:E,G:G,"Korruse üldpind",C:C,"üüritav pind",A:A,-4,BH:BH,1))+SUMIFS(E:E,G:G,"Ühiskasutuses korruse pind",C:C,"üüritav pind",A:A,-4,BH:BH,1)),0)+IFERROR(SUMIFS(E:E,G:G,"Ainukasutuses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pind",H:H,BI142,A:A,-1)/SUMIFS(E:E,G:G,"Ainukasutuses pind",C:C,"üüritav pind",A:A,-1)*(IF(G142="Korruse üldpind",SUMIFS(E:E,G:G,"Ühiskasutuses korruse pind",C:C,"üüritav pind",A:A,-1,BH:BH,1),SUMIFS(E:E,G:G,"Korruse üldpind",C:C,"üüritav pind",A:A,-1,BH:BH,1))+SUMIFS(E:E,G:G,"Ühiskasutuses korruse pind",C:C,"üüritav pind",A:A,-1,BH:BH,1)),0)+IFERROR(SUMIFS(E:E,G:G,"Ainukasutuses pind",C:C,"üüritav pind",H:H,BI142,A:A,0)/SUMIFS(E:E,G:G,"Ainukasutuses pind",C:C,"üüritav pind",A:A,0)*(IF(G142="Korruse üldpind", SUMIFS(E:E,G:G,"Ühiskasutuses korruse pind",C:C,"üüritav pind",A:A,0,BH:BH,1),SUMIFS(E:E,G:G,"Korruse üldpind",C:C,"üüritav pind",A:A,0,BH:BH,1))+SUMIFS(E:E,G:G,"Ühiskasutuses korruse pind",C:C,"üüritav pind",A:A,0,BH:BH,1)),0)+IFERROR(SUMIFS(E:E,G:G,"Ainukasutuses pind",C:C,"üüritav pind",H:H,BI142,A:A,1)/SUMIFS(E:E,G:G,"Ainukasutuses pind",C:C,"üüritav pind",A:A,1)*(IF(G142="Korruse üldpind", SUMIFS(E:E,G:G,"Ühiskasutuses korruse pind",C:C,"üüritav pind",A:A,1,BH:BH,1),SUMIFS(E:E,G:G,"Korruse üldpind",C:C,"üüritav pind",A:A,1,BH:BH,1))+SUMIFS(E:E,G:G,"Ühiskasutuses korruse pind",C:C,"üüritav pind",A:A,1,BH:BH,1)),0)+IFERROR(SUMIFS(E:E,G:G,"Ainukasutuses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 0)+IFERROR(SUMIFS(E:E,G:G,"Ainukasutuses pind",C:C,"üüritav pind",H:H,BI142,A:A,4)/SUMIFS(E:E,G:G,"Ainukasutuses pind",C:C,"üüritav pind",A:A,4)*(IF(G142="Korruse üldpind",SUMIFS(E:E,G:G,"Ühiskasutuses korruse pind",C:C,"üüritav pind",A:A,4,BH:BH,1),SUMIFS(E:E,G:G,"Korruse üldpind",C:C,"üüritav pind",A:A,4,BH:BH,1))+SUMIFS(E:E,G:G,"Ühiskasutuses korruse pind",C:C,"üüritav pind",A:A,4,BH:BH,1)), 0)+IFERROR(SUMIFS(E:E,G:G,"Ainukasutuses pind",C:C,"üüritav pind",H:H,BI142,A:A,5)/SUMIFS(E:E,G:G,"Ainukasutuses pind",C:C,"üüritav pind",A:A,5)*(IF(G142="Korruse üldpind", SUMIFS(E:E,G:G,"Ühiskasutuses korruse pind",C:C,"üüritav pind",A:A,5,BH:BH,1),SUMIFS(E:E,G:G,"Korruse üldpind",C:C,"üüritav pind",A:A,5,BH:BH,1))+SUMIFS(E:E,G:G,"Ühiskasutuses korruse pind",C:C,"üüritav pind",A:A,5,BH:BH,1)), 0)+IFERROR(SUMIFS(E:E,G:G,"Ainukasutuses pind",C:C,"üüritav pind",H:H,BI142,A:A,6)/SUMIFS(E:E,G:G,"Ainukasutuses pind",C:C,"üüritav pind",A:A,6)*(IF(G142="Korruse üldpind", SUMIFS(E:E,G:G,"Ühiskasutuses korruse pind",C:C,"üüritav pind",A:A,6,BH:BH,1),SUMIFS(E:E,G:G,"Korruse üldpind",C:C,"üüritav pind",A:A,6,BH:BH,1))+SUMIFS(E:E,G:G,"Ühiskasutuses korruse pind",C:C,"üüritav pind",A:A,6,BH:BH,1)),0)+IFERROR(SUMIFS(E:E,G:G,"Ainukasutuses pind",C:C,"üüritav pind",H:H,BI142,A:A,7)/SUMIFS(E:E,G:G,"Ainukasutuses pind",C:C,"üüritav pind",A:A,7)*(IF(G142="Korruse üldpind", SUMIFS(E:E,G:G,"Ühiskasutuses korruse pind",C:C,"üüritav pind",A:A,7,BH:BH,1),SUMIFS(E:E,G:G,"Korruse üldpind",C:C,"üüritav pind",A:A,7,BH:BH,1))+SUMIFS(E:E,G:G,"Ühiskasutuses korruse pind",C:C,"üüritav pind",A:A,7,BH:BH,1)),0)+IFERROR(SUMIFS(E:E,G:G,"Ainukasutuses pind",C:C,"üüritav pind",H:H,BI142,A:A,8)/SUMIFS(E:E,G:G,"Ainukasutuses pind",C:C,"üüritav pind",A:A,8)*(IF(G142="Korruse üldpind", SUMIFS(E:E,G:G,"Ühiskasutuses korruse pind",C:C,"üüritav pind",A:A,8,BH:BH,1),SUMIFS(E:E,G:G,"Korruse üldpind",C:C,"üüritav pind",A:A,8,BH:BH,1))+SUMIFS(E:E,G:G,"Ühiskasutuses korruse pind",C:C,"üüritav pind",A:A,8,BH:BH,1)),0)+IFERROR(SUMIFS(E:E,G:G,"Ainukasutuses pind",C:C,"üüritav pind",H:H,BI142,A:A,9)/SUMIFS(E:E,G:G,"Ainukasutuses pind",C:C,"üüritav pind",A:A,9)*(IF(G142="Korruse üldpind", SUMIFS(E:E,G:G,"Ühiskasutuses korruse pind",C:C,"üüritav pind",A:A,9,BH:BH,1),SUMIFS(E:E,G:G,"Korruse üldpind",C:C,"üüritav pind",A:A,9,BH:BH,1))+SUMIFS(E:E,G:G,"Ühiskasutuses korruse pind",C:C,"üüritav pind",A:A,9,BH:BH,1)),0)+IFERROR(SUMIFS(E:E,G:G,"Ainukasutuses pind",C:C,"üüritav pind",H:H,BI142,A:A,10)/SUMIFS(E:E,G:G,"Ainukasutuses pind",C:C,"üüritav pind",A:A,10)*(IF(G142="Korruse üldpind", SUMIFS(E:E,G:G,"Ühiskasutuses korruse pind",C:C,"üüritav pind",A:A,10,BH:BH,1),SUMIFS(E:E,G:G,"Korruse üldpind",C:C,"üüritav pind",A:A,10,BH:BH,1))+SUMIFS(E:E,G:G,"Ühiskasutuses korruse pind",C:C,"üüritav pind",A:A,10,BH:BH,1)), 0)+IFERROR(SUMIFS(E:E,G:G,"Ainukasutuses pind",C:C,"üüritav pind",H:H,BI142,A:A,11)/SUMIFS(E:E,G:G,"Ainukasutuses pind",C:C,"üüritav pind",A:A,11)*(IF(G142="Korruse üldpind",SUMIFS(E:E,G:G,"Ühiskasutuses korruse pind",C:C,"üüritav pind",A:A,11,BH:BH,1),SUMIFS(E:E,G:G,"Korruse üldpind",C:C,"üüritav pind",A:A,11,BH:BH,1))+SUMIFS(E:E,G:G,"Ühiskasutuses korruse pind",C:C,"üüritav pind",A:A,11,BH:BH,1)), 0)+IFERROR(SUMIFS(E:E,G:G,"Ainukasutuses pind",C:C,"üüritav pind",H:H,BI142,A:A,12)/SUMIFS(E:E,G:G,"Ainukasutuses pind",C:C,"üüritav pind",A:A,12)*(IF(G142="Korruse üldpind", SUMIFS(E:E,G:G,"Ühiskasutuses korruse pind",C:C,"üüritav pind",A:A,12,BH:BH,1),SUMIFS(E:E,G:G,"Korruse üldpind",C:C,"üüritav pind",A:A,12,BH:BH,1))+SUMIFS(E:E,G:G,"Ühiskasutuses korruse pind",C:C,"üüritav pind",A:A,12,BH:BH,1)),0)+IFERROR(SUMIFS(E:E,G:G,"Ainukasutuses pind",C:C,"üüritav pind",H:H,BI142,A:A,13)/SUMIFS(E:E,G:G,"Ainukasutuses pind",C:C,"üüritav pind",A:A,13)*(IF(G142="Korruse üldpind", SUMIFS(E:E,G:G,"Ühiskasutuses korruse pind",C:C,"üüritav pind",A:A,13,BH:BH,1),SUMIFS(E:E,G:G,"Korruse üldpind",C:C,"üüritav pind",A:A,13,BH:BH,1))+SUMIFS(E:E,G:G,"Ühiskasutuses korruse pind",C:C,"üüritav pind",A:A,13,BH:BH,1)),0)+IFERROR(SUMIFS(E:E,G:G,"Ainukasutuses pind",C:C,"Üüritav pind",H:H,BI142,A:A,14)/SUMIFS(E:E,G:G,"Ainukasutuses pind",C:C,"Üüritav pind",A:A,14)*(IF(G142="Korruse üldpind", SUMIFS(E:E,G:G,"Ühiskasutuses korruse pind",C:C,"üüritav pind",A:A,14,BH:BH,1),SUMIFS(E:E,G:G,"Korruse üldpind",C:C,"üüritav pind",A:A,14,BH:BH,1))+SUMIFS(E:E,G:G,"Ühiskasutuses korruse pind",C:C,"üüritav pind",A:A,14,BH:BH,1)), 0),IF(BI142="Aktiivne vakantsus", SUMIFS(E:E,C:C,"üüritav pind",G:G,"Ühiskasutuses korruse pind",BH:BH,1)+SUMIFS(E:E,C:C,"üüritav pind",G:G,"Korruse üldpind",BH:BH,1)-SUM($BL$2:BL141), IF(BI142="Üüritav büroopind kokku", SUM($BL$2:BL141), "")))</f>
        <v/>
      </c>
      <c r="BM142" s="34" t="str">
        <f ca="1">IF(BF142&lt;&gt;"",IFERROR(AY142/SUM($AY$3:OFFSET($AY$3,MATCH("Üüritav büroopind kokku",$BI$5:$BI$300,0),0))*(SUMIFS(E:E,G:G,"Ühiskasutuses hoone pind",C:C,"ÜÜRITAV PIND",BH:BH,1)+SUMIFS(E:E,G:G,"Hoone üldpind",C:C,"ÜÜRITAV PIND",BH:BH,1)),0),IF(BI142="Aktiivne vakantsus",IFERROR(AY142/SUM($AY$3:OFFSET($AY$3,MATCH("Üüritav büroopind kokku",$BI$5:$BI$300,0),0))*(SUMIFS(E:E,G:G,"Ühiskasutuses hoone pind",C:C,"ÜÜRITAV PIND",BH:BH,1)+SUMIFS(E:E,G:G,"Hoone üldpind",C:C,"ÜÜRITAV PIND",BH:BH,1)),0),IF(BI142="Üüritav büroopind kokku",SUM($BM$2:BM141),"")))</f>
        <v/>
      </c>
      <c r="BN142" s="34" t="str">
        <f>IF(OR(BF142&lt;&gt;"",BI142="Aktiivne vakantsus"),IFERROR(SUMIFS(INDEX($AC$3:$AU$1002,0,MATCH($BI142,AC$2:AU$2,0)),$BH$3:$BH$1002,1),0),IF(BI142="Üüritav büroopind kokku",SUM($BN$2:BN141), ""))</f>
        <v/>
      </c>
      <c r="BO142" s="34" t="str">
        <f t="shared" si="23"/>
        <v/>
      </c>
      <c r="BP142" s="114" t="str">
        <f t="shared" ca="1" si="21"/>
        <v/>
      </c>
    </row>
    <row r="143" spans="1:68" x14ac:dyDescent="0.3">
      <c r="A143" s="25" t="str">
        <f>IF(Eksplikatsioon!A145=0,"",Eksplikatsioon!A145)</f>
        <v/>
      </c>
      <c r="B143" s="58" t="str">
        <f>IF(Eksplikatsioon!B145=0,"",Eksplikatsioon!B145)</f>
        <v/>
      </c>
      <c r="C143" s="25" t="str">
        <f>IF(Eksplikatsioon!C145=0,"",Eksplikatsioon!C145)</f>
        <v/>
      </c>
      <c r="D143" s="25" t="str">
        <f>IF(Eksplikatsioon!D145=0,"",Eksplikatsioon!D145)</f>
        <v/>
      </c>
      <c r="E143" s="56" t="str">
        <f>IF(Eksplikatsioon!F145=0,"",Eksplikatsioon!F145)</f>
        <v/>
      </c>
      <c r="F143" s="25" t="str">
        <f>IF(Eksplikatsioon!H145=0,"",Eksplikatsioon!H145)</f>
        <v/>
      </c>
      <c r="G143" s="25" t="str">
        <f>IF(Eksplikatsioon!J145=0,"",Eksplikatsioon!J145)</f>
        <v/>
      </c>
      <c r="H143" s="25" t="str">
        <f>IF(Eksplikatsioon!K145=0,"",Eksplikatsioon!K145)</f>
        <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c r="BH143" s="108" t="str">
        <f t="shared" si="22"/>
        <v/>
      </c>
      <c r="BI143" s="9" t="str">
        <f t="shared" si="24"/>
        <v/>
      </c>
      <c r="BJ143" s="9" t="str">
        <f t="shared" si="25"/>
        <v/>
      </c>
      <c r="BK143" s="34" t="str">
        <f>IF(BF143&lt;&gt;"",IF(SUMIFS(E:E,H:H,BI143,G:G,"Ainukasutuses pind",C:C,"ÜÜRITAV PIND",BH:BH,1)=0,0,SUMIFS(E:E,H:H,BI143,G:G,"Ainukasutuses pind",C:C,"ÜÜRITAV PIND",BH:BH,1)),IF(BI143="Aktiivne vakantsus",SUMIFS(E:E,C:C,"üüritav pind",G:G,"ainukasutuses pind",BH:BH,1)-SUM($BK$2:BK142),IF(BI143="Üüritav büroopind kokku",SUM($BK$2:BK142),"")))</f>
        <v/>
      </c>
      <c r="BL143" s="34" t="str">
        <f>IF(BF143&lt;&gt;"",IFERROR(SUMIFS(E:E,G:G,"Ainukasutuses pind",C:C,"üüritav pind",H:H,BI143,A:A,-4)/SUMIFS(E:E,G:G,"Ainukasutuses pind",C:C,"üüritav pind",A:A,-4)*(IF(G143="Korruse üldpind", SUMIFS(E:E,G:G,"Ühiskasutuses korruse pind",C:C,"üüritav pind",A:A,-4,BH:BH,1),SUMIFS(E:E,G:G,"Korruse üldpind",C:C,"üüritav pind",A:A,-4,BH:BH,1))+SUMIFS(E:E,G:G,"Ühiskasutuses korruse pind",C:C,"üüritav pind",A:A,-4,BH:BH,1)),0)+IFERROR(SUMIFS(E:E,G:G,"Ainukasutuses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pind",H:H,BI143,A:A,-1)/SUMIFS(E:E,G:G,"Ainukasutuses pind",C:C,"üüritav pind",A:A,-1)*(IF(G143="Korruse üldpind",SUMIFS(E:E,G:G,"Ühiskasutuses korruse pind",C:C,"üüritav pind",A:A,-1,BH:BH,1),SUMIFS(E:E,G:G,"Korruse üldpind",C:C,"üüritav pind",A:A,-1,BH:BH,1))+SUMIFS(E:E,G:G,"Ühiskasutuses korruse pind",C:C,"üüritav pind",A:A,-1,BH:BH,1)),0)+IFERROR(SUMIFS(E:E,G:G,"Ainukasutuses pind",C:C,"üüritav pind",H:H,BI143,A:A,0)/SUMIFS(E:E,G:G,"Ainukasutuses pind",C:C,"üüritav pind",A:A,0)*(IF(G143="Korruse üldpind", SUMIFS(E:E,G:G,"Ühiskasutuses korruse pind",C:C,"üüritav pind",A:A,0,BH:BH,1),SUMIFS(E:E,G:G,"Korruse üldpind",C:C,"üüritav pind",A:A,0,BH:BH,1))+SUMIFS(E:E,G:G,"Ühiskasutuses korruse pind",C:C,"üüritav pind",A:A,0,BH:BH,1)),0)+IFERROR(SUMIFS(E:E,G:G,"Ainukasutuses pind",C:C,"üüritav pind",H:H,BI143,A:A,1)/SUMIFS(E:E,G:G,"Ainukasutuses pind",C:C,"üüritav pind",A:A,1)*(IF(G143="Korruse üldpind", SUMIFS(E:E,G:G,"Ühiskasutuses korruse pind",C:C,"üüritav pind",A:A,1,BH:BH,1),SUMIFS(E:E,G:G,"Korruse üldpind",C:C,"üüritav pind",A:A,1,BH:BH,1))+SUMIFS(E:E,G:G,"Ühiskasutuses korruse pind",C:C,"üüritav pind",A:A,1,BH:BH,1)),0)+IFERROR(SUMIFS(E:E,G:G,"Ainukasutuses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 0)+IFERROR(SUMIFS(E:E,G:G,"Ainukasutuses pind",C:C,"üüritav pind",H:H,BI143,A:A,4)/SUMIFS(E:E,G:G,"Ainukasutuses pind",C:C,"üüritav pind",A:A,4)*(IF(G143="Korruse üldpind",SUMIFS(E:E,G:G,"Ühiskasutuses korruse pind",C:C,"üüritav pind",A:A,4,BH:BH,1),SUMIFS(E:E,G:G,"Korruse üldpind",C:C,"üüritav pind",A:A,4,BH:BH,1))+SUMIFS(E:E,G:G,"Ühiskasutuses korruse pind",C:C,"üüritav pind",A:A,4,BH:BH,1)), 0)+IFERROR(SUMIFS(E:E,G:G,"Ainukasutuses pind",C:C,"üüritav pind",H:H,BI143,A:A,5)/SUMIFS(E:E,G:G,"Ainukasutuses pind",C:C,"üüritav pind",A:A,5)*(IF(G143="Korruse üldpind", SUMIFS(E:E,G:G,"Ühiskasutuses korruse pind",C:C,"üüritav pind",A:A,5,BH:BH,1),SUMIFS(E:E,G:G,"Korruse üldpind",C:C,"üüritav pind",A:A,5,BH:BH,1))+SUMIFS(E:E,G:G,"Ühiskasutuses korruse pind",C:C,"üüritav pind",A:A,5,BH:BH,1)), 0)+IFERROR(SUMIFS(E:E,G:G,"Ainukasutuses pind",C:C,"üüritav pind",H:H,BI143,A:A,6)/SUMIFS(E:E,G:G,"Ainukasutuses pind",C:C,"üüritav pind",A:A,6)*(IF(G143="Korruse üldpind", SUMIFS(E:E,G:G,"Ühiskasutuses korruse pind",C:C,"üüritav pind",A:A,6,BH:BH,1),SUMIFS(E:E,G:G,"Korruse üldpind",C:C,"üüritav pind",A:A,6,BH:BH,1))+SUMIFS(E:E,G:G,"Ühiskasutuses korruse pind",C:C,"üüritav pind",A:A,6,BH:BH,1)),0)+IFERROR(SUMIFS(E:E,G:G,"Ainukasutuses pind",C:C,"üüritav pind",H:H,BI143,A:A,7)/SUMIFS(E:E,G:G,"Ainukasutuses pind",C:C,"üüritav pind",A:A,7)*(IF(G143="Korruse üldpind", SUMIFS(E:E,G:G,"Ühiskasutuses korruse pind",C:C,"üüritav pind",A:A,7,BH:BH,1),SUMIFS(E:E,G:G,"Korruse üldpind",C:C,"üüritav pind",A:A,7,BH:BH,1))+SUMIFS(E:E,G:G,"Ühiskasutuses korruse pind",C:C,"üüritav pind",A:A,7,BH:BH,1)),0)+IFERROR(SUMIFS(E:E,G:G,"Ainukasutuses pind",C:C,"üüritav pind",H:H,BI143,A:A,8)/SUMIFS(E:E,G:G,"Ainukasutuses pind",C:C,"üüritav pind",A:A,8)*(IF(G143="Korruse üldpind", SUMIFS(E:E,G:G,"Ühiskasutuses korruse pind",C:C,"üüritav pind",A:A,8,BH:BH,1),SUMIFS(E:E,G:G,"Korruse üldpind",C:C,"üüritav pind",A:A,8,BH:BH,1))+SUMIFS(E:E,G:G,"Ühiskasutuses korruse pind",C:C,"üüritav pind",A:A,8,BH:BH,1)),0)+IFERROR(SUMIFS(E:E,G:G,"Ainukasutuses pind",C:C,"üüritav pind",H:H,BI143,A:A,9)/SUMIFS(E:E,G:G,"Ainukasutuses pind",C:C,"üüritav pind",A:A,9)*(IF(G143="Korruse üldpind", SUMIFS(E:E,G:G,"Ühiskasutuses korruse pind",C:C,"üüritav pind",A:A,9,BH:BH,1),SUMIFS(E:E,G:G,"Korruse üldpind",C:C,"üüritav pind",A:A,9,BH:BH,1))+SUMIFS(E:E,G:G,"Ühiskasutuses korruse pind",C:C,"üüritav pind",A:A,9,BH:BH,1)),0)+IFERROR(SUMIFS(E:E,G:G,"Ainukasutuses pind",C:C,"üüritav pind",H:H,BI143,A:A,10)/SUMIFS(E:E,G:G,"Ainukasutuses pind",C:C,"üüritav pind",A:A,10)*(IF(G143="Korruse üldpind", SUMIFS(E:E,G:G,"Ühiskasutuses korruse pind",C:C,"üüritav pind",A:A,10,BH:BH,1),SUMIFS(E:E,G:G,"Korruse üldpind",C:C,"üüritav pind",A:A,10,BH:BH,1))+SUMIFS(E:E,G:G,"Ühiskasutuses korruse pind",C:C,"üüritav pind",A:A,10,BH:BH,1)), 0)+IFERROR(SUMIFS(E:E,G:G,"Ainukasutuses pind",C:C,"üüritav pind",H:H,BI143,A:A,11)/SUMIFS(E:E,G:G,"Ainukasutuses pind",C:C,"üüritav pind",A:A,11)*(IF(G143="Korruse üldpind",SUMIFS(E:E,G:G,"Ühiskasutuses korruse pind",C:C,"üüritav pind",A:A,11,BH:BH,1),SUMIFS(E:E,G:G,"Korruse üldpind",C:C,"üüritav pind",A:A,11,BH:BH,1))+SUMIFS(E:E,G:G,"Ühiskasutuses korruse pind",C:C,"üüritav pind",A:A,11,BH:BH,1)), 0)+IFERROR(SUMIFS(E:E,G:G,"Ainukasutuses pind",C:C,"üüritav pind",H:H,BI143,A:A,12)/SUMIFS(E:E,G:G,"Ainukasutuses pind",C:C,"üüritav pind",A:A,12)*(IF(G143="Korruse üldpind", SUMIFS(E:E,G:G,"Ühiskasutuses korruse pind",C:C,"üüritav pind",A:A,12,BH:BH,1),SUMIFS(E:E,G:G,"Korruse üldpind",C:C,"üüritav pind",A:A,12,BH:BH,1))+SUMIFS(E:E,G:G,"Ühiskasutuses korruse pind",C:C,"üüritav pind",A:A,12,BH:BH,1)),0)+IFERROR(SUMIFS(E:E,G:G,"Ainukasutuses pind",C:C,"üüritav pind",H:H,BI143,A:A,13)/SUMIFS(E:E,G:G,"Ainukasutuses pind",C:C,"üüritav pind",A:A,13)*(IF(G143="Korruse üldpind", SUMIFS(E:E,G:G,"Ühiskasutuses korruse pind",C:C,"üüritav pind",A:A,13,BH:BH,1),SUMIFS(E:E,G:G,"Korruse üldpind",C:C,"üüritav pind",A:A,13,BH:BH,1))+SUMIFS(E:E,G:G,"Ühiskasutuses korruse pind",C:C,"üüritav pind",A:A,13,BH:BH,1)),0)+IFERROR(SUMIFS(E:E,G:G,"Ainukasutuses pind",C:C,"Üüritav pind",H:H,BI143,A:A,14)/SUMIFS(E:E,G:G,"Ainukasutuses pind",C:C,"Üüritav pind",A:A,14)*(IF(G143="Korruse üldpind", SUMIFS(E:E,G:G,"Ühiskasutuses korruse pind",C:C,"üüritav pind",A:A,14,BH:BH,1),SUMIFS(E:E,G:G,"Korruse üldpind",C:C,"üüritav pind",A:A,14,BH:BH,1))+SUMIFS(E:E,G:G,"Ühiskasutuses korruse pind",C:C,"üüritav pind",A:A,14,BH:BH,1)), 0),IF(BI143="Aktiivne vakantsus", SUMIFS(E:E,C:C,"üüritav pind",G:G,"Ühiskasutuses korruse pind",BH:BH,1)+SUMIFS(E:E,C:C,"üüritav pind",G:G,"Korruse üldpind",BH:BH,1)-SUM($BL$2:BL142), IF(BI143="Üüritav büroopind kokku", SUM($BL$2:BL142), "")))</f>
        <v/>
      </c>
      <c r="BM143" s="34" t="str">
        <f ca="1">IF(BF143&lt;&gt;"",IFERROR(AY143/SUM($AY$3:OFFSET($AY$3,MATCH("Üüritav büroopind kokku",$BI$5:$BI$300,0),0))*(SUMIFS(E:E,G:G,"Ühiskasutuses hoone pind",C:C,"ÜÜRITAV PIND",BH:BH,1)+SUMIFS(E:E,G:G,"Hoone üldpind",C:C,"ÜÜRITAV PIND",BH:BH,1)),0),IF(BI143="Aktiivne vakantsus",IFERROR(AY143/SUM($AY$3:OFFSET($AY$3,MATCH("Üüritav büroopind kokku",$BI$5:$BI$300,0),0))*(SUMIFS(E:E,G:G,"Ühiskasutuses hoone pind",C:C,"ÜÜRITAV PIND",BH:BH,1)+SUMIFS(E:E,G:G,"Hoone üldpind",C:C,"ÜÜRITAV PIND",BH:BH,1)),0),IF(BI143="Üüritav büroopind kokku",SUM($BM$2:BM142),"")))</f>
        <v/>
      </c>
      <c r="BN143" s="34" t="str">
        <f>IF(OR(BF143&lt;&gt;"",BI143="Aktiivne vakantsus"),IFERROR(SUMIFS(INDEX($AC$3:$AU$1002,0,MATCH($BI143,AC$2:AU$2,0)),$BH$3:$BH$1002,1),0),IF(BI143="Üüritav büroopind kokku",SUM($BN$2:BN142), ""))</f>
        <v/>
      </c>
      <c r="BO143" s="34" t="str">
        <f t="shared" si="23"/>
        <v/>
      </c>
      <c r="BP143" s="114" t="str">
        <f t="shared" ca="1" si="21"/>
        <v/>
      </c>
    </row>
    <row r="144" spans="1:68" x14ac:dyDescent="0.3">
      <c r="A144" s="25" t="str">
        <f>IF(Eksplikatsioon!A146=0,"",Eksplikatsioon!A146)</f>
        <v/>
      </c>
      <c r="B144" s="58" t="str">
        <f>IF(Eksplikatsioon!B146=0,"",Eksplikatsioon!B146)</f>
        <v/>
      </c>
      <c r="C144" s="25" t="str">
        <f>IF(Eksplikatsioon!C146=0,"",Eksplikatsioon!C146)</f>
        <v/>
      </c>
      <c r="D144" s="25" t="str">
        <f>IF(Eksplikatsioon!D146=0,"",Eksplikatsioon!D146)</f>
        <v/>
      </c>
      <c r="E144" s="56" t="str">
        <f>IF(Eksplikatsioon!F146=0,"",Eksplikatsioon!F146)</f>
        <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c r="BH144" s="108" t="str">
        <f t="shared" si="22"/>
        <v/>
      </c>
      <c r="BI144" s="9" t="str">
        <f t="shared" si="24"/>
        <v/>
      </c>
      <c r="BJ144" s="9" t="str">
        <f t="shared" si="25"/>
        <v/>
      </c>
      <c r="BK144" s="34" t="str">
        <f>IF(BF144&lt;&gt;"",IF(SUMIFS(E:E,H:H,BI144,G:G,"Ainukasutuses pind",C:C,"ÜÜRITAV PIND",BH:BH,1)=0,0,SUMIFS(E:E,H:H,BI144,G:G,"Ainukasutuses pind",C:C,"ÜÜRITAV PIND",BH:BH,1)),IF(BI144="Aktiivne vakantsus",SUMIFS(E:E,C:C,"üüritav pind",G:G,"ainukasutuses pind",BH:BH,1)-SUM($BK$2:BK143),IF(BI144="Üüritav büroopind kokku",SUM($BK$2:BK143),"")))</f>
        <v/>
      </c>
      <c r="BL144" s="34" t="str">
        <f>IF(BF144&lt;&gt;"",IFERROR(SUMIFS(E:E,G:G,"Ainukasutuses pind",C:C,"üüritav pind",H:H,BI144,A:A,-4)/SUMIFS(E:E,G:G,"Ainukasutuses pind",C:C,"üüritav pind",A:A,-4)*(IF(G144="Korruse üldpind", SUMIFS(E:E,G:G,"Ühiskasutuses korruse pind",C:C,"üüritav pind",A:A,-4,BH:BH,1),SUMIFS(E:E,G:G,"Korruse üldpind",C:C,"üüritav pind",A:A,-4,BH:BH,1))+SUMIFS(E:E,G:G,"Ühiskasutuses korruse pind",C:C,"üüritav pind",A:A,-4,BH:BH,1)),0)+IFERROR(SUMIFS(E:E,G:G,"Ainukasutuses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pind",H:H,BI144,A:A,-1)/SUMIFS(E:E,G:G,"Ainukasutuses pind",C:C,"üüritav pind",A:A,-1)*(IF(G144="Korruse üldpind",SUMIFS(E:E,G:G,"Ühiskasutuses korruse pind",C:C,"üüritav pind",A:A,-1,BH:BH,1),SUMIFS(E:E,G:G,"Korruse üldpind",C:C,"üüritav pind",A:A,-1,BH:BH,1))+SUMIFS(E:E,G:G,"Ühiskasutuses korruse pind",C:C,"üüritav pind",A:A,-1,BH:BH,1)),0)+IFERROR(SUMIFS(E:E,G:G,"Ainukasutuses pind",C:C,"üüritav pind",H:H,BI144,A:A,0)/SUMIFS(E:E,G:G,"Ainukasutuses pind",C:C,"üüritav pind",A:A,0)*(IF(G144="Korruse üldpind", SUMIFS(E:E,G:G,"Ühiskasutuses korruse pind",C:C,"üüritav pind",A:A,0,BH:BH,1),SUMIFS(E:E,G:G,"Korruse üldpind",C:C,"üüritav pind",A:A,0,BH:BH,1))+SUMIFS(E:E,G:G,"Ühiskasutuses korruse pind",C:C,"üüritav pind",A:A,0,BH:BH,1)),0)+IFERROR(SUMIFS(E:E,G:G,"Ainukasutuses pind",C:C,"üüritav pind",H:H,BI144,A:A,1)/SUMIFS(E:E,G:G,"Ainukasutuses pind",C:C,"üüritav pind",A:A,1)*(IF(G144="Korruse üldpind", SUMIFS(E:E,G:G,"Ühiskasutuses korruse pind",C:C,"üüritav pind",A:A,1,BH:BH,1),SUMIFS(E:E,G:G,"Korruse üldpind",C:C,"üüritav pind",A:A,1,BH:BH,1))+SUMIFS(E:E,G:G,"Ühiskasutuses korruse pind",C:C,"üüritav pind",A:A,1,BH:BH,1)),0)+IFERROR(SUMIFS(E:E,G:G,"Ainukasutuses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 0)+IFERROR(SUMIFS(E:E,G:G,"Ainukasutuses pind",C:C,"üüritav pind",H:H,BI144,A:A,4)/SUMIFS(E:E,G:G,"Ainukasutuses pind",C:C,"üüritav pind",A:A,4)*(IF(G144="Korruse üldpind",SUMIFS(E:E,G:G,"Ühiskasutuses korruse pind",C:C,"üüritav pind",A:A,4,BH:BH,1),SUMIFS(E:E,G:G,"Korruse üldpind",C:C,"üüritav pind",A:A,4,BH:BH,1))+SUMIFS(E:E,G:G,"Ühiskasutuses korruse pind",C:C,"üüritav pind",A:A,4,BH:BH,1)), 0)+IFERROR(SUMIFS(E:E,G:G,"Ainukasutuses pind",C:C,"üüritav pind",H:H,BI144,A:A,5)/SUMIFS(E:E,G:G,"Ainukasutuses pind",C:C,"üüritav pind",A:A,5)*(IF(G144="Korruse üldpind", SUMIFS(E:E,G:G,"Ühiskasutuses korruse pind",C:C,"üüritav pind",A:A,5,BH:BH,1),SUMIFS(E:E,G:G,"Korruse üldpind",C:C,"üüritav pind",A:A,5,BH:BH,1))+SUMIFS(E:E,G:G,"Ühiskasutuses korruse pind",C:C,"üüritav pind",A:A,5,BH:BH,1)), 0)+IFERROR(SUMIFS(E:E,G:G,"Ainukasutuses pind",C:C,"üüritav pind",H:H,BI144,A:A,6)/SUMIFS(E:E,G:G,"Ainukasutuses pind",C:C,"üüritav pind",A:A,6)*(IF(G144="Korruse üldpind", SUMIFS(E:E,G:G,"Ühiskasutuses korruse pind",C:C,"üüritav pind",A:A,6,BH:BH,1),SUMIFS(E:E,G:G,"Korruse üldpind",C:C,"üüritav pind",A:A,6,BH:BH,1))+SUMIFS(E:E,G:G,"Ühiskasutuses korruse pind",C:C,"üüritav pind",A:A,6,BH:BH,1)),0)+IFERROR(SUMIFS(E:E,G:G,"Ainukasutuses pind",C:C,"üüritav pind",H:H,BI144,A:A,7)/SUMIFS(E:E,G:G,"Ainukasutuses pind",C:C,"üüritav pind",A:A,7)*(IF(G144="Korruse üldpind", SUMIFS(E:E,G:G,"Ühiskasutuses korruse pind",C:C,"üüritav pind",A:A,7,BH:BH,1),SUMIFS(E:E,G:G,"Korruse üldpind",C:C,"üüritav pind",A:A,7,BH:BH,1))+SUMIFS(E:E,G:G,"Ühiskasutuses korruse pind",C:C,"üüritav pind",A:A,7,BH:BH,1)),0)+IFERROR(SUMIFS(E:E,G:G,"Ainukasutuses pind",C:C,"üüritav pind",H:H,BI144,A:A,8)/SUMIFS(E:E,G:G,"Ainukasutuses pind",C:C,"üüritav pind",A:A,8)*(IF(G144="Korruse üldpind", SUMIFS(E:E,G:G,"Ühiskasutuses korruse pind",C:C,"üüritav pind",A:A,8,BH:BH,1),SUMIFS(E:E,G:G,"Korruse üldpind",C:C,"üüritav pind",A:A,8,BH:BH,1))+SUMIFS(E:E,G:G,"Ühiskasutuses korruse pind",C:C,"üüritav pind",A:A,8,BH:BH,1)),0)+IFERROR(SUMIFS(E:E,G:G,"Ainukasutuses pind",C:C,"üüritav pind",H:H,BI144,A:A,9)/SUMIFS(E:E,G:G,"Ainukasutuses pind",C:C,"üüritav pind",A:A,9)*(IF(G144="Korruse üldpind", SUMIFS(E:E,G:G,"Ühiskasutuses korruse pind",C:C,"üüritav pind",A:A,9,BH:BH,1),SUMIFS(E:E,G:G,"Korruse üldpind",C:C,"üüritav pind",A:A,9,BH:BH,1))+SUMIFS(E:E,G:G,"Ühiskasutuses korruse pind",C:C,"üüritav pind",A:A,9,BH:BH,1)),0)+IFERROR(SUMIFS(E:E,G:G,"Ainukasutuses pind",C:C,"üüritav pind",H:H,BI144,A:A,10)/SUMIFS(E:E,G:G,"Ainukasutuses pind",C:C,"üüritav pind",A:A,10)*(IF(G144="Korruse üldpind", SUMIFS(E:E,G:G,"Ühiskasutuses korruse pind",C:C,"üüritav pind",A:A,10,BH:BH,1),SUMIFS(E:E,G:G,"Korruse üldpind",C:C,"üüritav pind",A:A,10,BH:BH,1))+SUMIFS(E:E,G:G,"Ühiskasutuses korruse pind",C:C,"üüritav pind",A:A,10,BH:BH,1)), 0)+IFERROR(SUMIFS(E:E,G:G,"Ainukasutuses pind",C:C,"üüritav pind",H:H,BI144,A:A,11)/SUMIFS(E:E,G:G,"Ainukasutuses pind",C:C,"üüritav pind",A:A,11)*(IF(G144="Korruse üldpind",SUMIFS(E:E,G:G,"Ühiskasutuses korruse pind",C:C,"üüritav pind",A:A,11,BH:BH,1),SUMIFS(E:E,G:G,"Korruse üldpind",C:C,"üüritav pind",A:A,11,BH:BH,1))+SUMIFS(E:E,G:G,"Ühiskasutuses korruse pind",C:C,"üüritav pind",A:A,11,BH:BH,1)), 0)+IFERROR(SUMIFS(E:E,G:G,"Ainukasutuses pind",C:C,"üüritav pind",H:H,BI144,A:A,12)/SUMIFS(E:E,G:G,"Ainukasutuses pind",C:C,"üüritav pind",A:A,12)*(IF(G144="Korruse üldpind", SUMIFS(E:E,G:G,"Ühiskasutuses korruse pind",C:C,"üüritav pind",A:A,12,BH:BH,1),SUMIFS(E:E,G:G,"Korruse üldpind",C:C,"üüritav pind",A:A,12,BH:BH,1))+SUMIFS(E:E,G:G,"Ühiskasutuses korruse pind",C:C,"üüritav pind",A:A,12,BH:BH,1)),0)+IFERROR(SUMIFS(E:E,G:G,"Ainukasutuses pind",C:C,"üüritav pind",H:H,BI144,A:A,13)/SUMIFS(E:E,G:G,"Ainukasutuses pind",C:C,"üüritav pind",A:A,13)*(IF(G144="Korruse üldpind", SUMIFS(E:E,G:G,"Ühiskasutuses korruse pind",C:C,"üüritav pind",A:A,13,BH:BH,1),SUMIFS(E:E,G:G,"Korruse üldpind",C:C,"üüritav pind",A:A,13,BH:BH,1))+SUMIFS(E:E,G:G,"Ühiskasutuses korruse pind",C:C,"üüritav pind",A:A,13,BH:BH,1)),0)+IFERROR(SUMIFS(E:E,G:G,"Ainukasutuses pind",C:C,"Üüritav pind",H:H,BI144,A:A,14)/SUMIFS(E:E,G:G,"Ainukasutuses pind",C:C,"Üüritav pind",A:A,14)*(IF(G144="Korruse üldpind", SUMIFS(E:E,G:G,"Ühiskasutuses korruse pind",C:C,"üüritav pind",A:A,14,BH:BH,1),SUMIFS(E:E,G:G,"Korruse üldpind",C:C,"üüritav pind",A:A,14,BH:BH,1))+SUMIFS(E:E,G:G,"Ühiskasutuses korruse pind",C:C,"üüritav pind",A:A,14,BH:BH,1)), 0),IF(BI144="Aktiivne vakantsus", SUMIFS(E:E,C:C,"üüritav pind",G:G,"Ühiskasutuses korruse pind",BH:BH,1)+SUMIFS(E:E,C:C,"üüritav pind",G:G,"Korruse üldpind",BH:BH,1)-SUM($BL$2:BL143), IF(BI144="Üüritav büroopind kokku", SUM($BL$2:BL143), "")))</f>
        <v/>
      </c>
      <c r="BM144" s="34" t="str">
        <f ca="1">IF(BF144&lt;&gt;"",IFERROR(AY144/SUM($AY$3:OFFSET($AY$3,MATCH("Üüritav büroopind kokku",$BI$5:$BI$300,0),0))*(SUMIFS(E:E,G:G,"Ühiskasutuses hoone pind",C:C,"ÜÜRITAV PIND",BH:BH,1)+SUMIFS(E:E,G:G,"Hoone üldpind",C:C,"ÜÜRITAV PIND",BH:BH,1)),0),IF(BI144="Aktiivne vakantsus",IFERROR(AY144/SUM($AY$3:OFFSET($AY$3,MATCH("Üüritav büroopind kokku",$BI$5:$BI$300,0),0))*(SUMIFS(E:E,G:G,"Ühiskasutuses hoone pind",C:C,"ÜÜRITAV PIND",BH:BH,1)+SUMIFS(E:E,G:G,"Hoone üldpind",C:C,"ÜÜRITAV PIND",BH:BH,1)),0),IF(BI144="Üüritav büroopind kokku",SUM($BM$2:BM143),"")))</f>
        <v/>
      </c>
      <c r="BN144" s="34" t="str">
        <f>IF(OR(BF144&lt;&gt;"",BI144="Aktiivne vakantsus"),IFERROR(SUMIFS(INDEX($AC$3:$AU$1002,0,MATCH($BI144,AC$2:AU$2,0)),$BH$3:$BH$1002,1),0),IF(BI144="Üüritav büroopind kokku",SUM($BN$2:BN143), ""))</f>
        <v/>
      </c>
      <c r="BO144" s="34" t="str">
        <f t="shared" si="23"/>
        <v/>
      </c>
      <c r="BP144" s="114" t="str">
        <f t="shared" ca="1" si="21"/>
        <v/>
      </c>
    </row>
    <row r="145" spans="1:68" x14ac:dyDescent="0.3">
      <c r="A145" s="25" t="str">
        <f>IF(Eksplikatsioon!A147=0,"",Eksplikatsioon!A147)</f>
        <v/>
      </c>
      <c r="B145" s="58" t="str">
        <f>IF(Eksplikatsioon!B147=0,"",Eksplikatsioon!B147)</f>
        <v/>
      </c>
      <c r="C145" s="25" t="str">
        <f>IF(Eksplikatsioon!C147=0,"",Eksplikatsioon!C147)</f>
        <v/>
      </c>
      <c r="D145" s="25" t="str">
        <f>IF(Eksplikatsioon!D147=0,"",Eksplikatsioon!D147)</f>
        <v/>
      </c>
      <c r="E145" s="56" t="str">
        <f>IF(Eksplikatsioon!F147=0,"",Eksplikatsioon!F147)</f>
        <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c r="BH145" s="108" t="str">
        <f t="shared" si="22"/>
        <v/>
      </c>
      <c r="BI145" s="9" t="str">
        <f t="shared" si="24"/>
        <v/>
      </c>
      <c r="BJ145" s="9" t="str">
        <f t="shared" si="25"/>
        <v/>
      </c>
      <c r="BK145" s="34" t="str">
        <f>IF(BF145&lt;&gt;"",IF(SUMIFS(E:E,H:H,BI145,G:G,"Ainukasutuses pind",C:C,"ÜÜRITAV PIND",BH:BH,1)=0,0,SUMIFS(E:E,H:H,BI145,G:G,"Ainukasutuses pind",C:C,"ÜÜRITAV PIND",BH:BH,1)),IF(BI145="Aktiivne vakantsus",SUMIFS(E:E,C:C,"üüritav pind",G:G,"ainukasutuses pind",BH:BH,1)-SUM($BK$2:BK144),IF(BI145="Üüritav büroopind kokku",SUM($BK$2:BK144),"")))</f>
        <v/>
      </c>
      <c r="BL145" s="34" t="str">
        <f>IF(BF145&lt;&gt;"",IFERROR(SUMIFS(E:E,G:G,"Ainukasutuses pind",C:C,"üüritav pind",H:H,BI145,A:A,-4)/SUMIFS(E:E,G:G,"Ainukasutuses pind",C:C,"üüritav pind",A:A,-4)*(IF(G145="Korruse üldpind", SUMIFS(E:E,G:G,"Ühiskasutuses korruse pind",C:C,"üüritav pind",A:A,-4,BH:BH,1),SUMIFS(E:E,G:G,"Korruse üldpind",C:C,"üüritav pind",A:A,-4,BH:BH,1))+SUMIFS(E:E,G:G,"Ühiskasutuses korruse pind",C:C,"üüritav pind",A:A,-4,BH:BH,1)),0)+IFERROR(SUMIFS(E:E,G:G,"Ainukasutuses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pind",H:H,BI145,A:A,-1)/SUMIFS(E:E,G:G,"Ainukasutuses pind",C:C,"üüritav pind",A:A,-1)*(IF(G145="Korruse üldpind",SUMIFS(E:E,G:G,"Ühiskasutuses korruse pind",C:C,"üüritav pind",A:A,-1,BH:BH,1),SUMIFS(E:E,G:G,"Korruse üldpind",C:C,"üüritav pind",A:A,-1,BH:BH,1))+SUMIFS(E:E,G:G,"Ühiskasutuses korruse pind",C:C,"üüritav pind",A:A,-1,BH:BH,1)),0)+IFERROR(SUMIFS(E:E,G:G,"Ainukasutuses pind",C:C,"üüritav pind",H:H,BI145,A:A,0)/SUMIFS(E:E,G:G,"Ainukasutuses pind",C:C,"üüritav pind",A:A,0)*(IF(G145="Korruse üldpind", SUMIFS(E:E,G:G,"Ühiskasutuses korruse pind",C:C,"üüritav pind",A:A,0,BH:BH,1),SUMIFS(E:E,G:G,"Korruse üldpind",C:C,"üüritav pind",A:A,0,BH:BH,1))+SUMIFS(E:E,G:G,"Ühiskasutuses korruse pind",C:C,"üüritav pind",A:A,0,BH:BH,1)),0)+IFERROR(SUMIFS(E:E,G:G,"Ainukasutuses pind",C:C,"üüritav pind",H:H,BI145,A:A,1)/SUMIFS(E:E,G:G,"Ainukasutuses pind",C:C,"üüritav pind",A:A,1)*(IF(G145="Korruse üldpind", SUMIFS(E:E,G:G,"Ühiskasutuses korruse pind",C:C,"üüritav pind",A:A,1,BH:BH,1),SUMIFS(E:E,G:G,"Korruse üldpind",C:C,"üüritav pind",A:A,1,BH:BH,1))+SUMIFS(E:E,G:G,"Ühiskasutuses korruse pind",C:C,"üüritav pind",A:A,1,BH:BH,1)),0)+IFERROR(SUMIFS(E:E,G:G,"Ainukasutuses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 0)+IFERROR(SUMIFS(E:E,G:G,"Ainukasutuses pind",C:C,"üüritav pind",H:H,BI145,A:A,4)/SUMIFS(E:E,G:G,"Ainukasutuses pind",C:C,"üüritav pind",A:A,4)*(IF(G145="Korruse üldpind",SUMIFS(E:E,G:G,"Ühiskasutuses korruse pind",C:C,"üüritav pind",A:A,4,BH:BH,1),SUMIFS(E:E,G:G,"Korruse üldpind",C:C,"üüritav pind",A:A,4,BH:BH,1))+SUMIFS(E:E,G:G,"Ühiskasutuses korruse pind",C:C,"üüritav pind",A:A,4,BH:BH,1)), 0)+IFERROR(SUMIFS(E:E,G:G,"Ainukasutuses pind",C:C,"üüritav pind",H:H,BI145,A:A,5)/SUMIFS(E:E,G:G,"Ainukasutuses pind",C:C,"üüritav pind",A:A,5)*(IF(G145="Korruse üldpind", SUMIFS(E:E,G:G,"Ühiskasutuses korruse pind",C:C,"üüritav pind",A:A,5,BH:BH,1),SUMIFS(E:E,G:G,"Korruse üldpind",C:C,"üüritav pind",A:A,5,BH:BH,1))+SUMIFS(E:E,G:G,"Ühiskasutuses korruse pind",C:C,"üüritav pind",A:A,5,BH:BH,1)), 0)+IFERROR(SUMIFS(E:E,G:G,"Ainukasutuses pind",C:C,"üüritav pind",H:H,BI145,A:A,6)/SUMIFS(E:E,G:G,"Ainukasutuses pind",C:C,"üüritav pind",A:A,6)*(IF(G145="Korruse üldpind", SUMIFS(E:E,G:G,"Ühiskasutuses korruse pind",C:C,"üüritav pind",A:A,6,BH:BH,1),SUMIFS(E:E,G:G,"Korruse üldpind",C:C,"üüritav pind",A:A,6,BH:BH,1))+SUMIFS(E:E,G:G,"Ühiskasutuses korruse pind",C:C,"üüritav pind",A:A,6,BH:BH,1)),0)+IFERROR(SUMIFS(E:E,G:G,"Ainukasutuses pind",C:C,"üüritav pind",H:H,BI145,A:A,7)/SUMIFS(E:E,G:G,"Ainukasutuses pind",C:C,"üüritav pind",A:A,7)*(IF(G145="Korruse üldpind", SUMIFS(E:E,G:G,"Ühiskasutuses korruse pind",C:C,"üüritav pind",A:A,7,BH:BH,1),SUMIFS(E:E,G:G,"Korruse üldpind",C:C,"üüritav pind",A:A,7,BH:BH,1))+SUMIFS(E:E,G:G,"Ühiskasutuses korruse pind",C:C,"üüritav pind",A:A,7,BH:BH,1)),0)+IFERROR(SUMIFS(E:E,G:G,"Ainukasutuses pind",C:C,"üüritav pind",H:H,BI145,A:A,8)/SUMIFS(E:E,G:G,"Ainukasutuses pind",C:C,"üüritav pind",A:A,8)*(IF(G145="Korruse üldpind", SUMIFS(E:E,G:G,"Ühiskasutuses korruse pind",C:C,"üüritav pind",A:A,8,BH:BH,1),SUMIFS(E:E,G:G,"Korruse üldpind",C:C,"üüritav pind",A:A,8,BH:BH,1))+SUMIFS(E:E,G:G,"Ühiskasutuses korruse pind",C:C,"üüritav pind",A:A,8,BH:BH,1)),0)+IFERROR(SUMIFS(E:E,G:G,"Ainukasutuses pind",C:C,"üüritav pind",H:H,BI145,A:A,9)/SUMIFS(E:E,G:G,"Ainukasutuses pind",C:C,"üüritav pind",A:A,9)*(IF(G145="Korruse üldpind", SUMIFS(E:E,G:G,"Ühiskasutuses korruse pind",C:C,"üüritav pind",A:A,9,BH:BH,1),SUMIFS(E:E,G:G,"Korruse üldpind",C:C,"üüritav pind",A:A,9,BH:BH,1))+SUMIFS(E:E,G:G,"Ühiskasutuses korruse pind",C:C,"üüritav pind",A:A,9,BH:BH,1)),0)+IFERROR(SUMIFS(E:E,G:G,"Ainukasutuses pind",C:C,"üüritav pind",H:H,BI145,A:A,10)/SUMIFS(E:E,G:G,"Ainukasutuses pind",C:C,"üüritav pind",A:A,10)*(IF(G145="Korruse üldpind", SUMIFS(E:E,G:G,"Ühiskasutuses korruse pind",C:C,"üüritav pind",A:A,10,BH:BH,1),SUMIFS(E:E,G:G,"Korruse üldpind",C:C,"üüritav pind",A:A,10,BH:BH,1))+SUMIFS(E:E,G:G,"Ühiskasutuses korruse pind",C:C,"üüritav pind",A:A,10,BH:BH,1)), 0)+IFERROR(SUMIFS(E:E,G:G,"Ainukasutuses pind",C:C,"üüritav pind",H:H,BI145,A:A,11)/SUMIFS(E:E,G:G,"Ainukasutuses pind",C:C,"üüritav pind",A:A,11)*(IF(G145="Korruse üldpind",SUMIFS(E:E,G:G,"Ühiskasutuses korruse pind",C:C,"üüritav pind",A:A,11,BH:BH,1),SUMIFS(E:E,G:G,"Korruse üldpind",C:C,"üüritav pind",A:A,11,BH:BH,1))+SUMIFS(E:E,G:G,"Ühiskasutuses korruse pind",C:C,"üüritav pind",A:A,11,BH:BH,1)), 0)+IFERROR(SUMIFS(E:E,G:G,"Ainukasutuses pind",C:C,"üüritav pind",H:H,BI145,A:A,12)/SUMIFS(E:E,G:G,"Ainukasutuses pind",C:C,"üüritav pind",A:A,12)*(IF(G145="Korruse üldpind", SUMIFS(E:E,G:G,"Ühiskasutuses korruse pind",C:C,"üüritav pind",A:A,12,BH:BH,1),SUMIFS(E:E,G:G,"Korruse üldpind",C:C,"üüritav pind",A:A,12,BH:BH,1))+SUMIFS(E:E,G:G,"Ühiskasutuses korruse pind",C:C,"üüritav pind",A:A,12,BH:BH,1)),0)+IFERROR(SUMIFS(E:E,G:G,"Ainukasutuses pind",C:C,"üüritav pind",H:H,BI145,A:A,13)/SUMIFS(E:E,G:G,"Ainukasutuses pind",C:C,"üüritav pind",A:A,13)*(IF(G145="Korruse üldpind", SUMIFS(E:E,G:G,"Ühiskasutuses korruse pind",C:C,"üüritav pind",A:A,13,BH:BH,1),SUMIFS(E:E,G:G,"Korruse üldpind",C:C,"üüritav pind",A:A,13,BH:BH,1))+SUMIFS(E:E,G:G,"Ühiskasutuses korruse pind",C:C,"üüritav pind",A:A,13,BH:BH,1)),0)+IFERROR(SUMIFS(E:E,G:G,"Ainukasutuses pind",C:C,"Üüritav pind",H:H,BI145,A:A,14)/SUMIFS(E:E,G:G,"Ainukasutuses pind",C:C,"Üüritav pind",A:A,14)*(IF(G145="Korruse üldpind", SUMIFS(E:E,G:G,"Ühiskasutuses korruse pind",C:C,"üüritav pind",A:A,14,BH:BH,1),SUMIFS(E:E,G:G,"Korruse üldpind",C:C,"üüritav pind",A:A,14,BH:BH,1))+SUMIFS(E:E,G:G,"Ühiskasutuses korruse pind",C:C,"üüritav pind",A:A,14,BH:BH,1)), 0),IF(BI145="Aktiivne vakantsus", SUMIFS(E:E,C:C,"üüritav pind",G:G,"Ühiskasutuses korruse pind",BH:BH,1)+SUMIFS(E:E,C:C,"üüritav pind",G:G,"Korruse üldpind",BH:BH,1)-SUM($BL$2:BL144), IF(BI145="Üüritav büroopind kokku", SUM($BL$2:BL144), "")))</f>
        <v/>
      </c>
      <c r="BM145" s="34" t="str">
        <f ca="1">IF(BF145&lt;&gt;"",IFERROR(AY145/SUM($AY$3:OFFSET($AY$3,MATCH("Üüritav büroopind kokku",$BI$5:$BI$300,0),0))*(SUMIFS(E:E,G:G,"Ühiskasutuses hoone pind",C:C,"ÜÜRITAV PIND",BH:BH,1)+SUMIFS(E:E,G:G,"Hoone üldpind",C:C,"ÜÜRITAV PIND",BH:BH,1)),0),IF(BI145="Aktiivne vakantsus",IFERROR(AY145/SUM($AY$3:OFFSET($AY$3,MATCH("Üüritav büroopind kokku",$BI$5:$BI$300,0),0))*(SUMIFS(E:E,G:G,"Ühiskasutuses hoone pind",C:C,"ÜÜRITAV PIND",BH:BH,1)+SUMIFS(E:E,G:G,"Hoone üldpind",C:C,"ÜÜRITAV PIND",BH:BH,1)),0),IF(BI145="Üüritav büroopind kokku",SUM($BM$2:BM144),"")))</f>
        <v/>
      </c>
      <c r="BN145" s="34" t="str">
        <f>IF(OR(BF145&lt;&gt;"",BI145="Aktiivne vakantsus"),IFERROR(SUMIFS(INDEX($AC$3:$AU$1002,0,MATCH($BI145,AC$2:AU$2,0)),$BH$3:$BH$1002,1),0),IF(BI145="Üüritav büroopind kokku",SUM($BN$2:BN144), ""))</f>
        <v/>
      </c>
      <c r="BO145" s="34" t="str">
        <f t="shared" si="23"/>
        <v/>
      </c>
      <c r="BP145" s="114" t="str">
        <f t="shared" ca="1" si="21"/>
        <v/>
      </c>
    </row>
    <row r="146" spans="1:68" x14ac:dyDescent="0.3">
      <c r="A146" s="25" t="str">
        <f>IF(Eksplikatsioon!A148=0,"",Eksplikatsioon!A148)</f>
        <v/>
      </c>
      <c r="B146" s="58" t="str">
        <f>IF(Eksplikatsioon!B148=0,"",Eksplikatsioon!B148)</f>
        <v/>
      </c>
      <c r="C146" s="25" t="str">
        <f>IF(Eksplikatsioon!C148=0,"",Eksplikatsioon!C148)</f>
        <v/>
      </c>
      <c r="D146" s="25" t="str">
        <f>IF(Eksplikatsioon!D148=0,"",Eksplikatsioon!D148)</f>
        <v/>
      </c>
      <c r="E146" s="56" t="str">
        <f>IF(Eksplikatsioon!F148=0,"",Eksplikatsioon!F148)</f>
        <v/>
      </c>
      <c r="F146" s="25" t="str">
        <f>IF(Eksplikatsioon!H148=0,"",Eksplikatsioon!H148)</f>
        <v/>
      </c>
      <c r="G146" s="25" t="str">
        <f>IF(Eksplikatsioon!J148=0,"",Eksplikatsioon!J148)</f>
        <v/>
      </c>
      <c r="H146" s="25" t="str">
        <f>IF(Eksplikatsioon!K148=0,"",Eksplikatsioon!K148)</f>
        <v/>
      </c>
      <c r="I146" s="25" t="str">
        <f>IF(Eksplikatsioon!L148=0,"",Eksplikatsioon!L148)</f>
        <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c r="BH146" s="108" t="str">
        <f t="shared" si="22"/>
        <v/>
      </c>
      <c r="BI146" s="9" t="str">
        <f t="shared" si="24"/>
        <v/>
      </c>
      <c r="BJ146" s="9" t="str">
        <f t="shared" si="25"/>
        <v/>
      </c>
      <c r="BK146" s="34" t="str">
        <f>IF(BF146&lt;&gt;"",IF(SUMIFS(E:E,H:H,BI146,G:G,"Ainukasutuses pind",C:C,"ÜÜRITAV PIND",BH:BH,1)=0,0,SUMIFS(E:E,H:H,BI146,G:G,"Ainukasutuses pind",C:C,"ÜÜRITAV PIND",BH:BH,1)),IF(BI146="Aktiivne vakantsus",SUMIFS(E:E,C:C,"üüritav pind",G:G,"ainukasutuses pind",BH:BH,1)-SUM($BK$2:BK145),IF(BI146="Üüritav büroopind kokku",SUM($BK$2:BK145),"")))</f>
        <v/>
      </c>
      <c r="BL146" s="34" t="str">
        <f>IF(BF146&lt;&gt;"",IFERROR(SUMIFS(E:E,G:G,"Ainukasutuses pind",C:C,"üüritav pind",H:H,BI146,A:A,-4)/SUMIFS(E:E,G:G,"Ainukasutuses pind",C:C,"üüritav pind",A:A,-4)*(IF(G146="Korruse üldpind", SUMIFS(E:E,G:G,"Ühiskasutuses korruse pind",C:C,"üüritav pind",A:A,-4,BH:BH,1),SUMIFS(E:E,G:G,"Korruse üldpind",C:C,"üüritav pind",A:A,-4,BH:BH,1))+SUMIFS(E:E,G:G,"Ühiskasutuses korruse pind",C:C,"üüritav pind",A:A,-4,BH:BH,1)),0)+IFERROR(SUMIFS(E:E,G:G,"Ainukasutuses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pind",H:H,BI146,A:A,-1)/SUMIFS(E:E,G:G,"Ainukasutuses pind",C:C,"üüritav pind",A:A,-1)*(IF(G146="Korruse üldpind",SUMIFS(E:E,G:G,"Ühiskasutuses korruse pind",C:C,"üüritav pind",A:A,-1,BH:BH,1),SUMIFS(E:E,G:G,"Korruse üldpind",C:C,"üüritav pind",A:A,-1,BH:BH,1))+SUMIFS(E:E,G:G,"Ühiskasutuses korruse pind",C:C,"üüritav pind",A:A,-1,BH:BH,1)),0)+IFERROR(SUMIFS(E:E,G:G,"Ainukasutuses pind",C:C,"üüritav pind",H:H,BI146,A:A,0)/SUMIFS(E:E,G:G,"Ainukasutuses pind",C:C,"üüritav pind",A:A,0)*(IF(G146="Korruse üldpind", SUMIFS(E:E,G:G,"Ühiskasutuses korruse pind",C:C,"üüritav pind",A:A,0,BH:BH,1),SUMIFS(E:E,G:G,"Korruse üldpind",C:C,"üüritav pind",A:A,0,BH:BH,1))+SUMIFS(E:E,G:G,"Ühiskasutuses korruse pind",C:C,"üüritav pind",A:A,0,BH:BH,1)),0)+IFERROR(SUMIFS(E:E,G:G,"Ainukasutuses pind",C:C,"üüritav pind",H:H,BI146,A:A,1)/SUMIFS(E:E,G:G,"Ainukasutuses pind",C:C,"üüritav pind",A:A,1)*(IF(G146="Korruse üldpind", SUMIFS(E:E,G:G,"Ühiskasutuses korruse pind",C:C,"üüritav pind",A:A,1,BH:BH,1),SUMIFS(E:E,G:G,"Korruse üldpind",C:C,"üüritav pind",A:A,1,BH:BH,1))+SUMIFS(E:E,G:G,"Ühiskasutuses korruse pind",C:C,"üüritav pind",A:A,1,BH:BH,1)),0)+IFERROR(SUMIFS(E:E,G:G,"Ainukasutuses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 0)+IFERROR(SUMIFS(E:E,G:G,"Ainukasutuses pind",C:C,"üüritav pind",H:H,BI146,A:A,4)/SUMIFS(E:E,G:G,"Ainukasutuses pind",C:C,"üüritav pind",A:A,4)*(IF(G146="Korruse üldpind",SUMIFS(E:E,G:G,"Ühiskasutuses korruse pind",C:C,"üüritav pind",A:A,4,BH:BH,1),SUMIFS(E:E,G:G,"Korruse üldpind",C:C,"üüritav pind",A:A,4,BH:BH,1))+SUMIFS(E:E,G:G,"Ühiskasutuses korruse pind",C:C,"üüritav pind",A:A,4,BH:BH,1)), 0)+IFERROR(SUMIFS(E:E,G:G,"Ainukasutuses pind",C:C,"üüritav pind",H:H,BI146,A:A,5)/SUMIFS(E:E,G:G,"Ainukasutuses pind",C:C,"üüritav pind",A:A,5)*(IF(G146="Korruse üldpind", SUMIFS(E:E,G:G,"Ühiskasutuses korruse pind",C:C,"üüritav pind",A:A,5,BH:BH,1),SUMIFS(E:E,G:G,"Korruse üldpind",C:C,"üüritav pind",A:A,5,BH:BH,1))+SUMIFS(E:E,G:G,"Ühiskasutuses korruse pind",C:C,"üüritav pind",A:A,5,BH:BH,1)), 0)+IFERROR(SUMIFS(E:E,G:G,"Ainukasutuses pind",C:C,"üüritav pind",H:H,BI146,A:A,6)/SUMIFS(E:E,G:G,"Ainukasutuses pind",C:C,"üüritav pind",A:A,6)*(IF(G146="Korruse üldpind", SUMIFS(E:E,G:G,"Ühiskasutuses korruse pind",C:C,"üüritav pind",A:A,6,BH:BH,1),SUMIFS(E:E,G:G,"Korruse üldpind",C:C,"üüritav pind",A:A,6,BH:BH,1))+SUMIFS(E:E,G:G,"Ühiskasutuses korruse pind",C:C,"üüritav pind",A:A,6,BH:BH,1)),0)+IFERROR(SUMIFS(E:E,G:G,"Ainukasutuses pind",C:C,"üüritav pind",H:H,BI146,A:A,7)/SUMIFS(E:E,G:G,"Ainukasutuses pind",C:C,"üüritav pind",A:A,7)*(IF(G146="Korruse üldpind", SUMIFS(E:E,G:G,"Ühiskasutuses korruse pind",C:C,"üüritav pind",A:A,7,BH:BH,1),SUMIFS(E:E,G:G,"Korruse üldpind",C:C,"üüritav pind",A:A,7,BH:BH,1))+SUMIFS(E:E,G:G,"Ühiskasutuses korruse pind",C:C,"üüritav pind",A:A,7,BH:BH,1)),0)+IFERROR(SUMIFS(E:E,G:G,"Ainukasutuses pind",C:C,"üüritav pind",H:H,BI146,A:A,8)/SUMIFS(E:E,G:G,"Ainukasutuses pind",C:C,"üüritav pind",A:A,8)*(IF(G146="Korruse üldpind", SUMIFS(E:E,G:G,"Ühiskasutuses korruse pind",C:C,"üüritav pind",A:A,8,BH:BH,1),SUMIFS(E:E,G:G,"Korruse üldpind",C:C,"üüritav pind",A:A,8,BH:BH,1))+SUMIFS(E:E,G:G,"Ühiskasutuses korruse pind",C:C,"üüritav pind",A:A,8,BH:BH,1)),0)+IFERROR(SUMIFS(E:E,G:G,"Ainukasutuses pind",C:C,"üüritav pind",H:H,BI146,A:A,9)/SUMIFS(E:E,G:G,"Ainukasutuses pind",C:C,"üüritav pind",A:A,9)*(IF(G146="Korruse üldpind", SUMIFS(E:E,G:G,"Ühiskasutuses korruse pind",C:C,"üüritav pind",A:A,9,BH:BH,1),SUMIFS(E:E,G:G,"Korruse üldpind",C:C,"üüritav pind",A:A,9,BH:BH,1))+SUMIFS(E:E,G:G,"Ühiskasutuses korruse pind",C:C,"üüritav pind",A:A,9,BH:BH,1)),0)+IFERROR(SUMIFS(E:E,G:G,"Ainukasutuses pind",C:C,"üüritav pind",H:H,BI146,A:A,10)/SUMIFS(E:E,G:G,"Ainukasutuses pind",C:C,"üüritav pind",A:A,10)*(IF(G146="Korruse üldpind", SUMIFS(E:E,G:G,"Ühiskasutuses korruse pind",C:C,"üüritav pind",A:A,10,BH:BH,1),SUMIFS(E:E,G:G,"Korruse üldpind",C:C,"üüritav pind",A:A,10,BH:BH,1))+SUMIFS(E:E,G:G,"Ühiskasutuses korruse pind",C:C,"üüritav pind",A:A,10,BH:BH,1)), 0)+IFERROR(SUMIFS(E:E,G:G,"Ainukasutuses pind",C:C,"üüritav pind",H:H,BI146,A:A,11)/SUMIFS(E:E,G:G,"Ainukasutuses pind",C:C,"üüritav pind",A:A,11)*(IF(G146="Korruse üldpind",SUMIFS(E:E,G:G,"Ühiskasutuses korruse pind",C:C,"üüritav pind",A:A,11,BH:BH,1),SUMIFS(E:E,G:G,"Korruse üldpind",C:C,"üüritav pind",A:A,11,BH:BH,1))+SUMIFS(E:E,G:G,"Ühiskasutuses korruse pind",C:C,"üüritav pind",A:A,11,BH:BH,1)), 0)+IFERROR(SUMIFS(E:E,G:G,"Ainukasutuses pind",C:C,"üüritav pind",H:H,BI146,A:A,12)/SUMIFS(E:E,G:G,"Ainukasutuses pind",C:C,"üüritav pind",A:A,12)*(IF(G146="Korruse üldpind", SUMIFS(E:E,G:G,"Ühiskasutuses korruse pind",C:C,"üüritav pind",A:A,12,BH:BH,1),SUMIFS(E:E,G:G,"Korruse üldpind",C:C,"üüritav pind",A:A,12,BH:BH,1))+SUMIFS(E:E,G:G,"Ühiskasutuses korruse pind",C:C,"üüritav pind",A:A,12,BH:BH,1)),0)+IFERROR(SUMIFS(E:E,G:G,"Ainukasutuses pind",C:C,"üüritav pind",H:H,BI146,A:A,13)/SUMIFS(E:E,G:G,"Ainukasutuses pind",C:C,"üüritav pind",A:A,13)*(IF(G146="Korruse üldpind", SUMIFS(E:E,G:G,"Ühiskasutuses korruse pind",C:C,"üüritav pind",A:A,13,BH:BH,1),SUMIFS(E:E,G:G,"Korruse üldpind",C:C,"üüritav pind",A:A,13,BH:BH,1))+SUMIFS(E:E,G:G,"Ühiskasutuses korruse pind",C:C,"üüritav pind",A:A,13,BH:BH,1)),0)+IFERROR(SUMIFS(E:E,G:G,"Ainukasutuses pind",C:C,"Üüritav pind",H:H,BI146,A:A,14)/SUMIFS(E:E,G:G,"Ainukasutuses pind",C:C,"Üüritav pind",A:A,14)*(IF(G146="Korruse üldpind", SUMIFS(E:E,G:G,"Ühiskasutuses korruse pind",C:C,"üüritav pind",A:A,14,BH:BH,1),SUMIFS(E:E,G:G,"Korruse üldpind",C:C,"üüritav pind",A:A,14,BH:BH,1))+SUMIFS(E:E,G:G,"Ühiskasutuses korruse pind",C:C,"üüritav pind",A:A,14,BH:BH,1)), 0),IF(BI146="Aktiivne vakantsus", SUMIFS(E:E,C:C,"üüritav pind",G:G,"Ühiskasutuses korruse pind",BH:BH,1)+SUMIFS(E:E,C:C,"üüritav pind",G:G,"Korruse üldpind",BH:BH,1)-SUM($BL$2:BL145), IF(BI146="Üüritav büroopind kokku", SUM($BL$2:BL145), "")))</f>
        <v/>
      </c>
      <c r="BM146" s="34" t="str">
        <f ca="1">IF(BF146&lt;&gt;"",IFERROR(AY146/SUM($AY$3:OFFSET($AY$3,MATCH("Üüritav büroopind kokku",$BI$5:$BI$300,0),0))*(SUMIFS(E:E,G:G,"Ühiskasutuses hoone pind",C:C,"ÜÜRITAV PIND",BH:BH,1)+SUMIFS(E:E,G:G,"Hoone üldpind",C:C,"ÜÜRITAV PIND",BH:BH,1)),0),IF(BI146="Aktiivne vakantsus",IFERROR(AY146/SUM($AY$3:OFFSET($AY$3,MATCH("Üüritav büroopind kokku",$BI$5:$BI$300,0),0))*(SUMIFS(E:E,G:G,"Ühiskasutuses hoone pind",C:C,"ÜÜRITAV PIND",BH:BH,1)+SUMIFS(E:E,G:G,"Hoone üldpind",C:C,"ÜÜRITAV PIND",BH:BH,1)),0),IF(BI146="Üüritav büroopind kokku",SUM($BM$2:BM145),"")))</f>
        <v/>
      </c>
      <c r="BN146" s="34" t="str">
        <f>IF(OR(BF146&lt;&gt;"",BI146="Aktiivne vakantsus"),IFERROR(SUMIFS(INDEX($AC$3:$AU$1002,0,MATCH($BI146,AC$2:AU$2,0)),$BH$3:$BH$1002,1),0),IF(BI146="Üüritav büroopind kokku",SUM($BN$2:BN145), ""))</f>
        <v/>
      </c>
      <c r="BO146" s="34" t="str">
        <f t="shared" si="23"/>
        <v/>
      </c>
      <c r="BP146" s="114" t="str">
        <f t="shared" ca="1" si="21"/>
        <v/>
      </c>
    </row>
    <row r="147" spans="1:68" x14ac:dyDescent="0.3">
      <c r="A147" s="25" t="str">
        <f>IF(Eksplikatsioon!A149=0,"",Eksplikatsioon!A149)</f>
        <v/>
      </c>
      <c r="B147" s="58" t="str">
        <f>IF(Eksplikatsioon!B149=0,"",Eksplikatsioon!B149)</f>
        <v/>
      </c>
      <c r="C147" s="25" t="str">
        <f>IF(Eksplikatsioon!C149=0,"",Eksplikatsioon!C149)</f>
        <v/>
      </c>
      <c r="D147" s="25" t="str">
        <f>IF(Eksplikatsioon!D149=0,"",Eksplikatsioon!D149)</f>
        <v/>
      </c>
      <c r="E147" s="56" t="str">
        <f>IF(Eksplikatsioon!F149=0,"",Eksplikatsioon!F149)</f>
        <v/>
      </c>
      <c r="F147" s="25" t="str">
        <f>IF(Eksplikatsioon!H149=0,"",Eksplikatsioon!H149)</f>
        <v/>
      </c>
      <c r="G147" s="25" t="str">
        <f>IF(Eksplikatsioon!J149=0,"",Eksplikatsioon!J149)</f>
        <v/>
      </c>
      <c r="H147" s="25" t="str">
        <f>IF(Eksplikatsioon!K149=0,"",Eksplikatsioon!K149)</f>
        <v/>
      </c>
      <c r="I147" s="25" t="str">
        <f>IF(Eksplikatsioon!L149=0,"",Eksplikatsioon!L149)</f>
        <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c r="BH147" s="108" t="str">
        <f t="shared" si="22"/>
        <v/>
      </c>
      <c r="BI147" s="9" t="str">
        <f t="shared" si="24"/>
        <v/>
      </c>
      <c r="BJ147" s="9" t="str">
        <f t="shared" si="25"/>
        <v/>
      </c>
      <c r="BK147" s="34" t="str">
        <f>IF(BF147&lt;&gt;"",IF(SUMIFS(E:E,H:H,BI147,G:G,"Ainukasutuses pind",C:C,"ÜÜRITAV PIND",BH:BH,1)=0,0,SUMIFS(E:E,H:H,BI147,G:G,"Ainukasutuses pind",C:C,"ÜÜRITAV PIND",BH:BH,1)),IF(BI147="Aktiivne vakantsus",SUMIFS(E:E,C:C,"üüritav pind",G:G,"ainukasutuses pind",BH:BH,1)-SUM($BK$2:BK146),IF(BI147="Üüritav büroopind kokku",SUM($BK$2:BK146),"")))</f>
        <v/>
      </c>
      <c r="BL147" s="34" t="str">
        <f>IF(BF147&lt;&gt;"",IFERROR(SUMIFS(E:E,G:G,"Ainukasutuses pind",C:C,"üüritav pind",H:H,BI147,A:A,-4)/SUMIFS(E:E,G:G,"Ainukasutuses pind",C:C,"üüritav pind",A:A,-4)*(IF(G147="Korruse üldpind", SUMIFS(E:E,G:G,"Ühiskasutuses korruse pind",C:C,"üüritav pind",A:A,-4,BH:BH,1),SUMIFS(E:E,G:G,"Korruse üldpind",C:C,"üüritav pind",A:A,-4,BH:BH,1))+SUMIFS(E:E,G:G,"Ühiskasutuses korruse pind",C:C,"üüritav pind",A:A,-4,BH:BH,1)),0)+IFERROR(SUMIFS(E:E,G:G,"Ainukasutuses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pind",H:H,BI147,A:A,-1)/SUMIFS(E:E,G:G,"Ainukasutuses pind",C:C,"üüritav pind",A:A,-1)*(IF(G147="Korruse üldpind",SUMIFS(E:E,G:G,"Ühiskasutuses korruse pind",C:C,"üüritav pind",A:A,-1,BH:BH,1),SUMIFS(E:E,G:G,"Korruse üldpind",C:C,"üüritav pind",A:A,-1,BH:BH,1))+SUMIFS(E:E,G:G,"Ühiskasutuses korruse pind",C:C,"üüritav pind",A:A,-1,BH:BH,1)),0)+IFERROR(SUMIFS(E:E,G:G,"Ainukasutuses pind",C:C,"üüritav pind",H:H,BI147,A:A,0)/SUMIFS(E:E,G:G,"Ainukasutuses pind",C:C,"üüritav pind",A:A,0)*(IF(G147="Korruse üldpind", SUMIFS(E:E,G:G,"Ühiskasutuses korruse pind",C:C,"üüritav pind",A:A,0,BH:BH,1),SUMIFS(E:E,G:G,"Korruse üldpind",C:C,"üüritav pind",A:A,0,BH:BH,1))+SUMIFS(E:E,G:G,"Ühiskasutuses korruse pind",C:C,"üüritav pind",A:A,0,BH:BH,1)),0)+IFERROR(SUMIFS(E:E,G:G,"Ainukasutuses pind",C:C,"üüritav pind",H:H,BI147,A:A,1)/SUMIFS(E:E,G:G,"Ainukasutuses pind",C:C,"üüritav pind",A:A,1)*(IF(G147="Korruse üldpind", SUMIFS(E:E,G:G,"Ühiskasutuses korruse pind",C:C,"üüritav pind",A:A,1,BH:BH,1),SUMIFS(E:E,G:G,"Korruse üldpind",C:C,"üüritav pind",A:A,1,BH:BH,1))+SUMIFS(E:E,G:G,"Ühiskasutuses korruse pind",C:C,"üüritav pind",A:A,1,BH:BH,1)),0)+IFERROR(SUMIFS(E:E,G:G,"Ainukasutuses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 0)+IFERROR(SUMIFS(E:E,G:G,"Ainukasutuses pind",C:C,"üüritav pind",H:H,BI147,A:A,4)/SUMIFS(E:E,G:G,"Ainukasutuses pind",C:C,"üüritav pind",A:A,4)*(IF(G147="Korruse üldpind",SUMIFS(E:E,G:G,"Ühiskasutuses korruse pind",C:C,"üüritav pind",A:A,4,BH:BH,1),SUMIFS(E:E,G:G,"Korruse üldpind",C:C,"üüritav pind",A:A,4,BH:BH,1))+SUMIFS(E:E,G:G,"Ühiskasutuses korruse pind",C:C,"üüritav pind",A:A,4,BH:BH,1)), 0)+IFERROR(SUMIFS(E:E,G:G,"Ainukasutuses pind",C:C,"üüritav pind",H:H,BI147,A:A,5)/SUMIFS(E:E,G:G,"Ainukasutuses pind",C:C,"üüritav pind",A:A,5)*(IF(G147="Korruse üldpind", SUMIFS(E:E,G:G,"Ühiskasutuses korruse pind",C:C,"üüritav pind",A:A,5,BH:BH,1),SUMIFS(E:E,G:G,"Korruse üldpind",C:C,"üüritav pind",A:A,5,BH:BH,1))+SUMIFS(E:E,G:G,"Ühiskasutuses korruse pind",C:C,"üüritav pind",A:A,5,BH:BH,1)), 0)+IFERROR(SUMIFS(E:E,G:G,"Ainukasutuses pind",C:C,"üüritav pind",H:H,BI147,A:A,6)/SUMIFS(E:E,G:G,"Ainukasutuses pind",C:C,"üüritav pind",A:A,6)*(IF(G147="Korruse üldpind", SUMIFS(E:E,G:G,"Ühiskasutuses korruse pind",C:C,"üüritav pind",A:A,6,BH:BH,1),SUMIFS(E:E,G:G,"Korruse üldpind",C:C,"üüritav pind",A:A,6,BH:BH,1))+SUMIFS(E:E,G:G,"Ühiskasutuses korruse pind",C:C,"üüritav pind",A:A,6,BH:BH,1)),0)+IFERROR(SUMIFS(E:E,G:G,"Ainukasutuses pind",C:C,"üüritav pind",H:H,BI147,A:A,7)/SUMIFS(E:E,G:G,"Ainukasutuses pind",C:C,"üüritav pind",A:A,7)*(IF(G147="Korruse üldpind", SUMIFS(E:E,G:G,"Ühiskasutuses korruse pind",C:C,"üüritav pind",A:A,7,BH:BH,1),SUMIFS(E:E,G:G,"Korruse üldpind",C:C,"üüritav pind",A:A,7,BH:BH,1))+SUMIFS(E:E,G:G,"Ühiskasutuses korruse pind",C:C,"üüritav pind",A:A,7,BH:BH,1)),0)+IFERROR(SUMIFS(E:E,G:G,"Ainukasutuses pind",C:C,"üüritav pind",H:H,BI147,A:A,8)/SUMIFS(E:E,G:G,"Ainukasutuses pind",C:C,"üüritav pind",A:A,8)*(IF(G147="Korruse üldpind", SUMIFS(E:E,G:G,"Ühiskasutuses korruse pind",C:C,"üüritav pind",A:A,8,BH:BH,1),SUMIFS(E:E,G:G,"Korruse üldpind",C:C,"üüritav pind",A:A,8,BH:BH,1))+SUMIFS(E:E,G:G,"Ühiskasutuses korruse pind",C:C,"üüritav pind",A:A,8,BH:BH,1)),0)+IFERROR(SUMIFS(E:E,G:G,"Ainukasutuses pind",C:C,"üüritav pind",H:H,BI147,A:A,9)/SUMIFS(E:E,G:G,"Ainukasutuses pind",C:C,"üüritav pind",A:A,9)*(IF(G147="Korruse üldpind", SUMIFS(E:E,G:G,"Ühiskasutuses korruse pind",C:C,"üüritav pind",A:A,9,BH:BH,1),SUMIFS(E:E,G:G,"Korruse üldpind",C:C,"üüritav pind",A:A,9,BH:BH,1))+SUMIFS(E:E,G:G,"Ühiskasutuses korruse pind",C:C,"üüritav pind",A:A,9,BH:BH,1)),0)+IFERROR(SUMIFS(E:E,G:G,"Ainukasutuses pind",C:C,"üüritav pind",H:H,BI147,A:A,10)/SUMIFS(E:E,G:G,"Ainukasutuses pind",C:C,"üüritav pind",A:A,10)*(IF(G147="Korruse üldpind", SUMIFS(E:E,G:G,"Ühiskasutuses korruse pind",C:C,"üüritav pind",A:A,10,BH:BH,1),SUMIFS(E:E,G:G,"Korruse üldpind",C:C,"üüritav pind",A:A,10,BH:BH,1))+SUMIFS(E:E,G:G,"Ühiskasutuses korruse pind",C:C,"üüritav pind",A:A,10,BH:BH,1)), 0)+IFERROR(SUMIFS(E:E,G:G,"Ainukasutuses pind",C:C,"üüritav pind",H:H,BI147,A:A,11)/SUMIFS(E:E,G:G,"Ainukasutuses pind",C:C,"üüritav pind",A:A,11)*(IF(G147="Korruse üldpind",SUMIFS(E:E,G:G,"Ühiskasutuses korruse pind",C:C,"üüritav pind",A:A,11,BH:BH,1),SUMIFS(E:E,G:G,"Korruse üldpind",C:C,"üüritav pind",A:A,11,BH:BH,1))+SUMIFS(E:E,G:G,"Ühiskasutuses korruse pind",C:C,"üüritav pind",A:A,11,BH:BH,1)), 0)+IFERROR(SUMIFS(E:E,G:G,"Ainukasutuses pind",C:C,"üüritav pind",H:H,BI147,A:A,12)/SUMIFS(E:E,G:G,"Ainukasutuses pind",C:C,"üüritav pind",A:A,12)*(IF(G147="Korruse üldpind", SUMIFS(E:E,G:G,"Ühiskasutuses korruse pind",C:C,"üüritav pind",A:A,12,BH:BH,1),SUMIFS(E:E,G:G,"Korruse üldpind",C:C,"üüritav pind",A:A,12,BH:BH,1))+SUMIFS(E:E,G:G,"Ühiskasutuses korruse pind",C:C,"üüritav pind",A:A,12,BH:BH,1)),0)+IFERROR(SUMIFS(E:E,G:G,"Ainukasutuses pind",C:C,"üüritav pind",H:H,BI147,A:A,13)/SUMIFS(E:E,G:G,"Ainukasutuses pind",C:C,"üüritav pind",A:A,13)*(IF(G147="Korruse üldpind", SUMIFS(E:E,G:G,"Ühiskasutuses korruse pind",C:C,"üüritav pind",A:A,13,BH:BH,1),SUMIFS(E:E,G:G,"Korruse üldpind",C:C,"üüritav pind",A:A,13,BH:BH,1))+SUMIFS(E:E,G:G,"Ühiskasutuses korruse pind",C:C,"üüritav pind",A:A,13,BH:BH,1)),0)+IFERROR(SUMIFS(E:E,G:G,"Ainukasutuses pind",C:C,"Üüritav pind",H:H,BI147,A:A,14)/SUMIFS(E:E,G:G,"Ainukasutuses pind",C:C,"Üüritav pind",A:A,14)*(IF(G147="Korruse üldpind", SUMIFS(E:E,G:G,"Ühiskasutuses korruse pind",C:C,"üüritav pind",A:A,14,BH:BH,1),SUMIFS(E:E,G:G,"Korruse üldpind",C:C,"üüritav pind",A:A,14,BH:BH,1))+SUMIFS(E:E,G:G,"Ühiskasutuses korruse pind",C:C,"üüritav pind",A:A,14,BH:BH,1)), 0),IF(BI147="Aktiivne vakantsus", SUMIFS(E:E,C:C,"üüritav pind",G:G,"Ühiskasutuses korruse pind",BH:BH,1)+SUMIFS(E:E,C:C,"üüritav pind",G:G,"Korruse üldpind",BH:BH,1)-SUM($BL$2:BL146), IF(BI147="Üüritav büroopind kokku", SUM($BL$2:BL146), "")))</f>
        <v/>
      </c>
      <c r="BM147" s="34" t="str">
        <f ca="1">IF(BF147&lt;&gt;"",IFERROR(AY147/SUM($AY$3:OFFSET($AY$3,MATCH("Üüritav büroopind kokku",$BI$5:$BI$300,0),0))*(SUMIFS(E:E,G:G,"Ühiskasutuses hoone pind",C:C,"ÜÜRITAV PIND",BH:BH,1)+SUMIFS(E:E,G:G,"Hoone üldpind",C:C,"ÜÜRITAV PIND",BH:BH,1)),0),IF(BI147="Aktiivne vakantsus",IFERROR(AY147/SUM($AY$3:OFFSET($AY$3,MATCH("Üüritav büroopind kokku",$BI$5:$BI$300,0),0))*(SUMIFS(E:E,G:G,"Ühiskasutuses hoone pind",C:C,"ÜÜRITAV PIND",BH:BH,1)+SUMIFS(E:E,G:G,"Hoone üldpind",C:C,"ÜÜRITAV PIND",BH:BH,1)),0),IF(BI147="Üüritav büroopind kokku",SUM($BM$2:BM146),"")))</f>
        <v/>
      </c>
      <c r="BN147" s="34" t="str">
        <f>IF(OR(BF147&lt;&gt;"",BI147="Aktiivne vakantsus"),IFERROR(SUMIFS(INDEX($AC$3:$AU$1002,0,MATCH($BI147,AC$2:AU$2,0)),$BH$3:$BH$1002,1),0),IF(BI147="Üüritav büroopind kokku",SUM($BN$2:BN146), ""))</f>
        <v/>
      </c>
      <c r="BO147" s="34" t="str">
        <f t="shared" si="23"/>
        <v/>
      </c>
      <c r="BP147" s="114" t="str">
        <f t="shared" ca="1" si="21"/>
        <v/>
      </c>
    </row>
    <row r="148" spans="1:68" x14ac:dyDescent="0.3">
      <c r="A148" s="25" t="str">
        <f>IF(Eksplikatsioon!A150=0,"",Eksplikatsioon!A150)</f>
        <v/>
      </c>
      <c r="B148" s="58" t="str">
        <f>IF(Eksplikatsioon!B150=0,"",Eksplikatsioon!B150)</f>
        <v/>
      </c>
      <c r="C148" s="25" t="str">
        <f>IF(Eksplikatsioon!C150=0,"",Eksplikatsioon!C150)</f>
        <v/>
      </c>
      <c r="D148" s="25" t="str">
        <f>IF(Eksplikatsioon!D150=0,"",Eksplikatsioon!D150)</f>
        <v/>
      </c>
      <c r="E148" s="56" t="str">
        <f>IF(Eksplikatsioon!F150=0,"",Eksplikatsioon!F150)</f>
        <v/>
      </c>
      <c r="F148" s="25" t="str">
        <f>IF(Eksplikatsioon!H150=0,"",Eksplikatsioon!H150)</f>
        <v/>
      </c>
      <c r="G148" s="25" t="str">
        <f>IF(Eksplikatsioon!J150=0,"",Eksplikatsioon!J150)</f>
        <v/>
      </c>
      <c r="H148" s="25" t="str">
        <f>IF(Eksplikatsioon!K150=0,"",Eksplikatsioon!K150)</f>
        <v/>
      </c>
      <c r="I148" s="25" t="str">
        <f>IF(Eksplikatsioon!L150=0,"",Eksplikatsioon!L150)</f>
        <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c r="BH148" s="108" t="str">
        <f t="shared" si="22"/>
        <v/>
      </c>
      <c r="BI148" s="9" t="str">
        <f t="shared" si="24"/>
        <v/>
      </c>
      <c r="BJ148" s="9" t="str">
        <f t="shared" si="25"/>
        <v/>
      </c>
      <c r="BK148" s="34" t="str">
        <f>IF(BF148&lt;&gt;"",IF(SUMIFS(E:E,H:H,BI148,G:G,"Ainukasutuses pind",C:C,"ÜÜRITAV PIND",BH:BH,1)=0,0,SUMIFS(E:E,H:H,BI148,G:G,"Ainukasutuses pind",C:C,"ÜÜRITAV PIND",BH:BH,1)),IF(BI148="Aktiivne vakantsus",SUMIFS(E:E,C:C,"üüritav pind",G:G,"ainukasutuses pind",BH:BH,1)-SUM($BK$2:BK147),IF(BI148="Üüritav büroopind kokku",SUM($BK$2:BK147),"")))</f>
        <v/>
      </c>
      <c r="BL148" s="34" t="str">
        <f>IF(BF148&lt;&gt;"",IFERROR(SUMIFS(E:E,G:G,"Ainukasutuses pind",C:C,"üüritav pind",H:H,BI148,A:A,-4)/SUMIFS(E:E,G:G,"Ainukasutuses pind",C:C,"üüritav pind",A:A,-4)*(IF(G148="Korruse üldpind", SUMIFS(E:E,G:G,"Ühiskasutuses korruse pind",C:C,"üüritav pind",A:A,-4,BH:BH,1),SUMIFS(E:E,G:G,"Korruse üldpind",C:C,"üüritav pind",A:A,-4,BH:BH,1))+SUMIFS(E:E,G:G,"Ühiskasutuses korruse pind",C:C,"üüritav pind",A:A,-4,BH:BH,1)),0)+IFERROR(SUMIFS(E:E,G:G,"Ainukasutuses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pind",H:H,BI148,A:A,-1)/SUMIFS(E:E,G:G,"Ainukasutuses pind",C:C,"üüritav pind",A:A,-1)*(IF(G148="Korruse üldpind",SUMIFS(E:E,G:G,"Ühiskasutuses korruse pind",C:C,"üüritav pind",A:A,-1,BH:BH,1),SUMIFS(E:E,G:G,"Korruse üldpind",C:C,"üüritav pind",A:A,-1,BH:BH,1))+SUMIFS(E:E,G:G,"Ühiskasutuses korruse pind",C:C,"üüritav pind",A:A,-1,BH:BH,1)),0)+IFERROR(SUMIFS(E:E,G:G,"Ainukasutuses pind",C:C,"üüritav pind",H:H,BI148,A:A,0)/SUMIFS(E:E,G:G,"Ainukasutuses pind",C:C,"üüritav pind",A:A,0)*(IF(G148="Korruse üldpind", SUMIFS(E:E,G:G,"Ühiskasutuses korruse pind",C:C,"üüritav pind",A:A,0,BH:BH,1),SUMIFS(E:E,G:G,"Korruse üldpind",C:C,"üüritav pind",A:A,0,BH:BH,1))+SUMIFS(E:E,G:G,"Ühiskasutuses korruse pind",C:C,"üüritav pind",A:A,0,BH:BH,1)),0)+IFERROR(SUMIFS(E:E,G:G,"Ainukasutuses pind",C:C,"üüritav pind",H:H,BI148,A:A,1)/SUMIFS(E:E,G:G,"Ainukasutuses pind",C:C,"üüritav pind",A:A,1)*(IF(G148="Korruse üldpind", SUMIFS(E:E,G:G,"Ühiskasutuses korruse pind",C:C,"üüritav pind",A:A,1,BH:BH,1),SUMIFS(E:E,G:G,"Korruse üldpind",C:C,"üüritav pind",A:A,1,BH:BH,1))+SUMIFS(E:E,G:G,"Ühiskasutuses korruse pind",C:C,"üüritav pind",A:A,1,BH:BH,1)),0)+IFERROR(SUMIFS(E:E,G:G,"Ainukasutuses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 0)+IFERROR(SUMIFS(E:E,G:G,"Ainukasutuses pind",C:C,"üüritav pind",H:H,BI148,A:A,4)/SUMIFS(E:E,G:G,"Ainukasutuses pind",C:C,"üüritav pind",A:A,4)*(IF(G148="Korruse üldpind",SUMIFS(E:E,G:G,"Ühiskasutuses korruse pind",C:C,"üüritav pind",A:A,4,BH:BH,1),SUMIFS(E:E,G:G,"Korruse üldpind",C:C,"üüritav pind",A:A,4,BH:BH,1))+SUMIFS(E:E,G:G,"Ühiskasutuses korruse pind",C:C,"üüritav pind",A:A,4,BH:BH,1)), 0)+IFERROR(SUMIFS(E:E,G:G,"Ainukasutuses pind",C:C,"üüritav pind",H:H,BI148,A:A,5)/SUMIFS(E:E,G:G,"Ainukasutuses pind",C:C,"üüritav pind",A:A,5)*(IF(G148="Korruse üldpind", SUMIFS(E:E,G:G,"Ühiskasutuses korruse pind",C:C,"üüritav pind",A:A,5,BH:BH,1),SUMIFS(E:E,G:G,"Korruse üldpind",C:C,"üüritav pind",A:A,5,BH:BH,1))+SUMIFS(E:E,G:G,"Ühiskasutuses korruse pind",C:C,"üüritav pind",A:A,5,BH:BH,1)), 0)+IFERROR(SUMIFS(E:E,G:G,"Ainukasutuses pind",C:C,"üüritav pind",H:H,BI148,A:A,6)/SUMIFS(E:E,G:G,"Ainukasutuses pind",C:C,"üüritav pind",A:A,6)*(IF(G148="Korruse üldpind", SUMIFS(E:E,G:G,"Ühiskasutuses korruse pind",C:C,"üüritav pind",A:A,6,BH:BH,1),SUMIFS(E:E,G:G,"Korruse üldpind",C:C,"üüritav pind",A:A,6,BH:BH,1))+SUMIFS(E:E,G:G,"Ühiskasutuses korruse pind",C:C,"üüritav pind",A:A,6,BH:BH,1)),0)+IFERROR(SUMIFS(E:E,G:G,"Ainukasutuses pind",C:C,"üüritav pind",H:H,BI148,A:A,7)/SUMIFS(E:E,G:G,"Ainukasutuses pind",C:C,"üüritav pind",A:A,7)*(IF(G148="Korruse üldpind", SUMIFS(E:E,G:G,"Ühiskasutuses korruse pind",C:C,"üüritav pind",A:A,7,BH:BH,1),SUMIFS(E:E,G:G,"Korruse üldpind",C:C,"üüritav pind",A:A,7,BH:BH,1))+SUMIFS(E:E,G:G,"Ühiskasutuses korruse pind",C:C,"üüritav pind",A:A,7,BH:BH,1)),0)+IFERROR(SUMIFS(E:E,G:G,"Ainukasutuses pind",C:C,"üüritav pind",H:H,BI148,A:A,8)/SUMIFS(E:E,G:G,"Ainukasutuses pind",C:C,"üüritav pind",A:A,8)*(IF(G148="Korruse üldpind", SUMIFS(E:E,G:G,"Ühiskasutuses korruse pind",C:C,"üüritav pind",A:A,8,BH:BH,1),SUMIFS(E:E,G:G,"Korruse üldpind",C:C,"üüritav pind",A:A,8,BH:BH,1))+SUMIFS(E:E,G:G,"Ühiskasutuses korruse pind",C:C,"üüritav pind",A:A,8,BH:BH,1)),0)+IFERROR(SUMIFS(E:E,G:G,"Ainukasutuses pind",C:C,"üüritav pind",H:H,BI148,A:A,9)/SUMIFS(E:E,G:G,"Ainukasutuses pind",C:C,"üüritav pind",A:A,9)*(IF(G148="Korruse üldpind", SUMIFS(E:E,G:G,"Ühiskasutuses korruse pind",C:C,"üüritav pind",A:A,9,BH:BH,1),SUMIFS(E:E,G:G,"Korruse üldpind",C:C,"üüritav pind",A:A,9,BH:BH,1))+SUMIFS(E:E,G:G,"Ühiskasutuses korruse pind",C:C,"üüritav pind",A:A,9,BH:BH,1)),0)+IFERROR(SUMIFS(E:E,G:G,"Ainukasutuses pind",C:C,"üüritav pind",H:H,BI148,A:A,10)/SUMIFS(E:E,G:G,"Ainukasutuses pind",C:C,"üüritav pind",A:A,10)*(IF(G148="Korruse üldpind", SUMIFS(E:E,G:G,"Ühiskasutuses korruse pind",C:C,"üüritav pind",A:A,10,BH:BH,1),SUMIFS(E:E,G:G,"Korruse üldpind",C:C,"üüritav pind",A:A,10,BH:BH,1))+SUMIFS(E:E,G:G,"Ühiskasutuses korruse pind",C:C,"üüritav pind",A:A,10,BH:BH,1)), 0)+IFERROR(SUMIFS(E:E,G:G,"Ainukasutuses pind",C:C,"üüritav pind",H:H,BI148,A:A,11)/SUMIFS(E:E,G:G,"Ainukasutuses pind",C:C,"üüritav pind",A:A,11)*(IF(G148="Korruse üldpind",SUMIFS(E:E,G:G,"Ühiskasutuses korruse pind",C:C,"üüritav pind",A:A,11,BH:BH,1),SUMIFS(E:E,G:G,"Korruse üldpind",C:C,"üüritav pind",A:A,11,BH:BH,1))+SUMIFS(E:E,G:G,"Ühiskasutuses korruse pind",C:C,"üüritav pind",A:A,11,BH:BH,1)), 0)+IFERROR(SUMIFS(E:E,G:G,"Ainukasutuses pind",C:C,"üüritav pind",H:H,BI148,A:A,12)/SUMIFS(E:E,G:G,"Ainukasutuses pind",C:C,"üüritav pind",A:A,12)*(IF(G148="Korruse üldpind", SUMIFS(E:E,G:G,"Ühiskasutuses korruse pind",C:C,"üüritav pind",A:A,12,BH:BH,1),SUMIFS(E:E,G:G,"Korruse üldpind",C:C,"üüritav pind",A:A,12,BH:BH,1))+SUMIFS(E:E,G:G,"Ühiskasutuses korruse pind",C:C,"üüritav pind",A:A,12,BH:BH,1)),0)+IFERROR(SUMIFS(E:E,G:G,"Ainukasutuses pind",C:C,"üüritav pind",H:H,BI148,A:A,13)/SUMIFS(E:E,G:G,"Ainukasutuses pind",C:C,"üüritav pind",A:A,13)*(IF(G148="Korruse üldpind", SUMIFS(E:E,G:G,"Ühiskasutuses korruse pind",C:C,"üüritav pind",A:A,13,BH:BH,1),SUMIFS(E:E,G:G,"Korruse üldpind",C:C,"üüritav pind",A:A,13,BH:BH,1))+SUMIFS(E:E,G:G,"Ühiskasutuses korruse pind",C:C,"üüritav pind",A:A,13,BH:BH,1)),0)+IFERROR(SUMIFS(E:E,G:G,"Ainukasutuses pind",C:C,"Üüritav pind",H:H,BI148,A:A,14)/SUMIFS(E:E,G:G,"Ainukasutuses pind",C:C,"Üüritav pind",A:A,14)*(IF(G148="Korruse üldpind", SUMIFS(E:E,G:G,"Ühiskasutuses korruse pind",C:C,"üüritav pind",A:A,14,BH:BH,1),SUMIFS(E:E,G:G,"Korruse üldpind",C:C,"üüritav pind",A:A,14,BH:BH,1))+SUMIFS(E:E,G:G,"Ühiskasutuses korruse pind",C:C,"üüritav pind",A:A,14,BH:BH,1)), 0),IF(BI148="Aktiivne vakantsus", SUMIFS(E:E,C:C,"üüritav pind",G:G,"Ühiskasutuses korruse pind",BH:BH,1)+SUMIFS(E:E,C:C,"üüritav pind",G:G,"Korruse üldpind",BH:BH,1)-SUM($BL$2:BL147), IF(BI148="Üüritav büroopind kokku", SUM($BL$2:BL147), "")))</f>
        <v/>
      </c>
      <c r="BM148" s="34" t="str">
        <f ca="1">IF(BF148&lt;&gt;"",IFERROR(AY148/SUM($AY$3:OFFSET($AY$3,MATCH("Üüritav büroopind kokku",$BI$5:$BI$300,0),0))*(SUMIFS(E:E,G:G,"Ühiskasutuses hoone pind",C:C,"ÜÜRITAV PIND",BH:BH,1)+SUMIFS(E:E,G:G,"Hoone üldpind",C:C,"ÜÜRITAV PIND",BH:BH,1)),0),IF(BI148="Aktiivne vakantsus",IFERROR(AY148/SUM($AY$3:OFFSET($AY$3,MATCH("Üüritav büroopind kokku",$BI$5:$BI$300,0),0))*(SUMIFS(E:E,G:G,"Ühiskasutuses hoone pind",C:C,"ÜÜRITAV PIND",BH:BH,1)+SUMIFS(E:E,G:G,"Hoone üldpind",C:C,"ÜÜRITAV PIND",BH:BH,1)),0),IF(BI148="Üüritav büroopind kokku",SUM($BM$2:BM147),"")))</f>
        <v/>
      </c>
      <c r="BN148" s="34" t="str">
        <f>IF(OR(BF148&lt;&gt;"",BI148="Aktiivne vakantsus"),IFERROR(SUMIFS(INDEX($AC$3:$AU$1002,0,MATCH($BI148,AC$2:AU$2,0)),$BH$3:$BH$1002,1),0),IF(BI148="Üüritav büroopind kokku",SUM($BN$2:BN147), ""))</f>
        <v/>
      </c>
      <c r="BO148" s="34" t="str">
        <f t="shared" si="23"/>
        <v/>
      </c>
      <c r="BP148" s="114" t="str">
        <f t="shared" ca="1" si="21"/>
        <v/>
      </c>
    </row>
    <row r="149" spans="1:68" x14ac:dyDescent="0.3">
      <c r="A149" s="25" t="str">
        <f>IF(Eksplikatsioon!A151=0,"",Eksplikatsioon!A151)</f>
        <v/>
      </c>
      <c r="B149" s="58" t="str">
        <f>IF(Eksplikatsioon!B151=0,"",Eksplikatsioon!B151)</f>
        <v/>
      </c>
      <c r="C149" s="25" t="str">
        <f>IF(Eksplikatsioon!C151=0,"",Eksplikatsioon!C151)</f>
        <v/>
      </c>
      <c r="D149" s="25" t="str">
        <f>IF(Eksplikatsioon!D151=0,"",Eksplikatsioon!D151)</f>
        <v/>
      </c>
      <c r="E149" s="56" t="str">
        <f>IF(Eksplikatsioon!F151=0,"",Eksplikatsioon!F151)</f>
        <v/>
      </c>
      <c r="F149" s="25" t="str">
        <f>IF(Eksplikatsioon!H151=0,"",Eksplikatsioon!H151)</f>
        <v/>
      </c>
      <c r="G149" s="25" t="str">
        <f>IF(Eksplikatsioon!J151=0,"",Eksplikatsioon!J151)</f>
        <v/>
      </c>
      <c r="H149" s="25" t="str">
        <f>IF(Eksplikatsioon!K151=0,"",Eksplikatsioon!K151)</f>
        <v/>
      </c>
      <c r="I149" s="25" t="str">
        <f>IF(Eksplikatsioon!L151=0,"",Eksplikatsioon!L151)</f>
        <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c r="BH149" s="108" t="str">
        <f t="shared" si="22"/>
        <v/>
      </c>
      <c r="BI149" s="9" t="str">
        <f t="shared" si="24"/>
        <v/>
      </c>
      <c r="BJ149" s="9" t="str">
        <f t="shared" si="25"/>
        <v/>
      </c>
      <c r="BK149" s="34" t="str">
        <f>IF(BF149&lt;&gt;"",IF(SUMIFS(E:E,H:H,BI149,G:G,"Ainukasutuses pind",C:C,"ÜÜRITAV PIND",BH:BH,1)=0,0,SUMIFS(E:E,H:H,BI149,G:G,"Ainukasutuses pind",C:C,"ÜÜRITAV PIND",BH:BH,1)),IF(BI149="Aktiivne vakantsus",SUMIFS(E:E,C:C,"üüritav pind",G:G,"ainukasutuses pind",BH:BH,1)-SUM($BK$2:BK148),IF(BI149="Üüritav büroopind kokku",SUM($BK$2:BK148),"")))</f>
        <v/>
      </c>
      <c r="BL149" s="34" t="str">
        <f>IF(BF149&lt;&gt;"",IFERROR(SUMIFS(E:E,G:G,"Ainukasutuses pind",C:C,"üüritav pind",H:H,BI149,A:A,-4)/SUMIFS(E:E,G:G,"Ainukasutuses pind",C:C,"üüritav pind",A:A,-4)*(IF(G149="Korruse üldpind", SUMIFS(E:E,G:G,"Ühiskasutuses korruse pind",C:C,"üüritav pind",A:A,-4,BH:BH,1),SUMIFS(E:E,G:G,"Korruse üldpind",C:C,"üüritav pind",A:A,-4,BH:BH,1))+SUMIFS(E:E,G:G,"Ühiskasutuses korruse pind",C:C,"üüritav pind",A:A,-4,BH:BH,1)),0)+IFERROR(SUMIFS(E:E,G:G,"Ainukasutuses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pind",H:H,BI149,A:A,-1)/SUMIFS(E:E,G:G,"Ainukasutuses pind",C:C,"üüritav pind",A:A,-1)*(IF(G149="Korruse üldpind",SUMIFS(E:E,G:G,"Ühiskasutuses korruse pind",C:C,"üüritav pind",A:A,-1,BH:BH,1),SUMIFS(E:E,G:G,"Korruse üldpind",C:C,"üüritav pind",A:A,-1,BH:BH,1))+SUMIFS(E:E,G:G,"Ühiskasutuses korruse pind",C:C,"üüritav pind",A:A,-1,BH:BH,1)),0)+IFERROR(SUMIFS(E:E,G:G,"Ainukasutuses pind",C:C,"üüritav pind",H:H,BI149,A:A,0)/SUMIFS(E:E,G:G,"Ainukasutuses pind",C:C,"üüritav pind",A:A,0)*(IF(G149="Korruse üldpind", SUMIFS(E:E,G:G,"Ühiskasutuses korruse pind",C:C,"üüritav pind",A:A,0,BH:BH,1),SUMIFS(E:E,G:G,"Korruse üldpind",C:C,"üüritav pind",A:A,0,BH:BH,1))+SUMIFS(E:E,G:G,"Ühiskasutuses korruse pind",C:C,"üüritav pind",A:A,0,BH:BH,1)),0)+IFERROR(SUMIFS(E:E,G:G,"Ainukasutuses pind",C:C,"üüritav pind",H:H,BI149,A:A,1)/SUMIFS(E:E,G:G,"Ainukasutuses pind",C:C,"üüritav pind",A:A,1)*(IF(G149="Korruse üldpind", SUMIFS(E:E,G:G,"Ühiskasutuses korruse pind",C:C,"üüritav pind",A:A,1,BH:BH,1),SUMIFS(E:E,G:G,"Korruse üldpind",C:C,"üüritav pind",A:A,1,BH:BH,1))+SUMIFS(E:E,G:G,"Ühiskasutuses korruse pind",C:C,"üüritav pind",A:A,1,BH:BH,1)),0)+IFERROR(SUMIFS(E:E,G:G,"Ainukasutuses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 0)+IFERROR(SUMIFS(E:E,G:G,"Ainukasutuses pind",C:C,"üüritav pind",H:H,BI149,A:A,4)/SUMIFS(E:E,G:G,"Ainukasutuses pind",C:C,"üüritav pind",A:A,4)*(IF(G149="Korruse üldpind",SUMIFS(E:E,G:G,"Ühiskasutuses korruse pind",C:C,"üüritav pind",A:A,4,BH:BH,1),SUMIFS(E:E,G:G,"Korruse üldpind",C:C,"üüritav pind",A:A,4,BH:BH,1))+SUMIFS(E:E,G:G,"Ühiskasutuses korruse pind",C:C,"üüritav pind",A:A,4,BH:BH,1)), 0)+IFERROR(SUMIFS(E:E,G:G,"Ainukasutuses pind",C:C,"üüritav pind",H:H,BI149,A:A,5)/SUMIFS(E:E,G:G,"Ainukasutuses pind",C:C,"üüritav pind",A:A,5)*(IF(G149="Korruse üldpind", SUMIFS(E:E,G:G,"Ühiskasutuses korruse pind",C:C,"üüritav pind",A:A,5,BH:BH,1),SUMIFS(E:E,G:G,"Korruse üldpind",C:C,"üüritav pind",A:A,5,BH:BH,1))+SUMIFS(E:E,G:G,"Ühiskasutuses korruse pind",C:C,"üüritav pind",A:A,5,BH:BH,1)), 0)+IFERROR(SUMIFS(E:E,G:G,"Ainukasutuses pind",C:C,"üüritav pind",H:H,BI149,A:A,6)/SUMIFS(E:E,G:G,"Ainukasutuses pind",C:C,"üüritav pind",A:A,6)*(IF(G149="Korruse üldpind", SUMIFS(E:E,G:G,"Ühiskasutuses korruse pind",C:C,"üüritav pind",A:A,6,BH:BH,1),SUMIFS(E:E,G:G,"Korruse üldpind",C:C,"üüritav pind",A:A,6,BH:BH,1))+SUMIFS(E:E,G:G,"Ühiskasutuses korruse pind",C:C,"üüritav pind",A:A,6,BH:BH,1)),0)+IFERROR(SUMIFS(E:E,G:G,"Ainukasutuses pind",C:C,"üüritav pind",H:H,BI149,A:A,7)/SUMIFS(E:E,G:G,"Ainukasutuses pind",C:C,"üüritav pind",A:A,7)*(IF(G149="Korruse üldpind", SUMIFS(E:E,G:G,"Ühiskasutuses korruse pind",C:C,"üüritav pind",A:A,7,BH:BH,1),SUMIFS(E:E,G:G,"Korruse üldpind",C:C,"üüritav pind",A:A,7,BH:BH,1))+SUMIFS(E:E,G:G,"Ühiskasutuses korruse pind",C:C,"üüritav pind",A:A,7,BH:BH,1)),0)+IFERROR(SUMIFS(E:E,G:G,"Ainukasutuses pind",C:C,"üüritav pind",H:H,BI149,A:A,8)/SUMIFS(E:E,G:G,"Ainukasutuses pind",C:C,"üüritav pind",A:A,8)*(IF(G149="Korruse üldpind", SUMIFS(E:E,G:G,"Ühiskasutuses korruse pind",C:C,"üüritav pind",A:A,8,BH:BH,1),SUMIFS(E:E,G:G,"Korruse üldpind",C:C,"üüritav pind",A:A,8,BH:BH,1))+SUMIFS(E:E,G:G,"Ühiskasutuses korruse pind",C:C,"üüritav pind",A:A,8,BH:BH,1)),0)+IFERROR(SUMIFS(E:E,G:G,"Ainukasutuses pind",C:C,"üüritav pind",H:H,BI149,A:A,9)/SUMIFS(E:E,G:G,"Ainukasutuses pind",C:C,"üüritav pind",A:A,9)*(IF(G149="Korruse üldpind", SUMIFS(E:E,G:G,"Ühiskasutuses korruse pind",C:C,"üüritav pind",A:A,9,BH:BH,1),SUMIFS(E:E,G:G,"Korruse üldpind",C:C,"üüritav pind",A:A,9,BH:BH,1))+SUMIFS(E:E,G:G,"Ühiskasutuses korruse pind",C:C,"üüritav pind",A:A,9,BH:BH,1)),0)+IFERROR(SUMIFS(E:E,G:G,"Ainukasutuses pind",C:C,"üüritav pind",H:H,BI149,A:A,10)/SUMIFS(E:E,G:G,"Ainukasutuses pind",C:C,"üüritav pind",A:A,10)*(IF(G149="Korruse üldpind", SUMIFS(E:E,G:G,"Ühiskasutuses korruse pind",C:C,"üüritav pind",A:A,10,BH:BH,1),SUMIFS(E:E,G:G,"Korruse üldpind",C:C,"üüritav pind",A:A,10,BH:BH,1))+SUMIFS(E:E,G:G,"Ühiskasutuses korruse pind",C:C,"üüritav pind",A:A,10,BH:BH,1)), 0)+IFERROR(SUMIFS(E:E,G:G,"Ainukasutuses pind",C:C,"üüritav pind",H:H,BI149,A:A,11)/SUMIFS(E:E,G:G,"Ainukasutuses pind",C:C,"üüritav pind",A:A,11)*(IF(G149="Korruse üldpind",SUMIFS(E:E,G:G,"Ühiskasutuses korruse pind",C:C,"üüritav pind",A:A,11,BH:BH,1),SUMIFS(E:E,G:G,"Korruse üldpind",C:C,"üüritav pind",A:A,11,BH:BH,1))+SUMIFS(E:E,G:G,"Ühiskasutuses korruse pind",C:C,"üüritav pind",A:A,11,BH:BH,1)), 0)+IFERROR(SUMIFS(E:E,G:G,"Ainukasutuses pind",C:C,"üüritav pind",H:H,BI149,A:A,12)/SUMIFS(E:E,G:G,"Ainukasutuses pind",C:C,"üüritav pind",A:A,12)*(IF(G149="Korruse üldpind", SUMIFS(E:E,G:G,"Ühiskasutuses korruse pind",C:C,"üüritav pind",A:A,12,BH:BH,1),SUMIFS(E:E,G:G,"Korruse üldpind",C:C,"üüritav pind",A:A,12,BH:BH,1))+SUMIFS(E:E,G:G,"Ühiskasutuses korruse pind",C:C,"üüritav pind",A:A,12,BH:BH,1)),0)+IFERROR(SUMIFS(E:E,G:G,"Ainukasutuses pind",C:C,"üüritav pind",H:H,BI149,A:A,13)/SUMIFS(E:E,G:G,"Ainukasutuses pind",C:C,"üüritav pind",A:A,13)*(IF(G149="Korruse üldpind", SUMIFS(E:E,G:G,"Ühiskasutuses korruse pind",C:C,"üüritav pind",A:A,13,BH:BH,1),SUMIFS(E:E,G:G,"Korruse üldpind",C:C,"üüritav pind",A:A,13,BH:BH,1))+SUMIFS(E:E,G:G,"Ühiskasutuses korruse pind",C:C,"üüritav pind",A:A,13,BH:BH,1)),0)+IFERROR(SUMIFS(E:E,G:G,"Ainukasutuses pind",C:C,"Üüritav pind",H:H,BI149,A:A,14)/SUMIFS(E:E,G:G,"Ainukasutuses pind",C:C,"Üüritav pind",A:A,14)*(IF(G149="Korruse üldpind", SUMIFS(E:E,G:G,"Ühiskasutuses korruse pind",C:C,"üüritav pind",A:A,14,BH:BH,1),SUMIFS(E:E,G:G,"Korruse üldpind",C:C,"üüritav pind",A:A,14,BH:BH,1))+SUMIFS(E:E,G:G,"Ühiskasutuses korruse pind",C:C,"üüritav pind",A:A,14,BH:BH,1)), 0),IF(BI149="Aktiivne vakantsus", SUMIFS(E:E,C:C,"üüritav pind",G:G,"Ühiskasutuses korruse pind",BH:BH,1)+SUMIFS(E:E,C:C,"üüritav pind",G:G,"Korruse üldpind",BH:BH,1)-SUM($BL$2:BL148), IF(BI149="Üüritav büroopind kokku", SUM($BL$2:BL148), "")))</f>
        <v/>
      </c>
      <c r="BM149" s="34" t="str">
        <f ca="1">IF(BF149&lt;&gt;"",IFERROR(AY149/SUM($AY$3:OFFSET($AY$3,MATCH("Üüritav büroopind kokku",$BI$5:$BI$300,0),0))*(SUMIFS(E:E,G:G,"Ühiskasutuses hoone pind",C:C,"ÜÜRITAV PIND",BH:BH,1)+SUMIFS(E:E,G:G,"Hoone üldpind",C:C,"ÜÜRITAV PIND",BH:BH,1)),0),IF(BI149="Aktiivne vakantsus",IFERROR(AY149/SUM($AY$3:OFFSET($AY$3,MATCH("Üüritav büroopind kokku",$BI$5:$BI$300,0),0))*(SUMIFS(E:E,G:G,"Ühiskasutuses hoone pind",C:C,"ÜÜRITAV PIND",BH:BH,1)+SUMIFS(E:E,G:G,"Hoone üldpind",C:C,"ÜÜRITAV PIND",BH:BH,1)),0),IF(BI149="Üüritav büroopind kokku",SUM($BM$2:BM148),"")))</f>
        <v/>
      </c>
      <c r="BN149" s="34" t="str">
        <f>IF(OR(BF149&lt;&gt;"",BI149="Aktiivne vakantsus"),IFERROR(SUMIFS(INDEX($AC$3:$AU$1002,0,MATCH($BI149,AC$2:AU$2,0)),$BH$3:$BH$1002,1),0),IF(BI149="Üüritav büroopind kokku",SUM($BN$2:BN148), ""))</f>
        <v/>
      </c>
      <c r="BO149" s="34" t="str">
        <f t="shared" si="23"/>
        <v/>
      </c>
      <c r="BP149" s="114" t="str">
        <f t="shared" ca="1" si="21"/>
        <v/>
      </c>
    </row>
    <row r="150" spans="1:68" x14ac:dyDescent="0.3">
      <c r="A150" s="25" t="str">
        <f>IF(Eksplikatsioon!A152=0,"",Eksplikatsioon!A152)</f>
        <v/>
      </c>
      <c r="B150" s="58" t="str">
        <f>IF(Eksplikatsioon!B152=0,"",Eksplikatsioon!B152)</f>
        <v/>
      </c>
      <c r="C150" s="25" t="str">
        <f>IF(Eksplikatsioon!C152=0,"",Eksplikatsioon!C152)</f>
        <v/>
      </c>
      <c r="D150" s="25" t="str">
        <f>IF(Eksplikatsioon!D152=0,"",Eksplikatsioon!D152)</f>
        <v/>
      </c>
      <c r="E150" s="56" t="str">
        <f>IF(Eksplikatsioon!F152=0,"",Eksplikatsioon!F152)</f>
        <v/>
      </c>
      <c r="F150" s="25" t="str">
        <f>IF(Eksplikatsioon!H152=0,"",Eksplikatsioon!H152)</f>
        <v/>
      </c>
      <c r="G150" s="25" t="str">
        <f>IF(Eksplikatsioon!J152=0,"",Eksplikatsioon!J152)</f>
        <v/>
      </c>
      <c r="H150" s="25" t="str">
        <f>IF(Eksplikatsioon!K152=0,"",Eksplikatsioon!K152)</f>
        <v/>
      </c>
      <c r="I150" s="25" t="str">
        <f>IF(Eksplikatsioon!L152=0,"",Eksplikatsioon!L152)</f>
        <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c r="BH150" s="108" t="str">
        <f t="shared" si="22"/>
        <v/>
      </c>
      <c r="BI150" s="9" t="str">
        <f t="shared" si="24"/>
        <v/>
      </c>
      <c r="BJ150" s="9" t="str">
        <f t="shared" si="25"/>
        <v/>
      </c>
      <c r="BK150" s="34" t="str">
        <f>IF(BF150&lt;&gt;"",IF(SUMIFS(E:E,H:H,BI150,G:G,"Ainukasutuses pind",C:C,"ÜÜRITAV PIND",BH:BH,1)=0,0,SUMIFS(E:E,H:H,BI150,G:G,"Ainukasutuses pind",C:C,"ÜÜRITAV PIND",BH:BH,1)),IF(BI150="Aktiivne vakantsus",SUMIFS(E:E,C:C,"üüritav pind",G:G,"ainukasutuses pind",BH:BH,1)-SUM($BK$2:BK149),IF(BI150="Üüritav büroopind kokku",SUM($BK$2:BK149),"")))</f>
        <v/>
      </c>
      <c r="BL150" s="34" t="str">
        <f>IF(BF150&lt;&gt;"",IFERROR(SUMIFS(E:E,G:G,"Ainukasutuses pind",C:C,"üüritav pind",H:H,BI150,A:A,-4)/SUMIFS(E:E,G:G,"Ainukasutuses pind",C:C,"üüritav pind",A:A,-4)*(IF(G150="Korruse üldpind", SUMIFS(E:E,G:G,"Ühiskasutuses korruse pind",C:C,"üüritav pind",A:A,-4,BH:BH,1),SUMIFS(E:E,G:G,"Korruse üldpind",C:C,"üüritav pind",A:A,-4,BH:BH,1))+SUMIFS(E:E,G:G,"Ühiskasutuses korruse pind",C:C,"üüritav pind",A:A,-4,BH:BH,1)),0)+IFERROR(SUMIFS(E:E,G:G,"Ainukasutuses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pind",H:H,BI150,A:A,-1)/SUMIFS(E:E,G:G,"Ainukasutuses pind",C:C,"üüritav pind",A:A,-1)*(IF(G150="Korruse üldpind",SUMIFS(E:E,G:G,"Ühiskasutuses korruse pind",C:C,"üüritav pind",A:A,-1,BH:BH,1),SUMIFS(E:E,G:G,"Korruse üldpind",C:C,"üüritav pind",A:A,-1,BH:BH,1))+SUMIFS(E:E,G:G,"Ühiskasutuses korruse pind",C:C,"üüritav pind",A:A,-1,BH:BH,1)),0)+IFERROR(SUMIFS(E:E,G:G,"Ainukasutuses pind",C:C,"üüritav pind",H:H,BI150,A:A,0)/SUMIFS(E:E,G:G,"Ainukasutuses pind",C:C,"üüritav pind",A:A,0)*(IF(G150="Korruse üldpind", SUMIFS(E:E,G:G,"Ühiskasutuses korruse pind",C:C,"üüritav pind",A:A,0,BH:BH,1),SUMIFS(E:E,G:G,"Korruse üldpind",C:C,"üüritav pind",A:A,0,BH:BH,1))+SUMIFS(E:E,G:G,"Ühiskasutuses korruse pind",C:C,"üüritav pind",A:A,0,BH:BH,1)),0)+IFERROR(SUMIFS(E:E,G:G,"Ainukasutuses pind",C:C,"üüritav pind",H:H,BI150,A:A,1)/SUMIFS(E:E,G:G,"Ainukasutuses pind",C:C,"üüritav pind",A:A,1)*(IF(G150="Korruse üldpind", SUMIFS(E:E,G:G,"Ühiskasutuses korruse pind",C:C,"üüritav pind",A:A,1,BH:BH,1),SUMIFS(E:E,G:G,"Korruse üldpind",C:C,"üüritav pind",A:A,1,BH:BH,1))+SUMIFS(E:E,G:G,"Ühiskasutuses korruse pind",C:C,"üüritav pind",A:A,1,BH:BH,1)),0)+IFERROR(SUMIFS(E:E,G:G,"Ainukasutuses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 0)+IFERROR(SUMIFS(E:E,G:G,"Ainukasutuses pind",C:C,"üüritav pind",H:H,BI150,A:A,4)/SUMIFS(E:E,G:G,"Ainukasutuses pind",C:C,"üüritav pind",A:A,4)*(IF(G150="Korruse üldpind",SUMIFS(E:E,G:G,"Ühiskasutuses korruse pind",C:C,"üüritav pind",A:A,4,BH:BH,1),SUMIFS(E:E,G:G,"Korruse üldpind",C:C,"üüritav pind",A:A,4,BH:BH,1))+SUMIFS(E:E,G:G,"Ühiskasutuses korruse pind",C:C,"üüritav pind",A:A,4,BH:BH,1)), 0)+IFERROR(SUMIFS(E:E,G:G,"Ainukasutuses pind",C:C,"üüritav pind",H:H,BI150,A:A,5)/SUMIFS(E:E,G:G,"Ainukasutuses pind",C:C,"üüritav pind",A:A,5)*(IF(G150="Korruse üldpind", SUMIFS(E:E,G:G,"Ühiskasutuses korruse pind",C:C,"üüritav pind",A:A,5,BH:BH,1),SUMIFS(E:E,G:G,"Korruse üldpind",C:C,"üüritav pind",A:A,5,BH:BH,1))+SUMIFS(E:E,G:G,"Ühiskasutuses korruse pind",C:C,"üüritav pind",A:A,5,BH:BH,1)), 0)+IFERROR(SUMIFS(E:E,G:G,"Ainukasutuses pind",C:C,"üüritav pind",H:H,BI150,A:A,6)/SUMIFS(E:E,G:G,"Ainukasutuses pind",C:C,"üüritav pind",A:A,6)*(IF(G150="Korruse üldpind", SUMIFS(E:E,G:G,"Ühiskasutuses korruse pind",C:C,"üüritav pind",A:A,6,BH:BH,1),SUMIFS(E:E,G:G,"Korruse üldpind",C:C,"üüritav pind",A:A,6,BH:BH,1))+SUMIFS(E:E,G:G,"Ühiskasutuses korruse pind",C:C,"üüritav pind",A:A,6,BH:BH,1)),0)+IFERROR(SUMIFS(E:E,G:G,"Ainukasutuses pind",C:C,"üüritav pind",H:H,BI150,A:A,7)/SUMIFS(E:E,G:G,"Ainukasutuses pind",C:C,"üüritav pind",A:A,7)*(IF(G150="Korruse üldpind", SUMIFS(E:E,G:G,"Ühiskasutuses korruse pind",C:C,"üüritav pind",A:A,7,BH:BH,1),SUMIFS(E:E,G:G,"Korruse üldpind",C:C,"üüritav pind",A:A,7,BH:BH,1))+SUMIFS(E:E,G:G,"Ühiskasutuses korruse pind",C:C,"üüritav pind",A:A,7,BH:BH,1)),0)+IFERROR(SUMIFS(E:E,G:G,"Ainukasutuses pind",C:C,"üüritav pind",H:H,BI150,A:A,8)/SUMIFS(E:E,G:G,"Ainukasutuses pind",C:C,"üüritav pind",A:A,8)*(IF(G150="Korruse üldpind", SUMIFS(E:E,G:G,"Ühiskasutuses korruse pind",C:C,"üüritav pind",A:A,8,BH:BH,1),SUMIFS(E:E,G:G,"Korruse üldpind",C:C,"üüritav pind",A:A,8,BH:BH,1))+SUMIFS(E:E,G:G,"Ühiskasutuses korruse pind",C:C,"üüritav pind",A:A,8,BH:BH,1)),0)+IFERROR(SUMIFS(E:E,G:G,"Ainukasutuses pind",C:C,"üüritav pind",H:H,BI150,A:A,9)/SUMIFS(E:E,G:G,"Ainukasutuses pind",C:C,"üüritav pind",A:A,9)*(IF(G150="Korruse üldpind", SUMIFS(E:E,G:G,"Ühiskasutuses korruse pind",C:C,"üüritav pind",A:A,9,BH:BH,1),SUMIFS(E:E,G:G,"Korruse üldpind",C:C,"üüritav pind",A:A,9,BH:BH,1))+SUMIFS(E:E,G:G,"Ühiskasutuses korruse pind",C:C,"üüritav pind",A:A,9,BH:BH,1)),0)+IFERROR(SUMIFS(E:E,G:G,"Ainukasutuses pind",C:C,"üüritav pind",H:H,BI150,A:A,10)/SUMIFS(E:E,G:G,"Ainukasutuses pind",C:C,"üüritav pind",A:A,10)*(IF(G150="Korruse üldpind", SUMIFS(E:E,G:G,"Ühiskasutuses korruse pind",C:C,"üüritav pind",A:A,10,BH:BH,1),SUMIFS(E:E,G:G,"Korruse üldpind",C:C,"üüritav pind",A:A,10,BH:BH,1))+SUMIFS(E:E,G:G,"Ühiskasutuses korruse pind",C:C,"üüritav pind",A:A,10,BH:BH,1)), 0)+IFERROR(SUMIFS(E:E,G:G,"Ainukasutuses pind",C:C,"üüritav pind",H:H,BI150,A:A,11)/SUMIFS(E:E,G:G,"Ainukasutuses pind",C:C,"üüritav pind",A:A,11)*(IF(G150="Korruse üldpind",SUMIFS(E:E,G:G,"Ühiskasutuses korruse pind",C:C,"üüritav pind",A:A,11,BH:BH,1),SUMIFS(E:E,G:G,"Korruse üldpind",C:C,"üüritav pind",A:A,11,BH:BH,1))+SUMIFS(E:E,G:G,"Ühiskasutuses korruse pind",C:C,"üüritav pind",A:A,11,BH:BH,1)), 0)+IFERROR(SUMIFS(E:E,G:G,"Ainukasutuses pind",C:C,"üüritav pind",H:H,BI150,A:A,12)/SUMIFS(E:E,G:G,"Ainukasutuses pind",C:C,"üüritav pind",A:A,12)*(IF(G150="Korruse üldpind", SUMIFS(E:E,G:G,"Ühiskasutuses korruse pind",C:C,"üüritav pind",A:A,12,BH:BH,1),SUMIFS(E:E,G:G,"Korruse üldpind",C:C,"üüritav pind",A:A,12,BH:BH,1))+SUMIFS(E:E,G:G,"Ühiskasutuses korruse pind",C:C,"üüritav pind",A:A,12,BH:BH,1)),0)+IFERROR(SUMIFS(E:E,G:G,"Ainukasutuses pind",C:C,"üüritav pind",H:H,BI150,A:A,13)/SUMIFS(E:E,G:G,"Ainukasutuses pind",C:C,"üüritav pind",A:A,13)*(IF(G150="Korruse üldpind", SUMIFS(E:E,G:G,"Ühiskasutuses korruse pind",C:C,"üüritav pind",A:A,13,BH:BH,1),SUMIFS(E:E,G:G,"Korruse üldpind",C:C,"üüritav pind",A:A,13,BH:BH,1))+SUMIFS(E:E,G:G,"Ühiskasutuses korruse pind",C:C,"üüritav pind",A:A,13,BH:BH,1)),0)+IFERROR(SUMIFS(E:E,G:G,"Ainukasutuses pind",C:C,"Üüritav pind",H:H,BI150,A:A,14)/SUMIFS(E:E,G:G,"Ainukasutuses pind",C:C,"Üüritav pind",A:A,14)*(IF(G150="Korruse üldpind", SUMIFS(E:E,G:G,"Ühiskasutuses korruse pind",C:C,"üüritav pind",A:A,14,BH:BH,1),SUMIFS(E:E,G:G,"Korruse üldpind",C:C,"üüritav pind",A:A,14,BH:BH,1))+SUMIFS(E:E,G:G,"Ühiskasutuses korruse pind",C:C,"üüritav pind",A:A,14,BH:BH,1)), 0),IF(BI150="Aktiivne vakantsus", SUMIFS(E:E,C:C,"üüritav pind",G:G,"Ühiskasutuses korruse pind",BH:BH,1)+SUMIFS(E:E,C:C,"üüritav pind",G:G,"Korruse üldpind",BH:BH,1)-SUM($BL$2:BL149), IF(BI150="Üüritav büroopind kokku", SUM($BL$2:BL149), "")))</f>
        <v/>
      </c>
      <c r="BM150" s="34" t="str">
        <f ca="1">IF(BF150&lt;&gt;"",IFERROR(AY150/SUM($AY$3:OFFSET($AY$3,MATCH("Üüritav büroopind kokku",$BI$5:$BI$300,0),0))*(SUMIFS(E:E,G:G,"Ühiskasutuses hoone pind",C:C,"ÜÜRITAV PIND",BH:BH,1)+SUMIFS(E:E,G:G,"Hoone üldpind",C:C,"ÜÜRITAV PIND",BH:BH,1)),0),IF(BI150="Aktiivne vakantsus",IFERROR(AY150/SUM($AY$3:OFFSET($AY$3,MATCH("Üüritav büroopind kokku",$BI$5:$BI$300,0),0))*(SUMIFS(E:E,G:G,"Ühiskasutuses hoone pind",C:C,"ÜÜRITAV PIND",BH:BH,1)+SUMIFS(E:E,G:G,"Hoone üldpind",C:C,"ÜÜRITAV PIND",BH:BH,1)),0),IF(BI150="Üüritav büroopind kokku",SUM($BM$2:BM149),"")))</f>
        <v/>
      </c>
      <c r="BN150" s="34" t="str">
        <f>IF(OR(BF150&lt;&gt;"",BI150="Aktiivne vakantsus"),IFERROR(SUMIFS(INDEX($AC$3:$AU$1002,0,MATCH($BI150,AC$2:AU$2,0)),$BH$3:$BH$1002,1),0),IF(BI150="Üüritav büroopind kokku",SUM($BN$2:BN149), ""))</f>
        <v/>
      </c>
      <c r="BO150" s="34" t="str">
        <f t="shared" si="23"/>
        <v/>
      </c>
      <c r="BP150" s="114" t="str">
        <f t="shared" ca="1" si="21"/>
        <v/>
      </c>
    </row>
    <row r="151" spans="1:68" x14ac:dyDescent="0.3">
      <c r="A151" s="25" t="str">
        <f>IF(Eksplikatsioon!A153=0,"",Eksplikatsioon!A153)</f>
        <v/>
      </c>
      <c r="B151" s="58" t="str">
        <f>IF(Eksplikatsioon!B153=0,"",Eksplikatsioon!B153)</f>
        <v/>
      </c>
      <c r="C151" s="25" t="str">
        <f>IF(Eksplikatsioon!C153=0,"",Eksplikatsioon!C153)</f>
        <v/>
      </c>
      <c r="D151" s="25" t="str">
        <f>IF(Eksplikatsioon!D153=0,"",Eksplikatsioon!D153)</f>
        <v/>
      </c>
      <c r="E151" s="56" t="str">
        <f>IF(Eksplikatsioon!F153=0,"",Eksplikatsioon!F153)</f>
        <v/>
      </c>
      <c r="F151" s="25" t="str">
        <f>IF(Eksplikatsioon!H153=0,"",Eksplikatsioon!H153)</f>
        <v/>
      </c>
      <c r="G151" s="25" t="str">
        <f>IF(Eksplikatsioon!J153=0,"",Eksplikatsioon!J153)</f>
        <v/>
      </c>
      <c r="H151" s="25" t="str">
        <f>IF(Eksplikatsioon!K153=0,"",Eksplikatsioon!K153)</f>
        <v/>
      </c>
      <c r="I151" s="25" t="str">
        <f>IF(Eksplikatsioon!L153=0,"",Eksplikatsioon!L153)</f>
        <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c r="BH151" s="108" t="str">
        <f t="shared" si="22"/>
        <v/>
      </c>
      <c r="BI151" s="9" t="str">
        <f t="shared" si="24"/>
        <v/>
      </c>
      <c r="BJ151" s="9" t="str">
        <f t="shared" si="25"/>
        <v/>
      </c>
      <c r="BK151" s="34" t="str">
        <f>IF(BF151&lt;&gt;"",IF(SUMIFS(E:E,H:H,BI151,G:G,"Ainukasutuses pind",C:C,"ÜÜRITAV PIND",BH:BH,1)=0,0,SUMIFS(E:E,H:H,BI151,G:G,"Ainukasutuses pind",C:C,"ÜÜRITAV PIND",BH:BH,1)),IF(BI151="Aktiivne vakantsus",SUMIFS(E:E,C:C,"üüritav pind",G:G,"ainukasutuses pind",BH:BH,1)-SUM($BK$2:BK150),IF(BI151="Üüritav büroopind kokku",SUM($BK$2:BK150),"")))</f>
        <v/>
      </c>
      <c r="BL151" s="34" t="str">
        <f>IF(BF151&lt;&gt;"",IFERROR(SUMIFS(E:E,G:G,"Ainukasutuses pind",C:C,"üüritav pind",H:H,BI151,A:A,-4)/SUMIFS(E:E,G:G,"Ainukasutuses pind",C:C,"üüritav pind",A:A,-4)*(IF(G151="Korruse üldpind", SUMIFS(E:E,G:G,"Ühiskasutuses korruse pind",C:C,"üüritav pind",A:A,-4,BH:BH,1),SUMIFS(E:E,G:G,"Korruse üldpind",C:C,"üüritav pind",A:A,-4,BH:BH,1))+SUMIFS(E:E,G:G,"Ühiskasutuses korruse pind",C:C,"üüritav pind",A:A,-4,BH:BH,1)),0)+IFERROR(SUMIFS(E:E,G:G,"Ainukasutuses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pind",H:H,BI151,A:A,-1)/SUMIFS(E:E,G:G,"Ainukasutuses pind",C:C,"üüritav pind",A:A,-1)*(IF(G151="Korruse üldpind",SUMIFS(E:E,G:G,"Ühiskasutuses korruse pind",C:C,"üüritav pind",A:A,-1,BH:BH,1),SUMIFS(E:E,G:G,"Korruse üldpind",C:C,"üüritav pind",A:A,-1,BH:BH,1))+SUMIFS(E:E,G:G,"Ühiskasutuses korruse pind",C:C,"üüritav pind",A:A,-1,BH:BH,1)),0)+IFERROR(SUMIFS(E:E,G:G,"Ainukasutuses pind",C:C,"üüritav pind",H:H,BI151,A:A,0)/SUMIFS(E:E,G:G,"Ainukasutuses pind",C:C,"üüritav pind",A:A,0)*(IF(G151="Korruse üldpind", SUMIFS(E:E,G:G,"Ühiskasutuses korruse pind",C:C,"üüritav pind",A:A,0,BH:BH,1),SUMIFS(E:E,G:G,"Korruse üldpind",C:C,"üüritav pind",A:A,0,BH:BH,1))+SUMIFS(E:E,G:G,"Ühiskasutuses korruse pind",C:C,"üüritav pind",A:A,0,BH:BH,1)),0)+IFERROR(SUMIFS(E:E,G:G,"Ainukasutuses pind",C:C,"üüritav pind",H:H,BI151,A:A,1)/SUMIFS(E:E,G:G,"Ainukasutuses pind",C:C,"üüritav pind",A:A,1)*(IF(G151="Korruse üldpind", SUMIFS(E:E,G:G,"Ühiskasutuses korruse pind",C:C,"üüritav pind",A:A,1,BH:BH,1),SUMIFS(E:E,G:G,"Korruse üldpind",C:C,"üüritav pind",A:A,1,BH:BH,1))+SUMIFS(E:E,G:G,"Ühiskasutuses korruse pind",C:C,"üüritav pind",A:A,1,BH:BH,1)),0)+IFERROR(SUMIFS(E:E,G:G,"Ainukasutuses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 0)+IFERROR(SUMIFS(E:E,G:G,"Ainukasutuses pind",C:C,"üüritav pind",H:H,BI151,A:A,4)/SUMIFS(E:E,G:G,"Ainukasutuses pind",C:C,"üüritav pind",A:A,4)*(IF(G151="Korruse üldpind",SUMIFS(E:E,G:G,"Ühiskasutuses korruse pind",C:C,"üüritav pind",A:A,4,BH:BH,1),SUMIFS(E:E,G:G,"Korruse üldpind",C:C,"üüritav pind",A:A,4,BH:BH,1))+SUMIFS(E:E,G:G,"Ühiskasutuses korruse pind",C:C,"üüritav pind",A:A,4,BH:BH,1)), 0)+IFERROR(SUMIFS(E:E,G:G,"Ainukasutuses pind",C:C,"üüritav pind",H:H,BI151,A:A,5)/SUMIFS(E:E,G:G,"Ainukasutuses pind",C:C,"üüritav pind",A:A,5)*(IF(G151="Korruse üldpind", SUMIFS(E:E,G:G,"Ühiskasutuses korruse pind",C:C,"üüritav pind",A:A,5,BH:BH,1),SUMIFS(E:E,G:G,"Korruse üldpind",C:C,"üüritav pind",A:A,5,BH:BH,1))+SUMIFS(E:E,G:G,"Ühiskasutuses korruse pind",C:C,"üüritav pind",A:A,5,BH:BH,1)), 0)+IFERROR(SUMIFS(E:E,G:G,"Ainukasutuses pind",C:C,"üüritav pind",H:H,BI151,A:A,6)/SUMIFS(E:E,G:G,"Ainukasutuses pind",C:C,"üüritav pind",A:A,6)*(IF(G151="Korruse üldpind", SUMIFS(E:E,G:G,"Ühiskasutuses korruse pind",C:C,"üüritav pind",A:A,6,BH:BH,1),SUMIFS(E:E,G:G,"Korruse üldpind",C:C,"üüritav pind",A:A,6,BH:BH,1))+SUMIFS(E:E,G:G,"Ühiskasutuses korruse pind",C:C,"üüritav pind",A:A,6,BH:BH,1)),0)+IFERROR(SUMIFS(E:E,G:G,"Ainukasutuses pind",C:C,"üüritav pind",H:H,BI151,A:A,7)/SUMIFS(E:E,G:G,"Ainukasutuses pind",C:C,"üüritav pind",A:A,7)*(IF(G151="Korruse üldpind", SUMIFS(E:E,G:G,"Ühiskasutuses korruse pind",C:C,"üüritav pind",A:A,7,BH:BH,1),SUMIFS(E:E,G:G,"Korruse üldpind",C:C,"üüritav pind",A:A,7,BH:BH,1))+SUMIFS(E:E,G:G,"Ühiskasutuses korruse pind",C:C,"üüritav pind",A:A,7,BH:BH,1)),0)+IFERROR(SUMIFS(E:E,G:G,"Ainukasutuses pind",C:C,"üüritav pind",H:H,BI151,A:A,8)/SUMIFS(E:E,G:G,"Ainukasutuses pind",C:C,"üüritav pind",A:A,8)*(IF(G151="Korruse üldpind", SUMIFS(E:E,G:G,"Ühiskasutuses korruse pind",C:C,"üüritav pind",A:A,8,BH:BH,1),SUMIFS(E:E,G:G,"Korruse üldpind",C:C,"üüritav pind",A:A,8,BH:BH,1))+SUMIFS(E:E,G:G,"Ühiskasutuses korruse pind",C:C,"üüritav pind",A:A,8,BH:BH,1)),0)+IFERROR(SUMIFS(E:E,G:G,"Ainukasutuses pind",C:C,"üüritav pind",H:H,BI151,A:A,9)/SUMIFS(E:E,G:G,"Ainukasutuses pind",C:C,"üüritav pind",A:A,9)*(IF(G151="Korruse üldpind", SUMIFS(E:E,G:G,"Ühiskasutuses korruse pind",C:C,"üüritav pind",A:A,9,BH:BH,1),SUMIFS(E:E,G:G,"Korruse üldpind",C:C,"üüritav pind",A:A,9,BH:BH,1))+SUMIFS(E:E,G:G,"Ühiskasutuses korruse pind",C:C,"üüritav pind",A:A,9,BH:BH,1)),0)+IFERROR(SUMIFS(E:E,G:G,"Ainukasutuses pind",C:C,"üüritav pind",H:H,BI151,A:A,10)/SUMIFS(E:E,G:G,"Ainukasutuses pind",C:C,"üüritav pind",A:A,10)*(IF(G151="Korruse üldpind", SUMIFS(E:E,G:G,"Ühiskasutuses korruse pind",C:C,"üüritav pind",A:A,10,BH:BH,1),SUMIFS(E:E,G:G,"Korruse üldpind",C:C,"üüritav pind",A:A,10,BH:BH,1))+SUMIFS(E:E,G:G,"Ühiskasutuses korruse pind",C:C,"üüritav pind",A:A,10,BH:BH,1)), 0)+IFERROR(SUMIFS(E:E,G:G,"Ainukasutuses pind",C:C,"üüritav pind",H:H,BI151,A:A,11)/SUMIFS(E:E,G:G,"Ainukasutuses pind",C:C,"üüritav pind",A:A,11)*(IF(G151="Korruse üldpind",SUMIFS(E:E,G:G,"Ühiskasutuses korruse pind",C:C,"üüritav pind",A:A,11,BH:BH,1),SUMIFS(E:E,G:G,"Korruse üldpind",C:C,"üüritav pind",A:A,11,BH:BH,1))+SUMIFS(E:E,G:G,"Ühiskasutuses korruse pind",C:C,"üüritav pind",A:A,11,BH:BH,1)), 0)+IFERROR(SUMIFS(E:E,G:G,"Ainukasutuses pind",C:C,"üüritav pind",H:H,BI151,A:A,12)/SUMIFS(E:E,G:G,"Ainukasutuses pind",C:C,"üüritav pind",A:A,12)*(IF(G151="Korruse üldpind", SUMIFS(E:E,G:G,"Ühiskasutuses korruse pind",C:C,"üüritav pind",A:A,12,BH:BH,1),SUMIFS(E:E,G:G,"Korruse üldpind",C:C,"üüritav pind",A:A,12,BH:BH,1))+SUMIFS(E:E,G:G,"Ühiskasutuses korruse pind",C:C,"üüritav pind",A:A,12,BH:BH,1)),0)+IFERROR(SUMIFS(E:E,G:G,"Ainukasutuses pind",C:C,"üüritav pind",H:H,BI151,A:A,13)/SUMIFS(E:E,G:G,"Ainukasutuses pind",C:C,"üüritav pind",A:A,13)*(IF(G151="Korruse üldpind", SUMIFS(E:E,G:G,"Ühiskasutuses korruse pind",C:C,"üüritav pind",A:A,13,BH:BH,1),SUMIFS(E:E,G:G,"Korruse üldpind",C:C,"üüritav pind",A:A,13,BH:BH,1))+SUMIFS(E:E,G:G,"Ühiskasutuses korruse pind",C:C,"üüritav pind",A:A,13,BH:BH,1)),0)+IFERROR(SUMIFS(E:E,G:G,"Ainukasutuses pind",C:C,"Üüritav pind",H:H,BI151,A:A,14)/SUMIFS(E:E,G:G,"Ainukasutuses pind",C:C,"Üüritav pind",A:A,14)*(IF(G151="Korruse üldpind", SUMIFS(E:E,G:G,"Ühiskasutuses korruse pind",C:C,"üüritav pind",A:A,14,BH:BH,1),SUMIFS(E:E,G:G,"Korruse üldpind",C:C,"üüritav pind",A:A,14,BH:BH,1))+SUMIFS(E:E,G:G,"Ühiskasutuses korruse pind",C:C,"üüritav pind",A:A,14,BH:BH,1)), 0),IF(BI151="Aktiivne vakantsus", SUMIFS(E:E,C:C,"üüritav pind",G:G,"Ühiskasutuses korruse pind",BH:BH,1)+SUMIFS(E:E,C:C,"üüritav pind",G:G,"Korruse üldpind",BH:BH,1)-SUM($BL$2:BL150), IF(BI151="Üüritav büroopind kokku", SUM($BL$2:BL150), "")))</f>
        <v/>
      </c>
      <c r="BM151" s="34" t="str">
        <f ca="1">IF(BF151&lt;&gt;"",IFERROR(AY151/SUM($AY$3:OFFSET($AY$3,MATCH("Üüritav büroopind kokku",$BI$5:$BI$300,0),0))*(SUMIFS(E:E,G:G,"Ühiskasutuses hoone pind",C:C,"ÜÜRITAV PIND",BH:BH,1)+SUMIFS(E:E,G:G,"Hoone üldpind",C:C,"ÜÜRITAV PIND",BH:BH,1)),0),IF(BI151="Aktiivne vakantsus",IFERROR(AY151/SUM($AY$3:OFFSET($AY$3,MATCH("Üüritav büroopind kokku",$BI$5:$BI$300,0),0))*(SUMIFS(E:E,G:G,"Ühiskasutuses hoone pind",C:C,"ÜÜRITAV PIND",BH:BH,1)+SUMIFS(E:E,G:G,"Hoone üldpind",C:C,"ÜÜRITAV PIND",BH:BH,1)),0),IF(BI151="Üüritav büroopind kokku",SUM($BM$2:BM150),"")))</f>
        <v/>
      </c>
      <c r="BN151" s="34" t="str">
        <f>IF(OR(BF151&lt;&gt;"",BI151="Aktiivne vakantsus"),IFERROR(SUMIFS(INDEX($AC$3:$AU$1002,0,MATCH($BI151,AC$2:AU$2,0)),$BH$3:$BH$1002,1),0),IF(BI151="Üüritav büroopind kokku",SUM($BN$2:BN150), ""))</f>
        <v/>
      </c>
      <c r="BO151" s="34" t="str">
        <f t="shared" si="23"/>
        <v/>
      </c>
      <c r="BP151" s="114" t="str">
        <f t="shared" ca="1" si="21"/>
        <v/>
      </c>
    </row>
    <row r="152" spans="1:68" x14ac:dyDescent="0.3">
      <c r="A152" s="25" t="str">
        <f>IF(Eksplikatsioon!A154=0,"",Eksplikatsioon!A154)</f>
        <v/>
      </c>
      <c r="B152" s="58" t="str">
        <f>IF(Eksplikatsioon!B154=0,"",Eksplikatsioon!B154)</f>
        <v/>
      </c>
      <c r="C152" s="25" t="str">
        <f>IF(Eksplikatsioon!C154=0,"",Eksplikatsioon!C154)</f>
        <v/>
      </c>
      <c r="D152" s="25" t="str">
        <f>IF(Eksplikatsioon!D154=0,"",Eksplikatsioon!D154)</f>
        <v/>
      </c>
      <c r="E152" s="56" t="str">
        <f>IF(Eksplikatsioon!F154=0,"",Eksplikatsioon!F154)</f>
        <v/>
      </c>
      <c r="F152" s="25" t="str">
        <f>IF(Eksplikatsioon!H154=0,"",Eksplikatsioon!H154)</f>
        <v/>
      </c>
      <c r="G152" s="25" t="str">
        <f>IF(Eksplikatsioon!J154=0,"",Eksplikatsioon!J154)</f>
        <v/>
      </c>
      <c r="H152" s="25" t="str">
        <f>IF(Eksplikatsioon!K154=0,"",Eksplikatsioon!K154)</f>
        <v/>
      </c>
      <c r="I152" s="25" t="str">
        <f>IF(Eksplikatsioon!L154=0,"",Eksplikatsioon!L154)</f>
        <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c r="BH152" s="108" t="str">
        <f t="shared" si="22"/>
        <v/>
      </c>
      <c r="BI152" s="9" t="str">
        <f t="shared" si="24"/>
        <v/>
      </c>
      <c r="BJ152" s="9" t="str">
        <f t="shared" si="25"/>
        <v/>
      </c>
      <c r="BK152" s="34" t="str">
        <f>IF(BF152&lt;&gt;"",IF(SUMIFS(E:E,H:H,BI152,G:G,"Ainukasutuses pind",C:C,"ÜÜRITAV PIND",BH:BH,1)=0,0,SUMIFS(E:E,H:H,BI152,G:G,"Ainukasutuses pind",C:C,"ÜÜRITAV PIND",BH:BH,1)),IF(BI152="Aktiivne vakantsus",SUMIFS(E:E,C:C,"üüritav pind",G:G,"ainukasutuses pind",BH:BH,1)-SUM($BK$2:BK151),IF(BI152="Üüritav büroopind kokku",SUM($BK$2:BK151),"")))</f>
        <v/>
      </c>
      <c r="BL152" s="34" t="str">
        <f>IF(BF152&lt;&gt;"",IFERROR(SUMIFS(E:E,G:G,"Ainukasutuses pind",C:C,"üüritav pind",H:H,BI152,A:A,-4)/SUMIFS(E:E,G:G,"Ainukasutuses pind",C:C,"üüritav pind",A:A,-4)*(IF(G152="Korruse üldpind", SUMIFS(E:E,G:G,"Ühiskasutuses korruse pind",C:C,"üüritav pind",A:A,-4,BH:BH,1),SUMIFS(E:E,G:G,"Korruse üldpind",C:C,"üüritav pind",A:A,-4,BH:BH,1))+SUMIFS(E:E,G:G,"Ühiskasutuses korruse pind",C:C,"üüritav pind",A:A,-4,BH:BH,1)),0)+IFERROR(SUMIFS(E:E,G:G,"Ainukasutuses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pind",H:H,BI152,A:A,-1)/SUMIFS(E:E,G:G,"Ainukasutuses pind",C:C,"üüritav pind",A:A,-1)*(IF(G152="Korruse üldpind",SUMIFS(E:E,G:G,"Ühiskasutuses korruse pind",C:C,"üüritav pind",A:A,-1,BH:BH,1),SUMIFS(E:E,G:G,"Korruse üldpind",C:C,"üüritav pind",A:A,-1,BH:BH,1))+SUMIFS(E:E,G:G,"Ühiskasutuses korruse pind",C:C,"üüritav pind",A:A,-1,BH:BH,1)),0)+IFERROR(SUMIFS(E:E,G:G,"Ainukasutuses pind",C:C,"üüritav pind",H:H,BI152,A:A,0)/SUMIFS(E:E,G:G,"Ainukasutuses pind",C:C,"üüritav pind",A:A,0)*(IF(G152="Korruse üldpind", SUMIFS(E:E,G:G,"Ühiskasutuses korruse pind",C:C,"üüritav pind",A:A,0,BH:BH,1),SUMIFS(E:E,G:G,"Korruse üldpind",C:C,"üüritav pind",A:A,0,BH:BH,1))+SUMIFS(E:E,G:G,"Ühiskasutuses korruse pind",C:C,"üüritav pind",A:A,0,BH:BH,1)),0)+IFERROR(SUMIFS(E:E,G:G,"Ainukasutuses pind",C:C,"üüritav pind",H:H,BI152,A:A,1)/SUMIFS(E:E,G:G,"Ainukasutuses pind",C:C,"üüritav pind",A:A,1)*(IF(G152="Korruse üldpind", SUMIFS(E:E,G:G,"Ühiskasutuses korruse pind",C:C,"üüritav pind",A:A,1,BH:BH,1),SUMIFS(E:E,G:G,"Korruse üldpind",C:C,"üüritav pind",A:A,1,BH:BH,1))+SUMIFS(E:E,G:G,"Ühiskasutuses korruse pind",C:C,"üüritav pind",A:A,1,BH:BH,1)),0)+IFERROR(SUMIFS(E:E,G:G,"Ainukasutuses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 0)+IFERROR(SUMIFS(E:E,G:G,"Ainukasutuses pind",C:C,"üüritav pind",H:H,BI152,A:A,4)/SUMIFS(E:E,G:G,"Ainukasutuses pind",C:C,"üüritav pind",A:A,4)*(IF(G152="Korruse üldpind",SUMIFS(E:E,G:G,"Ühiskasutuses korruse pind",C:C,"üüritav pind",A:A,4,BH:BH,1),SUMIFS(E:E,G:G,"Korruse üldpind",C:C,"üüritav pind",A:A,4,BH:BH,1))+SUMIFS(E:E,G:G,"Ühiskasutuses korruse pind",C:C,"üüritav pind",A:A,4,BH:BH,1)), 0)+IFERROR(SUMIFS(E:E,G:G,"Ainukasutuses pind",C:C,"üüritav pind",H:H,BI152,A:A,5)/SUMIFS(E:E,G:G,"Ainukasutuses pind",C:C,"üüritav pind",A:A,5)*(IF(G152="Korruse üldpind", SUMIFS(E:E,G:G,"Ühiskasutuses korruse pind",C:C,"üüritav pind",A:A,5,BH:BH,1),SUMIFS(E:E,G:G,"Korruse üldpind",C:C,"üüritav pind",A:A,5,BH:BH,1))+SUMIFS(E:E,G:G,"Ühiskasutuses korruse pind",C:C,"üüritav pind",A:A,5,BH:BH,1)), 0)+IFERROR(SUMIFS(E:E,G:G,"Ainukasutuses pind",C:C,"üüritav pind",H:H,BI152,A:A,6)/SUMIFS(E:E,G:G,"Ainukasutuses pind",C:C,"üüritav pind",A:A,6)*(IF(G152="Korruse üldpind", SUMIFS(E:E,G:G,"Ühiskasutuses korruse pind",C:C,"üüritav pind",A:A,6,BH:BH,1),SUMIFS(E:E,G:G,"Korruse üldpind",C:C,"üüritav pind",A:A,6,BH:BH,1))+SUMIFS(E:E,G:G,"Ühiskasutuses korruse pind",C:C,"üüritav pind",A:A,6,BH:BH,1)),0)+IFERROR(SUMIFS(E:E,G:G,"Ainukasutuses pind",C:C,"üüritav pind",H:H,BI152,A:A,7)/SUMIFS(E:E,G:G,"Ainukasutuses pind",C:C,"üüritav pind",A:A,7)*(IF(G152="Korruse üldpind", SUMIFS(E:E,G:G,"Ühiskasutuses korruse pind",C:C,"üüritav pind",A:A,7,BH:BH,1),SUMIFS(E:E,G:G,"Korruse üldpind",C:C,"üüritav pind",A:A,7,BH:BH,1))+SUMIFS(E:E,G:G,"Ühiskasutuses korruse pind",C:C,"üüritav pind",A:A,7,BH:BH,1)),0)+IFERROR(SUMIFS(E:E,G:G,"Ainukasutuses pind",C:C,"üüritav pind",H:H,BI152,A:A,8)/SUMIFS(E:E,G:G,"Ainukasutuses pind",C:C,"üüritav pind",A:A,8)*(IF(G152="Korruse üldpind", SUMIFS(E:E,G:G,"Ühiskasutuses korruse pind",C:C,"üüritav pind",A:A,8,BH:BH,1),SUMIFS(E:E,G:G,"Korruse üldpind",C:C,"üüritav pind",A:A,8,BH:BH,1))+SUMIFS(E:E,G:G,"Ühiskasutuses korruse pind",C:C,"üüritav pind",A:A,8,BH:BH,1)),0)+IFERROR(SUMIFS(E:E,G:G,"Ainukasutuses pind",C:C,"üüritav pind",H:H,BI152,A:A,9)/SUMIFS(E:E,G:G,"Ainukasutuses pind",C:C,"üüritav pind",A:A,9)*(IF(G152="Korruse üldpind", SUMIFS(E:E,G:G,"Ühiskasutuses korruse pind",C:C,"üüritav pind",A:A,9,BH:BH,1),SUMIFS(E:E,G:G,"Korruse üldpind",C:C,"üüritav pind",A:A,9,BH:BH,1))+SUMIFS(E:E,G:G,"Ühiskasutuses korruse pind",C:C,"üüritav pind",A:A,9,BH:BH,1)),0)+IFERROR(SUMIFS(E:E,G:G,"Ainukasutuses pind",C:C,"üüritav pind",H:H,BI152,A:A,10)/SUMIFS(E:E,G:G,"Ainukasutuses pind",C:C,"üüritav pind",A:A,10)*(IF(G152="Korruse üldpind", SUMIFS(E:E,G:G,"Ühiskasutuses korruse pind",C:C,"üüritav pind",A:A,10,BH:BH,1),SUMIFS(E:E,G:G,"Korruse üldpind",C:C,"üüritav pind",A:A,10,BH:BH,1))+SUMIFS(E:E,G:G,"Ühiskasutuses korruse pind",C:C,"üüritav pind",A:A,10,BH:BH,1)), 0)+IFERROR(SUMIFS(E:E,G:G,"Ainukasutuses pind",C:C,"üüritav pind",H:H,BI152,A:A,11)/SUMIFS(E:E,G:G,"Ainukasutuses pind",C:C,"üüritav pind",A:A,11)*(IF(G152="Korruse üldpind",SUMIFS(E:E,G:G,"Ühiskasutuses korruse pind",C:C,"üüritav pind",A:A,11,BH:BH,1),SUMIFS(E:E,G:G,"Korruse üldpind",C:C,"üüritav pind",A:A,11,BH:BH,1))+SUMIFS(E:E,G:G,"Ühiskasutuses korruse pind",C:C,"üüritav pind",A:A,11,BH:BH,1)), 0)+IFERROR(SUMIFS(E:E,G:G,"Ainukasutuses pind",C:C,"üüritav pind",H:H,BI152,A:A,12)/SUMIFS(E:E,G:G,"Ainukasutuses pind",C:C,"üüritav pind",A:A,12)*(IF(G152="Korruse üldpind", SUMIFS(E:E,G:G,"Ühiskasutuses korruse pind",C:C,"üüritav pind",A:A,12,BH:BH,1),SUMIFS(E:E,G:G,"Korruse üldpind",C:C,"üüritav pind",A:A,12,BH:BH,1))+SUMIFS(E:E,G:G,"Ühiskasutuses korruse pind",C:C,"üüritav pind",A:A,12,BH:BH,1)),0)+IFERROR(SUMIFS(E:E,G:G,"Ainukasutuses pind",C:C,"üüritav pind",H:H,BI152,A:A,13)/SUMIFS(E:E,G:G,"Ainukasutuses pind",C:C,"üüritav pind",A:A,13)*(IF(G152="Korruse üldpind", SUMIFS(E:E,G:G,"Ühiskasutuses korruse pind",C:C,"üüritav pind",A:A,13,BH:BH,1),SUMIFS(E:E,G:G,"Korruse üldpind",C:C,"üüritav pind",A:A,13,BH:BH,1))+SUMIFS(E:E,G:G,"Ühiskasutuses korruse pind",C:C,"üüritav pind",A:A,13,BH:BH,1)),0)+IFERROR(SUMIFS(E:E,G:G,"Ainukasutuses pind",C:C,"Üüritav pind",H:H,BI152,A:A,14)/SUMIFS(E:E,G:G,"Ainukasutuses pind",C:C,"Üüritav pind",A:A,14)*(IF(G152="Korruse üldpind", SUMIFS(E:E,G:G,"Ühiskasutuses korruse pind",C:C,"üüritav pind",A:A,14,BH:BH,1),SUMIFS(E:E,G:G,"Korruse üldpind",C:C,"üüritav pind",A:A,14,BH:BH,1))+SUMIFS(E:E,G:G,"Ühiskasutuses korruse pind",C:C,"üüritav pind",A:A,14,BH:BH,1)), 0),IF(BI152="Aktiivne vakantsus", SUMIFS(E:E,C:C,"üüritav pind",G:G,"Ühiskasutuses korruse pind",BH:BH,1)+SUMIFS(E:E,C:C,"üüritav pind",G:G,"Korruse üldpind",BH:BH,1)-SUM($BL$2:BL151), IF(BI152="Üüritav büroopind kokku", SUM($BL$2:BL151), "")))</f>
        <v/>
      </c>
      <c r="BM152" s="34" t="str">
        <f ca="1">IF(BF152&lt;&gt;"",IFERROR(AY152/SUM($AY$3:OFFSET($AY$3,MATCH("Üüritav büroopind kokku",$BI$5:$BI$300,0),0))*(SUMIFS(E:E,G:G,"Ühiskasutuses hoone pind",C:C,"ÜÜRITAV PIND",BH:BH,1)+SUMIFS(E:E,G:G,"Hoone üldpind",C:C,"ÜÜRITAV PIND",BH:BH,1)),0),IF(BI152="Aktiivne vakantsus",IFERROR(AY152/SUM($AY$3:OFFSET($AY$3,MATCH("Üüritav büroopind kokku",$BI$5:$BI$300,0),0))*(SUMIFS(E:E,G:G,"Ühiskasutuses hoone pind",C:C,"ÜÜRITAV PIND",BH:BH,1)+SUMIFS(E:E,G:G,"Hoone üldpind",C:C,"ÜÜRITAV PIND",BH:BH,1)),0),IF(BI152="Üüritav büroopind kokku",SUM($BM$2:BM151),"")))</f>
        <v/>
      </c>
      <c r="BN152" s="34" t="str">
        <f>IF(OR(BF152&lt;&gt;"",BI152="Aktiivne vakantsus"),IFERROR(SUMIFS(INDEX($AC$3:$AU$1002,0,MATCH($BI152,AC$2:AU$2,0)),$BH$3:$BH$1002,1),0),IF(BI152="Üüritav büroopind kokku",SUM($BN$2:BN151), ""))</f>
        <v/>
      </c>
      <c r="BO152" s="34" t="str">
        <f t="shared" si="23"/>
        <v/>
      </c>
      <c r="BP152" s="114" t="str">
        <f t="shared" ca="1" si="21"/>
        <v/>
      </c>
    </row>
    <row r="153" spans="1:68" x14ac:dyDescent="0.3">
      <c r="A153" s="25" t="str">
        <f>IF(Eksplikatsioon!A155=0,"",Eksplikatsioon!A155)</f>
        <v/>
      </c>
      <c r="B153" s="58" t="str">
        <f>IF(Eksplikatsioon!B155=0,"",Eksplikatsioon!B155)</f>
        <v/>
      </c>
      <c r="C153" s="25" t="str">
        <f>IF(Eksplikatsioon!C155=0,"",Eksplikatsioon!C155)</f>
        <v/>
      </c>
      <c r="D153" s="25" t="str">
        <f>IF(Eksplikatsioon!D155=0,"",Eksplikatsioon!D155)</f>
        <v/>
      </c>
      <c r="E153" s="56" t="str">
        <f>IF(Eksplikatsioon!F155=0,"",Eksplikatsioon!F155)</f>
        <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c r="BH153" s="108" t="str">
        <f t="shared" si="22"/>
        <v/>
      </c>
      <c r="BI153" s="9" t="str">
        <f t="shared" si="24"/>
        <v/>
      </c>
      <c r="BJ153" s="9" t="str">
        <f t="shared" si="25"/>
        <v/>
      </c>
      <c r="BK153" s="34" t="str">
        <f>IF(BF153&lt;&gt;"",IF(SUMIFS(E:E,H:H,BI153,G:G,"Ainukasutuses pind",C:C,"ÜÜRITAV PIND",BH:BH,1)=0,0,SUMIFS(E:E,H:H,BI153,G:G,"Ainukasutuses pind",C:C,"ÜÜRITAV PIND",BH:BH,1)),IF(BI153="Aktiivne vakantsus",SUMIFS(E:E,C:C,"üüritav pind",G:G,"ainukasutuses pind",BH:BH,1)-SUM($BK$2:BK152),IF(BI153="Üüritav büroopind kokku",SUM($BK$2:BK152),"")))</f>
        <v/>
      </c>
      <c r="BL153" s="34" t="str">
        <f>IF(BF153&lt;&gt;"",IFERROR(SUMIFS(E:E,G:G,"Ainukasutuses pind",C:C,"üüritav pind",H:H,BI153,A:A,-4)/SUMIFS(E:E,G:G,"Ainukasutuses pind",C:C,"üüritav pind",A:A,-4)*(IF(G153="Korruse üldpind", SUMIFS(E:E,G:G,"Ühiskasutuses korruse pind",C:C,"üüritav pind",A:A,-4,BH:BH,1),SUMIFS(E:E,G:G,"Korruse üldpind",C:C,"üüritav pind",A:A,-4,BH:BH,1))+SUMIFS(E:E,G:G,"Ühiskasutuses korruse pind",C:C,"üüritav pind",A:A,-4,BH:BH,1)),0)+IFERROR(SUMIFS(E:E,G:G,"Ainukasutuses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pind",H:H,BI153,A:A,-1)/SUMIFS(E:E,G:G,"Ainukasutuses pind",C:C,"üüritav pind",A:A,-1)*(IF(G153="Korruse üldpind",SUMIFS(E:E,G:G,"Ühiskasutuses korruse pind",C:C,"üüritav pind",A:A,-1,BH:BH,1),SUMIFS(E:E,G:G,"Korruse üldpind",C:C,"üüritav pind",A:A,-1,BH:BH,1))+SUMIFS(E:E,G:G,"Ühiskasutuses korruse pind",C:C,"üüritav pind",A:A,-1,BH:BH,1)),0)+IFERROR(SUMIFS(E:E,G:G,"Ainukasutuses pind",C:C,"üüritav pind",H:H,BI153,A:A,0)/SUMIFS(E:E,G:G,"Ainukasutuses pind",C:C,"üüritav pind",A:A,0)*(IF(G153="Korruse üldpind", SUMIFS(E:E,G:G,"Ühiskasutuses korruse pind",C:C,"üüritav pind",A:A,0,BH:BH,1),SUMIFS(E:E,G:G,"Korruse üldpind",C:C,"üüritav pind",A:A,0,BH:BH,1))+SUMIFS(E:E,G:G,"Ühiskasutuses korruse pind",C:C,"üüritav pind",A:A,0,BH:BH,1)),0)+IFERROR(SUMIFS(E:E,G:G,"Ainukasutuses pind",C:C,"üüritav pind",H:H,BI153,A:A,1)/SUMIFS(E:E,G:G,"Ainukasutuses pind",C:C,"üüritav pind",A:A,1)*(IF(G153="Korruse üldpind", SUMIFS(E:E,G:G,"Ühiskasutuses korruse pind",C:C,"üüritav pind",A:A,1,BH:BH,1),SUMIFS(E:E,G:G,"Korruse üldpind",C:C,"üüritav pind",A:A,1,BH:BH,1))+SUMIFS(E:E,G:G,"Ühiskasutuses korruse pind",C:C,"üüritav pind",A:A,1,BH:BH,1)),0)+IFERROR(SUMIFS(E:E,G:G,"Ainukasutuses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 0)+IFERROR(SUMIFS(E:E,G:G,"Ainukasutuses pind",C:C,"üüritav pind",H:H,BI153,A:A,4)/SUMIFS(E:E,G:G,"Ainukasutuses pind",C:C,"üüritav pind",A:A,4)*(IF(G153="Korruse üldpind",SUMIFS(E:E,G:G,"Ühiskasutuses korruse pind",C:C,"üüritav pind",A:A,4,BH:BH,1),SUMIFS(E:E,G:G,"Korruse üldpind",C:C,"üüritav pind",A:A,4,BH:BH,1))+SUMIFS(E:E,G:G,"Ühiskasutuses korruse pind",C:C,"üüritav pind",A:A,4,BH:BH,1)), 0)+IFERROR(SUMIFS(E:E,G:G,"Ainukasutuses pind",C:C,"üüritav pind",H:H,BI153,A:A,5)/SUMIFS(E:E,G:G,"Ainukasutuses pind",C:C,"üüritav pind",A:A,5)*(IF(G153="Korruse üldpind", SUMIFS(E:E,G:G,"Ühiskasutuses korruse pind",C:C,"üüritav pind",A:A,5,BH:BH,1),SUMIFS(E:E,G:G,"Korruse üldpind",C:C,"üüritav pind",A:A,5,BH:BH,1))+SUMIFS(E:E,G:G,"Ühiskasutuses korruse pind",C:C,"üüritav pind",A:A,5,BH:BH,1)), 0)+IFERROR(SUMIFS(E:E,G:G,"Ainukasutuses pind",C:C,"üüritav pind",H:H,BI153,A:A,6)/SUMIFS(E:E,G:G,"Ainukasutuses pind",C:C,"üüritav pind",A:A,6)*(IF(G153="Korruse üldpind", SUMIFS(E:E,G:G,"Ühiskasutuses korruse pind",C:C,"üüritav pind",A:A,6,BH:BH,1),SUMIFS(E:E,G:G,"Korruse üldpind",C:C,"üüritav pind",A:A,6,BH:BH,1))+SUMIFS(E:E,G:G,"Ühiskasutuses korruse pind",C:C,"üüritav pind",A:A,6,BH:BH,1)),0)+IFERROR(SUMIFS(E:E,G:G,"Ainukasutuses pind",C:C,"üüritav pind",H:H,BI153,A:A,7)/SUMIFS(E:E,G:G,"Ainukasutuses pind",C:C,"üüritav pind",A:A,7)*(IF(G153="Korruse üldpind", SUMIFS(E:E,G:G,"Ühiskasutuses korruse pind",C:C,"üüritav pind",A:A,7,BH:BH,1),SUMIFS(E:E,G:G,"Korruse üldpind",C:C,"üüritav pind",A:A,7,BH:BH,1))+SUMIFS(E:E,G:G,"Ühiskasutuses korruse pind",C:C,"üüritav pind",A:A,7,BH:BH,1)),0)+IFERROR(SUMIFS(E:E,G:G,"Ainukasutuses pind",C:C,"üüritav pind",H:H,BI153,A:A,8)/SUMIFS(E:E,G:G,"Ainukasutuses pind",C:C,"üüritav pind",A:A,8)*(IF(G153="Korruse üldpind", SUMIFS(E:E,G:G,"Ühiskasutuses korruse pind",C:C,"üüritav pind",A:A,8,BH:BH,1),SUMIFS(E:E,G:G,"Korruse üldpind",C:C,"üüritav pind",A:A,8,BH:BH,1))+SUMIFS(E:E,G:G,"Ühiskasutuses korruse pind",C:C,"üüritav pind",A:A,8,BH:BH,1)),0)+IFERROR(SUMIFS(E:E,G:G,"Ainukasutuses pind",C:C,"üüritav pind",H:H,BI153,A:A,9)/SUMIFS(E:E,G:G,"Ainukasutuses pind",C:C,"üüritav pind",A:A,9)*(IF(G153="Korruse üldpind", SUMIFS(E:E,G:G,"Ühiskasutuses korruse pind",C:C,"üüritav pind",A:A,9,BH:BH,1),SUMIFS(E:E,G:G,"Korruse üldpind",C:C,"üüritav pind",A:A,9,BH:BH,1))+SUMIFS(E:E,G:G,"Ühiskasutuses korruse pind",C:C,"üüritav pind",A:A,9,BH:BH,1)),0)+IFERROR(SUMIFS(E:E,G:G,"Ainukasutuses pind",C:C,"üüritav pind",H:H,BI153,A:A,10)/SUMIFS(E:E,G:G,"Ainukasutuses pind",C:C,"üüritav pind",A:A,10)*(IF(G153="Korruse üldpind", SUMIFS(E:E,G:G,"Ühiskasutuses korruse pind",C:C,"üüritav pind",A:A,10,BH:BH,1),SUMIFS(E:E,G:G,"Korruse üldpind",C:C,"üüritav pind",A:A,10,BH:BH,1))+SUMIFS(E:E,G:G,"Ühiskasutuses korruse pind",C:C,"üüritav pind",A:A,10,BH:BH,1)), 0)+IFERROR(SUMIFS(E:E,G:G,"Ainukasutuses pind",C:C,"üüritav pind",H:H,BI153,A:A,11)/SUMIFS(E:E,G:G,"Ainukasutuses pind",C:C,"üüritav pind",A:A,11)*(IF(G153="Korruse üldpind",SUMIFS(E:E,G:G,"Ühiskasutuses korruse pind",C:C,"üüritav pind",A:A,11,BH:BH,1),SUMIFS(E:E,G:G,"Korruse üldpind",C:C,"üüritav pind",A:A,11,BH:BH,1))+SUMIFS(E:E,G:G,"Ühiskasutuses korruse pind",C:C,"üüritav pind",A:A,11,BH:BH,1)), 0)+IFERROR(SUMIFS(E:E,G:G,"Ainukasutuses pind",C:C,"üüritav pind",H:H,BI153,A:A,12)/SUMIFS(E:E,G:G,"Ainukasutuses pind",C:C,"üüritav pind",A:A,12)*(IF(G153="Korruse üldpind", SUMIFS(E:E,G:G,"Ühiskasutuses korruse pind",C:C,"üüritav pind",A:A,12,BH:BH,1),SUMIFS(E:E,G:G,"Korruse üldpind",C:C,"üüritav pind",A:A,12,BH:BH,1))+SUMIFS(E:E,G:G,"Ühiskasutuses korruse pind",C:C,"üüritav pind",A:A,12,BH:BH,1)),0)+IFERROR(SUMIFS(E:E,G:G,"Ainukasutuses pind",C:C,"üüritav pind",H:H,BI153,A:A,13)/SUMIFS(E:E,G:G,"Ainukasutuses pind",C:C,"üüritav pind",A:A,13)*(IF(G153="Korruse üldpind", SUMIFS(E:E,G:G,"Ühiskasutuses korruse pind",C:C,"üüritav pind",A:A,13,BH:BH,1),SUMIFS(E:E,G:G,"Korruse üldpind",C:C,"üüritav pind",A:A,13,BH:BH,1))+SUMIFS(E:E,G:G,"Ühiskasutuses korruse pind",C:C,"üüritav pind",A:A,13,BH:BH,1)),0)+IFERROR(SUMIFS(E:E,G:G,"Ainukasutuses pind",C:C,"Üüritav pind",H:H,BI153,A:A,14)/SUMIFS(E:E,G:G,"Ainukasutuses pind",C:C,"Üüritav pind",A:A,14)*(IF(G153="Korruse üldpind", SUMIFS(E:E,G:G,"Ühiskasutuses korruse pind",C:C,"üüritav pind",A:A,14,BH:BH,1),SUMIFS(E:E,G:G,"Korruse üldpind",C:C,"üüritav pind",A:A,14,BH:BH,1))+SUMIFS(E:E,G:G,"Ühiskasutuses korruse pind",C:C,"üüritav pind",A:A,14,BH:BH,1)), 0),IF(BI153="Aktiivne vakantsus", SUMIFS(E:E,C:C,"üüritav pind",G:G,"Ühiskasutuses korruse pind",BH:BH,1)+SUMIFS(E:E,C:C,"üüritav pind",G:G,"Korruse üldpind",BH:BH,1)-SUM($BL$2:BL152), IF(BI153="Üüritav büroopind kokku", SUM($BL$2:BL152), "")))</f>
        <v/>
      </c>
      <c r="BM153" s="34" t="str">
        <f ca="1">IF(BF153&lt;&gt;"",IFERROR(AY153/SUM($AY$3:OFFSET($AY$3,MATCH("Üüritav büroopind kokku",$BI$5:$BI$300,0),0))*(SUMIFS(E:E,G:G,"Ühiskasutuses hoone pind",C:C,"ÜÜRITAV PIND",BH:BH,1)+SUMIFS(E:E,G:G,"Hoone üldpind",C:C,"ÜÜRITAV PIND",BH:BH,1)),0),IF(BI153="Aktiivne vakantsus",IFERROR(AY153/SUM($AY$3:OFFSET($AY$3,MATCH("Üüritav büroopind kokku",$BI$5:$BI$300,0),0))*(SUMIFS(E:E,G:G,"Ühiskasutuses hoone pind",C:C,"ÜÜRITAV PIND",BH:BH,1)+SUMIFS(E:E,G:G,"Hoone üldpind",C:C,"ÜÜRITAV PIND",BH:BH,1)),0),IF(BI153="Üüritav büroopind kokku",SUM($BM$2:BM152),"")))</f>
        <v/>
      </c>
      <c r="BN153" s="34" t="str">
        <f>IF(OR(BF153&lt;&gt;"",BI153="Aktiivne vakantsus"),IFERROR(SUMIFS(INDEX($AC$3:$AU$1002,0,MATCH($BI153,AC$2:AU$2,0)),$BH$3:$BH$1002,1),0),IF(BI153="Üüritav büroopind kokku",SUM($BN$2:BN152), ""))</f>
        <v/>
      </c>
      <c r="BO153" s="34" t="str">
        <f t="shared" si="23"/>
        <v/>
      </c>
      <c r="BP153" s="114" t="str">
        <f t="shared" ca="1" si="21"/>
        <v/>
      </c>
    </row>
    <row r="154" spans="1:68" x14ac:dyDescent="0.3">
      <c r="A154" s="25" t="str">
        <f>IF(Eksplikatsioon!A156=0,"",Eksplikatsioon!A156)</f>
        <v/>
      </c>
      <c r="B154" s="58" t="str">
        <f>IF(Eksplikatsioon!B156=0,"",Eksplikatsioon!B156)</f>
        <v/>
      </c>
      <c r="C154" s="25" t="str">
        <f>IF(Eksplikatsioon!C156=0,"",Eksplikatsioon!C156)</f>
        <v/>
      </c>
      <c r="D154" s="25" t="str">
        <f>IF(Eksplikatsioon!D156=0,"",Eksplikatsioon!D156)</f>
        <v/>
      </c>
      <c r="E154" s="56" t="str">
        <f>IF(Eksplikatsioon!F156=0,"",Eksplikatsioon!F156)</f>
        <v/>
      </c>
      <c r="F154" s="25" t="str">
        <f>IF(Eksplikatsioon!H156=0,"",Eksplikatsioon!H156)</f>
        <v/>
      </c>
      <c r="G154" s="25" t="str">
        <f>IF(Eksplikatsioon!J156=0,"",Eksplikatsioon!J156)</f>
        <v/>
      </c>
      <c r="H154" s="25" t="str">
        <f>IF(Eksplikatsioon!K156=0,"",Eksplikatsioon!K156)</f>
        <v/>
      </c>
      <c r="I154" s="25" t="str">
        <f>IF(Eksplikatsioon!L156=0,"",Eksplikatsioon!L156)</f>
        <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c r="BH154" s="108" t="str">
        <f t="shared" si="22"/>
        <v/>
      </c>
      <c r="BI154" s="9" t="str">
        <f t="shared" si="24"/>
        <v/>
      </c>
      <c r="BJ154" s="9" t="str">
        <f t="shared" si="25"/>
        <v/>
      </c>
      <c r="BK154" s="34" t="str">
        <f>IF(BF154&lt;&gt;"",IF(SUMIFS(E:E,H:H,BI154,G:G,"Ainukasutuses pind",C:C,"ÜÜRITAV PIND",BH:BH,1)=0,0,SUMIFS(E:E,H:H,BI154,G:G,"Ainukasutuses pind",C:C,"ÜÜRITAV PIND",BH:BH,1)),IF(BI154="Aktiivne vakantsus",SUMIFS(E:E,C:C,"üüritav pind",G:G,"ainukasutuses pind",BH:BH,1)-SUM($BK$2:BK153),IF(BI154="Üüritav büroopind kokku",SUM($BK$2:BK153),"")))</f>
        <v/>
      </c>
      <c r="BL154" s="34" t="str">
        <f>IF(BF154&lt;&gt;"",IFERROR(SUMIFS(E:E,G:G,"Ainukasutuses pind",C:C,"üüritav pind",H:H,BI154,A:A,-4)/SUMIFS(E:E,G:G,"Ainukasutuses pind",C:C,"üüritav pind",A:A,-4)*(IF(G154="Korruse üldpind", SUMIFS(E:E,G:G,"Ühiskasutuses korruse pind",C:C,"üüritav pind",A:A,-4,BH:BH,1),SUMIFS(E:E,G:G,"Korruse üldpind",C:C,"üüritav pind",A:A,-4,BH:BH,1))+SUMIFS(E:E,G:G,"Ühiskasutuses korruse pind",C:C,"üüritav pind",A:A,-4,BH:BH,1)),0)+IFERROR(SUMIFS(E:E,G:G,"Ainukasutuses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pind",H:H,BI154,A:A,-1)/SUMIFS(E:E,G:G,"Ainukasutuses pind",C:C,"üüritav pind",A:A,-1)*(IF(G154="Korruse üldpind",SUMIFS(E:E,G:G,"Ühiskasutuses korruse pind",C:C,"üüritav pind",A:A,-1,BH:BH,1),SUMIFS(E:E,G:G,"Korruse üldpind",C:C,"üüritav pind",A:A,-1,BH:BH,1))+SUMIFS(E:E,G:G,"Ühiskasutuses korruse pind",C:C,"üüritav pind",A:A,-1,BH:BH,1)),0)+IFERROR(SUMIFS(E:E,G:G,"Ainukasutuses pind",C:C,"üüritav pind",H:H,BI154,A:A,0)/SUMIFS(E:E,G:G,"Ainukasutuses pind",C:C,"üüritav pind",A:A,0)*(IF(G154="Korruse üldpind", SUMIFS(E:E,G:G,"Ühiskasutuses korruse pind",C:C,"üüritav pind",A:A,0,BH:BH,1),SUMIFS(E:E,G:G,"Korruse üldpind",C:C,"üüritav pind",A:A,0,BH:BH,1))+SUMIFS(E:E,G:G,"Ühiskasutuses korruse pind",C:C,"üüritav pind",A:A,0,BH:BH,1)),0)+IFERROR(SUMIFS(E:E,G:G,"Ainukasutuses pind",C:C,"üüritav pind",H:H,BI154,A:A,1)/SUMIFS(E:E,G:G,"Ainukasutuses pind",C:C,"üüritav pind",A:A,1)*(IF(G154="Korruse üldpind", SUMIFS(E:E,G:G,"Ühiskasutuses korruse pind",C:C,"üüritav pind",A:A,1,BH:BH,1),SUMIFS(E:E,G:G,"Korruse üldpind",C:C,"üüritav pind",A:A,1,BH:BH,1))+SUMIFS(E:E,G:G,"Ühiskasutuses korruse pind",C:C,"üüritav pind",A:A,1,BH:BH,1)),0)+IFERROR(SUMIFS(E:E,G:G,"Ainukasutuses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 0)+IFERROR(SUMIFS(E:E,G:G,"Ainukasutuses pind",C:C,"üüritav pind",H:H,BI154,A:A,4)/SUMIFS(E:E,G:G,"Ainukasutuses pind",C:C,"üüritav pind",A:A,4)*(IF(G154="Korruse üldpind",SUMIFS(E:E,G:G,"Ühiskasutuses korruse pind",C:C,"üüritav pind",A:A,4,BH:BH,1),SUMIFS(E:E,G:G,"Korruse üldpind",C:C,"üüritav pind",A:A,4,BH:BH,1))+SUMIFS(E:E,G:G,"Ühiskasutuses korruse pind",C:C,"üüritav pind",A:A,4,BH:BH,1)), 0)+IFERROR(SUMIFS(E:E,G:G,"Ainukasutuses pind",C:C,"üüritav pind",H:H,BI154,A:A,5)/SUMIFS(E:E,G:G,"Ainukasutuses pind",C:C,"üüritav pind",A:A,5)*(IF(G154="Korruse üldpind", SUMIFS(E:E,G:G,"Ühiskasutuses korruse pind",C:C,"üüritav pind",A:A,5,BH:BH,1),SUMIFS(E:E,G:G,"Korruse üldpind",C:C,"üüritav pind",A:A,5,BH:BH,1))+SUMIFS(E:E,G:G,"Ühiskasutuses korruse pind",C:C,"üüritav pind",A:A,5,BH:BH,1)), 0)+IFERROR(SUMIFS(E:E,G:G,"Ainukasutuses pind",C:C,"üüritav pind",H:H,BI154,A:A,6)/SUMIFS(E:E,G:G,"Ainukasutuses pind",C:C,"üüritav pind",A:A,6)*(IF(G154="Korruse üldpind", SUMIFS(E:E,G:G,"Ühiskasutuses korruse pind",C:C,"üüritav pind",A:A,6,BH:BH,1),SUMIFS(E:E,G:G,"Korruse üldpind",C:C,"üüritav pind",A:A,6,BH:BH,1))+SUMIFS(E:E,G:G,"Ühiskasutuses korruse pind",C:C,"üüritav pind",A:A,6,BH:BH,1)),0)+IFERROR(SUMIFS(E:E,G:G,"Ainukasutuses pind",C:C,"üüritav pind",H:H,BI154,A:A,7)/SUMIFS(E:E,G:G,"Ainukasutuses pind",C:C,"üüritav pind",A:A,7)*(IF(G154="Korruse üldpind", SUMIFS(E:E,G:G,"Ühiskasutuses korruse pind",C:C,"üüritav pind",A:A,7,BH:BH,1),SUMIFS(E:E,G:G,"Korruse üldpind",C:C,"üüritav pind",A:A,7,BH:BH,1))+SUMIFS(E:E,G:G,"Ühiskasutuses korruse pind",C:C,"üüritav pind",A:A,7,BH:BH,1)),0)+IFERROR(SUMIFS(E:E,G:G,"Ainukasutuses pind",C:C,"üüritav pind",H:H,BI154,A:A,8)/SUMIFS(E:E,G:G,"Ainukasutuses pind",C:C,"üüritav pind",A:A,8)*(IF(G154="Korruse üldpind", SUMIFS(E:E,G:G,"Ühiskasutuses korruse pind",C:C,"üüritav pind",A:A,8,BH:BH,1),SUMIFS(E:E,G:G,"Korruse üldpind",C:C,"üüritav pind",A:A,8,BH:BH,1))+SUMIFS(E:E,G:G,"Ühiskasutuses korruse pind",C:C,"üüritav pind",A:A,8,BH:BH,1)),0)+IFERROR(SUMIFS(E:E,G:G,"Ainukasutuses pind",C:C,"üüritav pind",H:H,BI154,A:A,9)/SUMIFS(E:E,G:G,"Ainukasutuses pind",C:C,"üüritav pind",A:A,9)*(IF(G154="Korruse üldpind", SUMIFS(E:E,G:G,"Ühiskasutuses korruse pind",C:C,"üüritav pind",A:A,9,BH:BH,1),SUMIFS(E:E,G:G,"Korruse üldpind",C:C,"üüritav pind",A:A,9,BH:BH,1))+SUMIFS(E:E,G:G,"Ühiskasutuses korruse pind",C:C,"üüritav pind",A:A,9,BH:BH,1)),0)+IFERROR(SUMIFS(E:E,G:G,"Ainukasutuses pind",C:C,"üüritav pind",H:H,BI154,A:A,10)/SUMIFS(E:E,G:G,"Ainukasutuses pind",C:C,"üüritav pind",A:A,10)*(IF(G154="Korruse üldpind", SUMIFS(E:E,G:G,"Ühiskasutuses korruse pind",C:C,"üüritav pind",A:A,10,BH:BH,1),SUMIFS(E:E,G:G,"Korruse üldpind",C:C,"üüritav pind",A:A,10,BH:BH,1))+SUMIFS(E:E,G:G,"Ühiskasutuses korruse pind",C:C,"üüritav pind",A:A,10,BH:BH,1)), 0)+IFERROR(SUMIFS(E:E,G:G,"Ainukasutuses pind",C:C,"üüritav pind",H:H,BI154,A:A,11)/SUMIFS(E:E,G:G,"Ainukasutuses pind",C:C,"üüritav pind",A:A,11)*(IF(G154="Korruse üldpind",SUMIFS(E:E,G:G,"Ühiskasutuses korruse pind",C:C,"üüritav pind",A:A,11,BH:BH,1),SUMIFS(E:E,G:G,"Korruse üldpind",C:C,"üüritav pind",A:A,11,BH:BH,1))+SUMIFS(E:E,G:G,"Ühiskasutuses korruse pind",C:C,"üüritav pind",A:A,11,BH:BH,1)), 0)+IFERROR(SUMIFS(E:E,G:G,"Ainukasutuses pind",C:C,"üüritav pind",H:H,BI154,A:A,12)/SUMIFS(E:E,G:G,"Ainukasutuses pind",C:C,"üüritav pind",A:A,12)*(IF(G154="Korruse üldpind", SUMIFS(E:E,G:G,"Ühiskasutuses korruse pind",C:C,"üüritav pind",A:A,12,BH:BH,1),SUMIFS(E:E,G:G,"Korruse üldpind",C:C,"üüritav pind",A:A,12,BH:BH,1))+SUMIFS(E:E,G:G,"Ühiskasutuses korruse pind",C:C,"üüritav pind",A:A,12,BH:BH,1)),0)+IFERROR(SUMIFS(E:E,G:G,"Ainukasutuses pind",C:C,"üüritav pind",H:H,BI154,A:A,13)/SUMIFS(E:E,G:G,"Ainukasutuses pind",C:C,"üüritav pind",A:A,13)*(IF(G154="Korruse üldpind", SUMIFS(E:E,G:G,"Ühiskasutuses korruse pind",C:C,"üüritav pind",A:A,13,BH:BH,1),SUMIFS(E:E,G:G,"Korruse üldpind",C:C,"üüritav pind",A:A,13,BH:BH,1))+SUMIFS(E:E,G:G,"Ühiskasutuses korruse pind",C:C,"üüritav pind",A:A,13,BH:BH,1)),0)+IFERROR(SUMIFS(E:E,G:G,"Ainukasutuses pind",C:C,"Üüritav pind",H:H,BI154,A:A,14)/SUMIFS(E:E,G:G,"Ainukasutuses pind",C:C,"Üüritav pind",A:A,14)*(IF(G154="Korruse üldpind", SUMIFS(E:E,G:G,"Ühiskasutuses korruse pind",C:C,"üüritav pind",A:A,14,BH:BH,1),SUMIFS(E:E,G:G,"Korruse üldpind",C:C,"üüritav pind",A:A,14,BH:BH,1))+SUMIFS(E:E,G:G,"Ühiskasutuses korruse pind",C:C,"üüritav pind",A:A,14,BH:BH,1)), 0),IF(BI154="Aktiivne vakantsus", SUMIFS(E:E,C:C,"üüritav pind",G:G,"Ühiskasutuses korruse pind",BH:BH,1)+SUMIFS(E:E,C:C,"üüritav pind",G:G,"Korruse üldpind",BH:BH,1)-SUM($BL$2:BL153), IF(BI154="Üüritav büroopind kokku", SUM($BL$2:BL153), "")))</f>
        <v/>
      </c>
      <c r="BM154" s="34" t="str">
        <f ca="1">IF(BF154&lt;&gt;"",IFERROR(AY154/SUM($AY$3:OFFSET($AY$3,MATCH("Üüritav büroopind kokku",$BI$5:$BI$300,0),0))*(SUMIFS(E:E,G:G,"Ühiskasutuses hoone pind",C:C,"ÜÜRITAV PIND",BH:BH,1)+SUMIFS(E:E,G:G,"Hoone üldpind",C:C,"ÜÜRITAV PIND",BH:BH,1)),0),IF(BI154="Aktiivne vakantsus",IFERROR(AY154/SUM($AY$3:OFFSET($AY$3,MATCH("Üüritav büroopind kokku",$BI$5:$BI$300,0),0))*(SUMIFS(E:E,G:G,"Ühiskasutuses hoone pind",C:C,"ÜÜRITAV PIND",BH:BH,1)+SUMIFS(E:E,G:G,"Hoone üldpind",C:C,"ÜÜRITAV PIND",BH:BH,1)),0),IF(BI154="Üüritav büroopind kokku",SUM($BM$2:BM153),"")))</f>
        <v/>
      </c>
      <c r="BN154" s="34" t="str">
        <f>IF(OR(BF154&lt;&gt;"",BI154="Aktiivne vakantsus"),IFERROR(SUMIFS(INDEX($AC$3:$AU$1002,0,MATCH($BI154,AC$2:AU$2,0)),$BH$3:$BH$1002,1),0),IF(BI154="Üüritav büroopind kokku",SUM($BN$2:BN153), ""))</f>
        <v/>
      </c>
      <c r="BO154" s="34" t="str">
        <f t="shared" si="23"/>
        <v/>
      </c>
      <c r="BP154" s="114" t="str">
        <f t="shared" ca="1" si="21"/>
        <v/>
      </c>
    </row>
    <row r="155" spans="1:68" x14ac:dyDescent="0.3">
      <c r="A155" s="25" t="str">
        <f>IF(Eksplikatsioon!A157=0,"",Eksplikatsioon!A157)</f>
        <v/>
      </c>
      <c r="B155" s="58" t="str">
        <f>IF(Eksplikatsioon!B157=0,"",Eksplikatsioon!B157)</f>
        <v/>
      </c>
      <c r="C155" s="25" t="str">
        <f>IF(Eksplikatsioon!C157=0,"",Eksplikatsioon!C157)</f>
        <v/>
      </c>
      <c r="D155" s="25" t="str">
        <f>IF(Eksplikatsioon!D157=0,"",Eksplikatsioon!D157)</f>
        <v/>
      </c>
      <c r="E155" s="56" t="str">
        <f>IF(Eksplikatsioon!F157=0,"",Eksplikatsioon!F157)</f>
        <v/>
      </c>
      <c r="F155" s="25" t="str">
        <f>IF(Eksplikatsioon!H157=0,"",Eksplikatsioon!H157)</f>
        <v/>
      </c>
      <c r="G155" s="25" t="str">
        <f>IF(Eksplikatsioon!J157=0,"",Eksplikatsioon!J157)</f>
        <v/>
      </c>
      <c r="H155" s="25" t="str">
        <f>IF(Eksplikatsioon!K157=0,"",Eksplikatsioon!K157)</f>
        <v/>
      </c>
      <c r="I155" s="25" t="str">
        <f>IF(Eksplikatsioon!L157=0,"",Eksplikatsioon!L157)</f>
        <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c r="BH155" s="108" t="str">
        <f t="shared" si="22"/>
        <v/>
      </c>
      <c r="BI155" s="9" t="str">
        <f t="shared" si="24"/>
        <v/>
      </c>
      <c r="BJ155" s="9" t="str">
        <f t="shared" si="25"/>
        <v/>
      </c>
      <c r="BK155" s="34" t="str">
        <f>IF(BF155&lt;&gt;"",IF(SUMIFS(E:E,H:H,BI155,G:G,"Ainukasutuses pind",C:C,"ÜÜRITAV PIND",BH:BH,1)=0,0,SUMIFS(E:E,H:H,BI155,G:G,"Ainukasutuses pind",C:C,"ÜÜRITAV PIND",BH:BH,1)),IF(BI155="Aktiivne vakantsus",SUMIFS(E:E,C:C,"üüritav pind",G:G,"ainukasutuses pind",BH:BH,1)-SUM($BK$2:BK154),IF(BI155="Üüritav büroopind kokku",SUM($BK$2:BK154),"")))</f>
        <v/>
      </c>
      <c r="BL155" s="34" t="str">
        <f>IF(BF155&lt;&gt;"",IFERROR(SUMIFS(E:E,G:G,"Ainukasutuses pind",C:C,"üüritav pind",H:H,BI155,A:A,-4)/SUMIFS(E:E,G:G,"Ainukasutuses pind",C:C,"üüritav pind",A:A,-4)*(IF(G155="Korruse üldpind", SUMIFS(E:E,G:G,"Ühiskasutuses korruse pind",C:C,"üüritav pind",A:A,-4,BH:BH,1),SUMIFS(E:E,G:G,"Korruse üldpind",C:C,"üüritav pind",A:A,-4,BH:BH,1))+SUMIFS(E:E,G:G,"Ühiskasutuses korruse pind",C:C,"üüritav pind",A:A,-4,BH:BH,1)),0)+IFERROR(SUMIFS(E:E,G:G,"Ainukasutuses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pind",H:H,BI155,A:A,-1)/SUMIFS(E:E,G:G,"Ainukasutuses pind",C:C,"üüritav pind",A:A,-1)*(IF(G155="Korruse üldpind",SUMIFS(E:E,G:G,"Ühiskasutuses korruse pind",C:C,"üüritav pind",A:A,-1,BH:BH,1),SUMIFS(E:E,G:G,"Korruse üldpind",C:C,"üüritav pind",A:A,-1,BH:BH,1))+SUMIFS(E:E,G:G,"Ühiskasutuses korruse pind",C:C,"üüritav pind",A:A,-1,BH:BH,1)),0)+IFERROR(SUMIFS(E:E,G:G,"Ainukasutuses pind",C:C,"üüritav pind",H:H,BI155,A:A,0)/SUMIFS(E:E,G:G,"Ainukasutuses pind",C:C,"üüritav pind",A:A,0)*(IF(G155="Korruse üldpind", SUMIFS(E:E,G:G,"Ühiskasutuses korruse pind",C:C,"üüritav pind",A:A,0,BH:BH,1),SUMIFS(E:E,G:G,"Korruse üldpind",C:C,"üüritav pind",A:A,0,BH:BH,1))+SUMIFS(E:E,G:G,"Ühiskasutuses korruse pind",C:C,"üüritav pind",A:A,0,BH:BH,1)),0)+IFERROR(SUMIFS(E:E,G:G,"Ainukasutuses pind",C:C,"üüritav pind",H:H,BI155,A:A,1)/SUMIFS(E:E,G:G,"Ainukasutuses pind",C:C,"üüritav pind",A:A,1)*(IF(G155="Korruse üldpind", SUMIFS(E:E,G:G,"Ühiskasutuses korruse pind",C:C,"üüritav pind",A:A,1,BH:BH,1),SUMIFS(E:E,G:G,"Korruse üldpind",C:C,"üüritav pind",A:A,1,BH:BH,1))+SUMIFS(E:E,G:G,"Ühiskasutuses korruse pind",C:C,"üüritav pind",A:A,1,BH:BH,1)),0)+IFERROR(SUMIFS(E:E,G:G,"Ainukasutuses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 0)+IFERROR(SUMIFS(E:E,G:G,"Ainukasutuses pind",C:C,"üüritav pind",H:H,BI155,A:A,4)/SUMIFS(E:E,G:G,"Ainukasutuses pind",C:C,"üüritav pind",A:A,4)*(IF(G155="Korruse üldpind",SUMIFS(E:E,G:G,"Ühiskasutuses korruse pind",C:C,"üüritav pind",A:A,4,BH:BH,1),SUMIFS(E:E,G:G,"Korruse üldpind",C:C,"üüritav pind",A:A,4,BH:BH,1))+SUMIFS(E:E,G:G,"Ühiskasutuses korruse pind",C:C,"üüritav pind",A:A,4,BH:BH,1)), 0)+IFERROR(SUMIFS(E:E,G:G,"Ainukasutuses pind",C:C,"üüritav pind",H:H,BI155,A:A,5)/SUMIFS(E:E,G:G,"Ainukasutuses pind",C:C,"üüritav pind",A:A,5)*(IF(G155="Korruse üldpind", SUMIFS(E:E,G:G,"Ühiskasutuses korruse pind",C:C,"üüritav pind",A:A,5,BH:BH,1),SUMIFS(E:E,G:G,"Korruse üldpind",C:C,"üüritav pind",A:A,5,BH:BH,1))+SUMIFS(E:E,G:G,"Ühiskasutuses korruse pind",C:C,"üüritav pind",A:A,5,BH:BH,1)), 0)+IFERROR(SUMIFS(E:E,G:G,"Ainukasutuses pind",C:C,"üüritav pind",H:H,BI155,A:A,6)/SUMIFS(E:E,G:G,"Ainukasutuses pind",C:C,"üüritav pind",A:A,6)*(IF(G155="Korruse üldpind", SUMIFS(E:E,G:G,"Ühiskasutuses korruse pind",C:C,"üüritav pind",A:A,6,BH:BH,1),SUMIFS(E:E,G:G,"Korruse üldpind",C:C,"üüritav pind",A:A,6,BH:BH,1))+SUMIFS(E:E,G:G,"Ühiskasutuses korruse pind",C:C,"üüritav pind",A:A,6,BH:BH,1)),0)+IFERROR(SUMIFS(E:E,G:G,"Ainukasutuses pind",C:C,"üüritav pind",H:H,BI155,A:A,7)/SUMIFS(E:E,G:G,"Ainukasutuses pind",C:C,"üüritav pind",A:A,7)*(IF(G155="Korruse üldpind", SUMIFS(E:E,G:G,"Ühiskasutuses korruse pind",C:C,"üüritav pind",A:A,7,BH:BH,1),SUMIFS(E:E,G:G,"Korruse üldpind",C:C,"üüritav pind",A:A,7,BH:BH,1))+SUMIFS(E:E,G:G,"Ühiskasutuses korruse pind",C:C,"üüritav pind",A:A,7,BH:BH,1)),0)+IFERROR(SUMIFS(E:E,G:G,"Ainukasutuses pind",C:C,"üüritav pind",H:H,BI155,A:A,8)/SUMIFS(E:E,G:G,"Ainukasutuses pind",C:C,"üüritav pind",A:A,8)*(IF(G155="Korruse üldpind", SUMIFS(E:E,G:G,"Ühiskasutuses korruse pind",C:C,"üüritav pind",A:A,8,BH:BH,1),SUMIFS(E:E,G:G,"Korruse üldpind",C:C,"üüritav pind",A:A,8,BH:BH,1))+SUMIFS(E:E,G:G,"Ühiskasutuses korruse pind",C:C,"üüritav pind",A:A,8,BH:BH,1)),0)+IFERROR(SUMIFS(E:E,G:G,"Ainukasutuses pind",C:C,"üüritav pind",H:H,BI155,A:A,9)/SUMIFS(E:E,G:G,"Ainukasutuses pind",C:C,"üüritav pind",A:A,9)*(IF(G155="Korruse üldpind", SUMIFS(E:E,G:G,"Ühiskasutuses korruse pind",C:C,"üüritav pind",A:A,9,BH:BH,1),SUMIFS(E:E,G:G,"Korruse üldpind",C:C,"üüritav pind",A:A,9,BH:BH,1))+SUMIFS(E:E,G:G,"Ühiskasutuses korruse pind",C:C,"üüritav pind",A:A,9,BH:BH,1)),0)+IFERROR(SUMIFS(E:E,G:G,"Ainukasutuses pind",C:C,"üüritav pind",H:H,BI155,A:A,10)/SUMIFS(E:E,G:G,"Ainukasutuses pind",C:C,"üüritav pind",A:A,10)*(IF(G155="Korruse üldpind", SUMIFS(E:E,G:G,"Ühiskasutuses korruse pind",C:C,"üüritav pind",A:A,10,BH:BH,1),SUMIFS(E:E,G:G,"Korruse üldpind",C:C,"üüritav pind",A:A,10,BH:BH,1))+SUMIFS(E:E,G:G,"Ühiskasutuses korruse pind",C:C,"üüritav pind",A:A,10,BH:BH,1)), 0)+IFERROR(SUMIFS(E:E,G:G,"Ainukasutuses pind",C:C,"üüritav pind",H:H,BI155,A:A,11)/SUMIFS(E:E,G:G,"Ainukasutuses pind",C:C,"üüritav pind",A:A,11)*(IF(G155="Korruse üldpind",SUMIFS(E:E,G:G,"Ühiskasutuses korruse pind",C:C,"üüritav pind",A:A,11,BH:BH,1),SUMIFS(E:E,G:G,"Korruse üldpind",C:C,"üüritav pind",A:A,11,BH:BH,1))+SUMIFS(E:E,G:G,"Ühiskasutuses korruse pind",C:C,"üüritav pind",A:A,11,BH:BH,1)), 0)+IFERROR(SUMIFS(E:E,G:G,"Ainukasutuses pind",C:C,"üüritav pind",H:H,BI155,A:A,12)/SUMIFS(E:E,G:G,"Ainukasutuses pind",C:C,"üüritav pind",A:A,12)*(IF(G155="Korruse üldpind", SUMIFS(E:E,G:G,"Ühiskasutuses korruse pind",C:C,"üüritav pind",A:A,12,BH:BH,1),SUMIFS(E:E,G:G,"Korruse üldpind",C:C,"üüritav pind",A:A,12,BH:BH,1))+SUMIFS(E:E,G:G,"Ühiskasutuses korruse pind",C:C,"üüritav pind",A:A,12,BH:BH,1)),0)+IFERROR(SUMIFS(E:E,G:G,"Ainukasutuses pind",C:C,"üüritav pind",H:H,BI155,A:A,13)/SUMIFS(E:E,G:G,"Ainukasutuses pind",C:C,"üüritav pind",A:A,13)*(IF(G155="Korruse üldpind", SUMIFS(E:E,G:G,"Ühiskasutuses korruse pind",C:C,"üüritav pind",A:A,13,BH:BH,1),SUMIFS(E:E,G:G,"Korruse üldpind",C:C,"üüritav pind",A:A,13,BH:BH,1))+SUMIFS(E:E,G:G,"Ühiskasutuses korruse pind",C:C,"üüritav pind",A:A,13,BH:BH,1)),0)+IFERROR(SUMIFS(E:E,G:G,"Ainukasutuses pind",C:C,"Üüritav pind",H:H,BI155,A:A,14)/SUMIFS(E:E,G:G,"Ainukasutuses pind",C:C,"Üüritav pind",A:A,14)*(IF(G155="Korruse üldpind", SUMIFS(E:E,G:G,"Ühiskasutuses korruse pind",C:C,"üüritav pind",A:A,14,BH:BH,1),SUMIFS(E:E,G:G,"Korruse üldpind",C:C,"üüritav pind",A:A,14,BH:BH,1))+SUMIFS(E:E,G:G,"Ühiskasutuses korruse pind",C:C,"üüritav pind",A:A,14,BH:BH,1)), 0),IF(BI155="Aktiivne vakantsus", SUMIFS(E:E,C:C,"üüritav pind",G:G,"Ühiskasutuses korruse pind",BH:BH,1)+SUMIFS(E:E,C:C,"üüritav pind",G:G,"Korruse üldpind",BH:BH,1)-SUM($BL$2:BL154), IF(BI155="Üüritav büroopind kokku", SUM($BL$2:BL154), "")))</f>
        <v/>
      </c>
      <c r="BM155" s="34" t="str">
        <f ca="1">IF(BF155&lt;&gt;"",IFERROR(AY155/SUM($AY$3:OFFSET($AY$3,MATCH("Üüritav büroopind kokku",$BI$5:$BI$300,0),0))*(SUMIFS(E:E,G:G,"Ühiskasutuses hoone pind",C:C,"ÜÜRITAV PIND",BH:BH,1)+SUMIFS(E:E,G:G,"Hoone üldpind",C:C,"ÜÜRITAV PIND",BH:BH,1)),0),IF(BI155="Aktiivne vakantsus",IFERROR(AY155/SUM($AY$3:OFFSET($AY$3,MATCH("Üüritav büroopind kokku",$BI$5:$BI$300,0),0))*(SUMIFS(E:E,G:G,"Ühiskasutuses hoone pind",C:C,"ÜÜRITAV PIND",BH:BH,1)+SUMIFS(E:E,G:G,"Hoone üldpind",C:C,"ÜÜRITAV PIND",BH:BH,1)),0),IF(BI155="Üüritav büroopind kokku",SUM($BM$2:BM154),"")))</f>
        <v/>
      </c>
      <c r="BN155" s="34" t="str">
        <f>IF(OR(BF155&lt;&gt;"",BI155="Aktiivne vakantsus"),IFERROR(SUMIFS(INDEX($AC$3:$AU$1002,0,MATCH($BI155,AC$2:AU$2,0)),$BH$3:$BH$1002,1),0),IF(BI155="Üüritav büroopind kokku",SUM($BN$2:BN154), ""))</f>
        <v/>
      </c>
      <c r="BO155" s="34" t="str">
        <f t="shared" si="23"/>
        <v/>
      </c>
      <c r="BP155" s="114" t="str">
        <f t="shared" ca="1" si="21"/>
        <v/>
      </c>
    </row>
    <row r="156" spans="1:68" x14ac:dyDescent="0.3">
      <c r="A156" s="25" t="str">
        <f>IF(Eksplikatsioon!A158=0,"",Eksplikatsioon!A158)</f>
        <v/>
      </c>
      <c r="B156" s="58" t="str">
        <f>IF(Eksplikatsioon!B158=0,"",Eksplikatsioon!B158)</f>
        <v/>
      </c>
      <c r="C156" s="25" t="str">
        <f>IF(Eksplikatsioon!C158=0,"",Eksplikatsioon!C158)</f>
        <v/>
      </c>
      <c r="D156" s="25" t="str">
        <f>IF(Eksplikatsioon!D158=0,"",Eksplikatsioon!D158)</f>
        <v/>
      </c>
      <c r="E156" s="56" t="str">
        <f>IF(Eksplikatsioon!F158=0,"",Eksplikatsioon!F158)</f>
        <v/>
      </c>
      <c r="F156" s="25" t="str">
        <f>IF(Eksplikatsioon!H158=0,"",Eksplikatsioon!H158)</f>
        <v/>
      </c>
      <c r="G156" s="25" t="str">
        <f>IF(Eksplikatsioon!J158=0,"",Eksplikatsioon!J158)</f>
        <v/>
      </c>
      <c r="H156" s="25" t="str">
        <f>IF(Eksplikatsioon!K158=0,"",Eksplikatsioon!K158)</f>
        <v/>
      </c>
      <c r="I156" s="25" t="str">
        <f>IF(Eksplikatsioon!L158=0,"",Eksplikatsioon!L158)</f>
        <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c r="BH156" s="108" t="str">
        <f t="shared" si="22"/>
        <v/>
      </c>
      <c r="BI156" s="9" t="str">
        <f t="shared" si="24"/>
        <v/>
      </c>
      <c r="BJ156" s="9" t="str">
        <f t="shared" si="25"/>
        <v/>
      </c>
      <c r="BK156" s="34" t="str">
        <f>IF(BF156&lt;&gt;"",IF(SUMIFS(E:E,H:H,BI156,G:G,"Ainukasutuses pind",C:C,"ÜÜRITAV PIND",BH:BH,1)=0,0,SUMIFS(E:E,H:H,BI156,G:G,"Ainukasutuses pind",C:C,"ÜÜRITAV PIND",BH:BH,1)),IF(BI156="Aktiivne vakantsus",SUMIFS(E:E,C:C,"üüritav pind",G:G,"ainukasutuses pind",BH:BH,1)-SUM($BK$2:BK155),IF(BI156="Üüritav büroopind kokku",SUM($BK$2:BK155),"")))</f>
        <v/>
      </c>
      <c r="BL156" s="34" t="str">
        <f>IF(BF156&lt;&gt;"",IFERROR(SUMIFS(E:E,G:G,"Ainukasutuses pind",C:C,"üüritav pind",H:H,BI156,A:A,-4)/SUMIFS(E:E,G:G,"Ainukasutuses pind",C:C,"üüritav pind",A:A,-4)*(IF(G156="Korruse üldpind", SUMIFS(E:E,G:G,"Ühiskasutuses korruse pind",C:C,"üüritav pind",A:A,-4,BH:BH,1),SUMIFS(E:E,G:G,"Korruse üldpind",C:C,"üüritav pind",A:A,-4,BH:BH,1))+SUMIFS(E:E,G:G,"Ühiskasutuses korruse pind",C:C,"üüritav pind",A:A,-4,BH:BH,1)),0)+IFERROR(SUMIFS(E:E,G:G,"Ainukasutuses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pind",H:H,BI156,A:A,-1)/SUMIFS(E:E,G:G,"Ainukasutuses pind",C:C,"üüritav pind",A:A,-1)*(IF(G156="Korruse üldpind",SUMIFS(E:E,G:G,"Ühiskasutuses korruse pind",C:C,"üüritav pind",A:A,-1,BH:BH,1),SUMIFS(E:E,G:G,"Korruse üldpind",C:C,"üüritav pind",A:A,-1,BH:BH,1))+SUMIFS(E:E,G:G,"Ühiskasutuses korruse pind",C:C,"üüritav pind",A:A,-1,BH:BH,1)),0)+IFERROR(SUMIFS(E:E,G:G,"Ainukasutuses pind",C:C,"üüritav pind",H:H,BI156,A:A,0)/SUMIFS(E:E,G:G,"Ainukasutuses pind",C:C,"üüritav pind",A:A,0)*(IF(G156="Korruse üldpind", SUMIFS(E:E,G:G,"Ühiskasutuses korruse pind",C:C,"üüritav pind",A:A,0,BH:BH,1),SUMIFS(E:E,G:G,"Korruse üldpind",C:C,"üüritav pind",A:A,0,BH:BH,1))+SUMIFS(E:E,G:G,"Ühiskasutuses korruse pind",C:C,"üüritav pind",A:A,0,BH:BH,1)),0)+IFERROR(SUMIFS(E:E,G:G,"Ainukasutuses pind",C:C,"üüritav pind",H:H,BI156,A:A,1)/SUMIFS(E:E,G:G,"Ainukasutuses pind",C:C,"üüritav pind",A:A,1)*(IF(G156="Korruse üldpind", SUMIFS(E:E,G:G,"Ühiskasutuses korruse pind",C:C,"üüritav pind",A:A,1,BH:BH,1),SUMIFS(E:E,G:G,"Korruse üldpind",C:C,"üüritav pind",A:A,1,BH:BH,1))+SUMIFS(E:E,G:G,"Ühiskasutuses korruse pind",C:C,"üüritav pind",A:A,1,BH:BH,1)),0)+IFERROR(SUMIFS(E:E,G:G,"Ainukasutuses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 0)+IFERROR(SUMIFS(E:E,G:G,"Ainukasutuses pind",C:C,"üüritav pind",H:H,BI156,A:A,4)/SUMIFS(E:E,G:G,"Ainukasutuses pind",C:C,"üüritav pind",A:A,4)*(IF(G156="Korruse üldpind",SUMIFS(E:E,G:G,"Ühiskasutuses korruse pind",C:C,"üüritav pind",A:A,4,BH:BH,1),SUMIFS(E:E,G:G,"Korruse üldpind",C:C,"üüritav pind",A:A,4,BH:BH,1))+SUMIFS(E:E,G:G,"Ühiskasutuses korruse pind",C:C,"üüritav pind",A:A,4,BH:BH,1)), 0)+IFERROR(SUMIFS(E:E,G:G,"Ainukasutuses pind",C:C,"üüritav pind",H:H,BI156,A:A,5)/SUMIFS(E:E,G:G,"Ainukasutuses pind",C:C,"üüritav pind",A:A,5)*(IF(G156="Korruse üldpind", SUMIFS(E:E,G:G,"Ühiskasutuses korruse pind",C:C,"üüritav pind",A:A,5,BH:BH,1),SUMIFS(E:E,G:G,"Korruse üldpind",C:C,"üüritav pind",A:A,5,BH:BH,1))+SUMIFS(E:E,G:G,"Ühiskasutuses korruse pind",C:C,"üüritav pind",A:A,5,BH:BH,1)), 0)+IFERROR(SUMIFS(E:E,G:G,"Ainukasutuses pind",C:C,"üüritav pind",H:H,BI156,A:A,6)/SUMIFS(E:E,G:G,"Ainukasutuses pind",C:C,"üüritav pind",A:A,6)*(IF(G156="Korruse üldpind", SUMIFS(E:E,G:G,"Ühiskasutuses korruse pind",C:C,"üüritav pind",A:A,6,BH:BH,1),SUMIFS(E:E,G:G,"Korruse üldpind",C:C,"üüritav pind",A:A,6,BH:BH,1))+SUMIFS(E:E,G:G,"Ühiskasutuses korruse pind",C:C,"üüritav pind",A:A,6,BH:BH,1)),0)+IFERROR(SUMIFS(E:E,G:G,"Ainukasutuses pind",C:C,"üüritav pind",H:H,BI156,A:A,7)/SUMIFS(E:E,G:G,"Ainukasutuses pind",C:C,"üüritav pind",A:A,7)*(IF(G156="Korruse üldpind", SUMIFS(E:E,G:G,"Ühiskasutuses korruse pind",C:C,"üüritav pind",A:A,7,BH:BH,1),SUMIFS(E:E,G:G,"Korruse üldpind",C:C,"üüritav pind",A:A,7,BH:BH,1))+SUMIFS(E:E,G:G,"Ühiskasutuses korruse pind",C:C,"üüritav pind",A:A,7,BH:BH,1)),0)+IFERROR(SUMIFS(E:E,G:G,"Ainukasutuses pind",C:C,"üüritav pind",H:H,BI156,A:A,8)/SUMIFS(E:E,G:G,"Ainukasutuses pind",C:C,"üüritav pind",A:A,8)*(IF(G156="Korruse üldpind", SUMIFS(E:E,G:G,"Ühiskasutuses korruse pind",C:C,"üüritav pind",A:A,8,BH:BH,1),SUMIFS(E:E,G:G,"Korruse üldpind",C:C,"üüritav pind",A:A,8,BH:BH,1))+SUMIFS(E:E,G:G,"Ühiskasutuses korruse pind",C:C,"üüritav pind",A:A,8,BH:BH,1)),0)+IFERROR(SUMIFS(E:E,G:G,"Ainukasutuses pind",C:C,"üüritav pind",H:H,BI156,A:A,9)/SUMIFS(E:E,G:G,"Ainukasutuses pind",C:C,"üüritav pind",A:A,9)*(IF(G156="Korruse üldpind", SUMIFS(E:E,G:G,"Ühiskasutuses korruse pind",C:C,"üüritav pind",A:A,9,BH:BH,1),SUMIFS(E:E,G:G,"Korruse üldpind",C:C,"üüritav pind",A:A,9,BH:BH,1))+SUMIFS(E:E,G:G,"Ühiskasutuses korruse pind",C:C,"üüritav pind",A:A,9,BH:BH,1)),0)+IFERROR(SUMIFS(E:E,G:G,"Ainukasutuses pind",C:C,"üüritav pind",H:H,BI156,A:A,10)/SUMIFS(E:E,G:G,"Ainukasutuses pind",C:C,"üüritav pind",A:A,10)*(IF(G156="Korruse üldpind", SUMIFS(E:E,G:G,"Ühiskasutuses korruse pind",C:C,"üüritav pind",A:A,10,BH:BH,1),SUMIFS(E:E,G:G,"Korruse üldpind",C:C,"üüritav pind",A:A,10,BH:BH,1))+SUMIFS(E:E,G:G,"Ühiskasutuses korruse pind",C:C,"üüritav pind",A:A,10,BH:BH,1)), 0)+IFERROR(SUMIFS(E:E,G:G,"Ainukasutuses pind",C:C,"üüritav pind",H:H,BI156,A:A,11)/SUMIFS(E:E,G:G,"Ainukasutuses pind",C:C,"üüritav pind",A:A,11)*(IF(G156="Korruse üldpind",SUMIFS(E:E,G:G,"Ühiskasutuses korruse pind",C:C,"üüritav pind",A:A,11,BH:BH,1),SUMIFS(E:E,G:G,"Korruse üldpind",C:C,"üüritav pind",A:A,11,BH:BH,1))+SUMIFS(E:E,G:G,"Ühiskasutuses korruse pind",C:C,"üüritav pind",A:A,11,BH:BH,1)), 0)+IFERROR(SUMIFS(E:E,G:G,"Ainukasutuses pind",C:C,"üüritav pind",H:H,BI156,A:A,12)/SUMIFS(E:E,G:G,"Ainukasutuses pind",C:C,"üüritav pind",A:A,12)*(IF(G156="Korruse üldpind", SUMIFS(E:E,G:G,"Ühiskasutuses korruse pind",C:C,"üüritav pind",A:A,12,BH:BH,1),SUMIFS(E:E,G:G,"Korruse üldpind",C:C,"üüritav pind",A:A,12,BH:BH,1))+SUMIFS(E:E,G:G,"Ühiskasutuses korruse pind",C:C,"üüritav pind",A:A,12,BH:BH,1)),0)+IFERROR(SUMIFS(E:E,G:G,"Ainukasutuses pind",C:C,"üüritav pind",H:H,BI156,A:A,13)/SUMIFS(E:E,G:G,"Ainukasutuses pind",C:C,"üüritav pind",A:A,13)*(IF(G156="Korruse üldpind", SUMIFS(E:E,G:G,"Ühiskasutuses korruse pind",C:C,"üüritav pind",A:A,13,BH:BH,1),SUMIFS(E:E,G:G,"Korruse üldpind",C:C,"üüritav pind",A:A,13,BH:BH,1))+SUMIFS(E:E,G:G,"Ühiskasutuses korruse pind",C:C,"üüritav pind",A:A,13,BH:BH,1)),0)+IFERROR(SUMIFS(E:E,G:G,"Ainukasutuses pind",C:C,"Üüritav pind",H:H,BI156,A:A,14)/SUMIFS(E:E,G:G,"Ainukasutuses pind",C:C,"Üüritav pind",A:A,14)*(IF(G156="Korruse üldpind", SUMIFS(E:E,G:G,"Ühiskasutuses korruse pind",C:C,"üüritav pind",A:A,14,BH:BH,1),SUMIFS(E:E,G:G,"Korruse üldpind",C:C,"üüritav pind",A:A,14,BH:BH,1))+SUMIFS(E:E,G:G,"Ühiskasutuses korruse pind",C:C,"üüritav pind",A:A,14,BH:BH,1)), 0),IF(BI156="Aktiivne vakantsus", SUMIFS(E:E,C:C,"üüritav pind",G:G,"Ühiskasutuses korruse pind",BH:BH,1)+SUMIFS(E:E,C:C,"üüritav pind",G:G,"Korruse üldpind",BH:BH,1)-SUM($BL$2:BL155), IF(BI156="Üüritav büroopind kokku", SUM($BL$2:BL155), "")))</f>
        <v/>
      </c>
      <c r="BM156" s="34" t="str">
        <f ca="1">IF(BF156&lt;&gt;"",IFERROR(AY156/SUM($AY$3:OFFSET($AY$3,MATCH("Üüritav büroopind kokku",$BI$5:$BI$300,0),0))*(SUMIFS(E:E,G:G,"Ühiskasutuses hoone pind",C:C,"ÜÜRITAV PIND",BH:BH,1)+SUMIFS(E:E,G:G,"Hoone üldpind",C:C,"ÜÜRITAV PIND",BH:BH,1)),0),IF(BI156="Aktiivne vakantsus",IFERROR(AY156/SUM($AY$3:OFFSET($AY$3,MATCH("Üüritav büroopind kokku",$BI$5:$BI$300,0),0))*(SUMIFS(E:E,G:G,"Ühiskasutuses hoone pind",C:C,"ÜÜRITAV PIND",BH:BH,1)+SUMIFS(E:E,G:G,"Hoone üldpind",C:C,"ÜÜRITAV PIND",BH:BH,1)),0),IF(BI156="Üüritav büroopind kokku",SUM($BM$2:BM155),"")))</f>
        <v/>
      </c>
      <c r="BN156" s="34" t="str">
        <f>IF(OR(BF156&lt;&gt;"",BI156="Aktiivne vakantsus"),IFERROR(SUMIFS(INDEX($AC$3:$AU$1002,0,MATCH($BI156,AC$2:AU$2,0)),$BH$3:$BH$1002,1),0),IF(BI156="Üüritav büroopind kokku",SUM($BN$2:BN155), ""))</f>
        <v/>
      </c>
      <c r="BO156" s="34" t="str">
        <f t="shared" si="23"/>
        <v/>
      </c>
      <c r="BP156" s="114" t="str">
        <f t="shared" ca="1" si="21"/>
        <v/>
      </c>
    </row>
    <row r="157" spans="1:68" x14ac:dyDescent="0.3">
      <c r="A157" s="25" t="str">
        <f>IF(Eksplikatsioon!A159=0,"",Eksplikatsioon!A159)</f>
        <v/>
      </c>
      <c r="B157" s="58" t="str">
        <f>IF(Eksplikatsioon!B159=0,"",Eksplikatsioon!B159)</f>
        <v/>
      </c>
      <c r="C157" s="25" t="str">
        <f>IF(Eksplikatsioon!C159=0,"",Eksplikatsioon!C159)</f>
        <v/>
      </c>
      <c r="D157" s="25" t="str">
        <f>IF(Eksplikatsioon!D159=0,"",Eksplikatsioon!D159)</f>
        <v/>
      </c>
      <c r="E157" s="56" t="str">
        <f>IF(Eksplikatsioon!F159=0,"",Eksplikatsioon!F159)</f>
        <v/>
      </c>
      <c r="F157" s="25" t="str">
        <f>IF(Eksplikatsioon!H159=0,"",Eksplikatsioon!H159)</f>
        <v/>
      </c>
      <c r="G157" s="25" t="str">
        <f>IF(Eksplikatsioon!J159=0,"",Eksplikatsioon!J159)</f>
        <v/>
      </c>
      <c r="H157" s="25" t="str">
        <f>IF(Eksplikatsioon!K159=0,"",Eksplikatsioon!K159)</f>
        <v/>
      </c>
      <c r="I157" s="25" t="str">
        <f>IF(Eksplikatsioon!L159=0,"",Eksplikatsioon!L159)</f>
        <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c r="BH157" s="108" t="str">
        <f t="shared" si="22"/>
        <v/>
      </c>
      <c r="BI157" s="9" t="str">
        <f t="shared" si="24"/>
        <v/>
      </c>
      <c r="BJ157" s="9" t="str">
        <f t="shared" si="25"/>
        <v/>
      </c>
      <c r="BK157" s="34" t="str">
        <f>IF(BF157&lt;&gt;"",IF(SUMIFS(E:E,H:H,BI157,G:G,"Ainukasutuses pind",C:C,"ÜÜRITAV PIND",BH:BH,1)=0,0,SUMIFS(E:E,H:H,BI157,G:G,"Ainukasutuses pind",C:C,"ÜÜRITAV PIND",BH:BH,1)),IF(BI157="Aktiivne vakantsus",SUMIFS(E:E,C:C,"üüritav pind",G:G,"ainukasutuses pind",BH:BH,1)-SUM($BK$2:BK156),IF(BI157="Üüritav büroopind kokku",SUM($BK$2:BK156),"")))</f>
        <v/>
      </c>
      <c r="BL157" s="34" t="str">
        <f>IF(BF157&lt;&gt;"",IFERROR(SUMIFS(E:E,G:G,"Ainukasutuses pind",C:C,"üüritav pind",H:H,BI157,A:A,-4)/SUMIFS(E:E,G:G,"Ainukasutuses pind",C:C,"üüritav pind",A:A,-4)*(IF(G157="Korruse üldpind", SUMIFS(E:E,G:G,"Ühiskasutuses korruse pind",C:C,"üüritav pind",A:A,-4,BH:BH,1),SUMIFS(E:E,G:G,"Korruse üldpind",C:C,"üüritav pind",A:A,-4,BH:BH,1))+SUMIFS(E:E,G:G,"Ühiskasutuses korruse pind",C:C,"üüritav pind",A:A,-4,BH:BH,1)),0)+IFERROR(SUMIFS(E:E,G:G,"Ainukasutuses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pind",H:H,BI157,A:A,-1)/SUMIFS(E:E,G:G,"Ainukasutuses pind",C:C,"üüritav pind",A:A,-1)*(IF(G157="Korruse üldpind",SUMIFS(E:E,G:G,"Ühiskasutuses korruse pind",C:C,"üüritav pind",A:A,-1,BH:BH,1),SUMIFS(E:E,G:G,"Korruse üldpind",C:C,"üüritav pind",A:A,-1,BH:BH,1))+SUMIFS(E:E,G:G,"Ühiskasutuses korruse pind",C:C,"üüritav pind",A:A,-1,BH:BH,1)),0)+IFERROR(SUMIFS(E:E,G:G,"Ainukasutuses pind",C:C,"üüritav pind",H:H,BI157,A:A,0)/SUMIFS(E:E,G:G,"Ainukasutuses pind",C:C,"üüritav pind",A:A,0)*(IF(G157="Korruse üldpind", SUMIFS(E:E,G:G,"Ühiskasutuses korruse pind",C:C,"üüritav pind",A:A,0,BH:BH,1),SUMIFS(E:E,G:G,"Korruse üldpind",C:C,"üüritav pind",A:A,0,BH:BH,1))+SUMIFS(E:E,G:G,"Ühiskasutuses korruse pind",C:C,"üüritav pind",A:A,0,BH:BH,1)),0)+IFERROR(SUMIFS(E:E,G:G,"Ainukasutuses pind",C:C,"üüritav pind",H:H,BI157,A:A,1)/SUMIFS(E:E,G:G,"Ainukasutuses pind",C:C,"üüritav pind",A:A,1)*(IF(G157="Korruse üldpind", SUMIFS(E:E,G:G,"Ühiskasutuses korruse pind",C:C,"üüritav pind",A:A,1,BH:BH,1),SUMIFS(E:E,G:G,"Korruse üldpind",C:C,"üüritav pind",A:A,1,BH:BH,1))+SUMIFS(E:E,G:G,"Ühiskasutuses korruse pind",C:C,"üüritav pind",A:A,1,BH:BH,1)),0)+IFERROR(SUMIFS(E:E,G:G,"Ainukasutuses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 0)+IFERROR(SUMIFS(E:E,G:G,"Ainukasutuses pind",C:C,"üüritav pind",H:H,BI157,A:A,4)/SUMIFS(E:E,G:G,"Ainukasutuses pind",C:C,"üüritav pind",A:A,4)*(IF(G157="Korruse üldpind",SUMIFS(E:E,G:G,"Ühiskasutuses korruse pind",C:C,"üüritav pind",A:A,4,BH:BH,1),SUMIFS(E:E,G:G,"Korruse üldpind",C:C,"üüritav pind",A:A,4,BH:BH,1))+SUMIFS(E:E,G:G,"Ühiskasutuses korruse pind",C:C,"üüritav pind",A:A,4,BH:BH,1)), 0)+IFERROR(SUMIFS(E:E,G:G,"Ainukasutuses pind",C:C,"üüritav pind",H:H,BI157,A:A,5)/SUMIFS(E:E,G:G,"Ainukasutuses pind",C:C,"üüritav pind",A:A,5)*(IF(G157="Korruse üldpind", SUMIFS(E:E,G:G,"Ühiskasutuses korruse pind",C:C,"üüritav pind",A:A,5,BH:BH,1),SUMIFS(E:E,G:G,"Korruse üldpind",C:C,"üüritav pind",A:A,5,BH:BH,1))+SUMIFS(E:E,G:G,"Ühiskasutuses korruse pind",C:C,"üüritav pind",A:A,5,BH:BH,1)), 0)+IFERROR(SUMIFS(E:E,G:G,"Ainukasutuses pind",C:C,"üüritav pind",H:H,BI157,A:A,6)/SUMIFS(E:E,G:G,"Ainukasutuses pind",C:C,"üüritav pind",A:A,6)*(IF(G157="Korruse üldpind", SUMIFS(E:E,G:G,"Ühiskasutuses korruse pind",C:C,"üüritav pind",A:A,6,BH:BH,1),SUMIFS(E:E,G:G,"Korruse üldpind",C:C,"üüritav pind",A:A,6,BH:BH,1))+SUMIFS(E:E,G:G,"Ühiskasutuses korruse pind",C:C,"üüritav pind",A:A,6,BH:BH,1)),0)+IFERROR(SUMIFS(E:E,G:G,"Ainukasutuses pind",C:C,"üüritav pind",H:H,BI157,A:A,7)/SUMIFS(E:E,G:G,"Ainukasutuses pind",C:C,"üüritav pind",A:A,7)*(IF(G157="Korruse üldpind", SUMIFS(E:E,G:G,"Ühiskasutuses korruse pind",C:C,"üüritav pind",A:A,7,BH:BH,1),SUMIFS(E:E,G:G,"Korruse üldpind",C:C,"üüritav pind",A:A,7,BH:BH,1))+SUMIFS(E:E,G:G,"Ühiskasutuses korruse pind",C:C,"üüritav pind",A:A,7,BH:BH,1)),0)+IFERROR(SUMIFS(E:E,G:G,"Ainukasutuses pind",C:C,"üüritav pind",H:H,BI157,A:A,8)/SUMIFS(E:E,G:G,"Ainukasutuses pind",C:C,"üüritav pind",A:A,8)*(IF(G157="Korruse üldpind", SUMIFS(E:E,G:G,"Ühiskasutuses korruse pind",C:C,"üüritav pind",A:A,8,BH:BH,1),SUMIFS(E:E,G:G,"Korruse üldpind",C:C,"üüritav pind",A:A,8,BH:BH,1))+SUMIFS(E:E,G:G,"Ühiskasutuses korruse pind",C:C,"üüritav pind",A:A,8,BH:BH,1)),0)+IFERROR(SUMIFS(E:E,G:G,"Ainukasutuses pind",C:C,"üüritav pind",H:H,BI157,A:A,9)/SUMIFS(E:E,G:G,"Ainukasutuses pind",C:C,"üüritav pind",A:A,9)*(IF(G157="Korruse üldpind", SUMIFS(E:E,G:G,"Ühiskasutuses korruse pind",C:C,"üüritav pind",A:A,9,BH:BH,1),SUMIFS(E:E,G:G,"Korruse üldpind",C:C,"üüritav pind",A:A,9,BH:BH,1))+SUMIFS(E:E,G:G,"Ühiskasutuses korruse pind",C:C,"üüritav pind",A:A,9,BH:BH,1)),0)+IFERROR(SUMIFS(E:E,G:G,"Ainukasutuses pind",C:C,"üüritav pind",H:H,BI157,A:A,10)/SUMIFS(E:E,G:G,"Ainukasutuses pind",C:C,"üüritav pind",A:A,10)*(IF(G157="Korruse üldpind", SUMIFS(E:E,G:G,"Ühiskasutuses korruse pind",C:C,"üüritav pind",A:A,10,BH:BH,1),SUMIFS(E:E,G:G,"Korruse üldpind",C:C,"üüritav pind",A:A,10,BH:BH,1))+SUMIFS(E:E,G:G,"Ühiskasutuses korruse pind",C:C,"üüritav pind",A:A,10,BH:BH,1)), 0)+IFERROR(SUMIFS(E:E,G:G,"Ainukasutuses pind",C:C,"üüritav pind",H:H,BI157,A:A,11)/SUMIFS(E:E,G:G,"Ainukasutuses pind",C:C,"üüritav pind",A:A,11)*(IF(G157="Korruse üldpind",SUMIFS(E:E,G:G,"Ühiskasutuses korruse pind",C:C,"üüritav pind",A:A,11,BH:BH,1),SUMIFS(E:E,G:G,"Korruse üldpind",C:C,"üüritav pind",A:A,11,BH:BH,1))+SUMIFS(E:E,G:G,"Ühiskasutuses korruse pind",C:C,"üüritav pind",A:A,11,BH:BH,1)), 0)+IFERROR(SUMIFS(E:E,G:G,"Ainukasutuses pind",C:C,"üüritav pind",H:H,BI157,A:A,12)/SUMIFS(E:E,G:G,"Ainukasutuses pind",C:C,"üüritav pind",A:A,12)*(IF(G157="Korruse üldpind", SUMIFS(E:E,G:G,"Ühiskasutuses korruse pind",C:C,"üüritav pind",A:A,12,BH:BH,1),SUMIFS(E:E,G:G,"Korruse üldpind",C:C,"üüritav pind",A:A,12,BH:BH,1))+SUMIFS(E:E,G:G,"Ühiskasutuses korruse pind",C:C,"üüritav pind",A:A,12,BH:BH,1)),0)+IFERROR(SUMIFS(E:E,G:G,"Ainukasutuses pind",C:C,"üüritav pind",H:H,BI157,A:A,13)/SUMIFS(E:E,G:G,"Ainukasutuses pind",C:C,"üüritav pind",A:A,13)*(IF(G157="Korruse üldpind", SUMIFS(E:E,G:G,"Ühiskasutuses korruse pind",C:C,"üüritav pind",A:A,13,BH:BH,1),SUMIFS(E:E,G:G,"Korruse üldpind",C:C,"üüritav pind",A:A,13,BH:BH,1))+SUMIFS(E:E,G:G,"Ühiskasutuses korruse pind",C:C,"üüritav pind",A:A,13,BH:BH,1)),0)+IFERROR(SUMIFS(E:E,G:G,"Ainukasutuses pind",C:C,"Üüritav pind",H:H,BI157,A:A,14)/SUMIFS(E:E,G:G,"Ainukasutuses pind",C:C,"Üüritav pind",A:A,14)*(IF(G157="Korruse üldpind", SUMIFS(E:E,G:G,"Ühiskasutuses korruse pind",C:C,"üüritav pind",A:A,14,BH:BH,1),SUMIFS(E:E,G:G,"Korruse üldpind",C:C,"üüritav pind",A:A,14,BH:BH,1))+SUMIFS(E:E,G:G,"Ühiskasutuses korruse pind",C:C,"üüritav pind",A:A,14,BH:BH,1)), 0),IF(BI157="Aktiivne vakantsus", SUMIFS(E:E,C:C,"üüritav pind",G:G,"Ühiskasutuses korruse pind",BH:BH,1)+SUMIFS(E:E,C:C,"üüritav pind",G:G,"Korruse üldpind",BH:BH,1)-SUM($BL$2:BL156), IF(BI157="Üüritav büroopind kokku", SUM($BL$2:BL156), "")))</f>
        <v/>
      </c>
      <c r="BM157" s="34" t="str">
        <f ca="1">IF(BF157&lt;&gt;"",IFERROR(AY157/SUM($AY$3:OFFSET($AY$3,MATCH("Üüritav büroopind kokku",$BI$5:$BI$300,0),0))*(SUMIFS(E:E,G:G,"Ühiskasutuses hoone pind",C:C,"ÜÜRITAV PIND",BH:BH,1)+SUMIFS(E:E,G:G,"Hoone üldpind",C:C,"ÜÜRITAV PIND",BH:BH,1)),0),IF(BI157="Aktiivne vakantsus",IFERROR(AY157/SUM($AY$3:OFFSET($AY$3,MATCH("Üüritav büroopind kokku",$BI$5:$BI$300,0),0))*(SUMIFS(E:E,G:G,"Ühiskasutuses hoone pind",C:C,"ÜÜRITAV PIND",BH:BH,1)+SUMIFS(E:E,G:G,"Hoone üldpind",C:C,"ÜÜRITAV PIND",BH:BH,1)),0),IF(BI157="Üüritav büroopind kokku",SUM($BM$2:BM156),"")))</f>
        <v/>
      </c>
      <c r="BN157" s="34" t="str">
        <f>IF(OR(BF157&lt;&gt;"",BI157="Aktiivne vakantsus"),IFERROR(SUMIFS(INDEX($AC$3:$AU$1002,0,MATCH($BI157,AC$2:AU$2,0)),$BH$3:$BH$1002,1),0),IF(BI157="Üüritav büroopind kokku",SUM($BN$2:BN156), ""))</f>
        <v/>
      </c>
      <c r="BO157" s="34" t="str">
        <f t="shared" si="23"/>
        <v/>
      </c>
      <c r="BP157" s="114" t="str">
        <f t="shared" ca="1" si="21"/>
        <v/>
      </c>
    </row>
    <row r="158" spans="1:68" x14ac:dyDescent="0.3">
      <c r="A158" s="25" t="str">
        <f>IF(Eksplikatsioon!A160=0,"",Eksplikatsioon!A160)</f>
        <v/>
      </c>
      <c r="B158" s="58" t="str">
        <f>IF(Eksplikatsioon!B160=0,"",Eksplikatsioon!B160)</f>
        <v/>
      </c>
      <c r="C158" s="25" t="str">
        <f>IF(Eksplikatsioon!C160=0,"",Eksplikatsioon!C160)</f>
        <v/>
      </c>
      <c r="D158" s="25" t="str">
        <f>IF(Eksplikatsioon!D160=0,"",Eksplikatsioon!D160)</f>
        <v/>
      </c>
      <c r="E158" s="56" t="str">
        <f>IF(Eksplikatsioon!F160=0,"",Eksplikatsioon!F160)</f>
        <v/>
      </c>
      <c r="F158" s="25" t="str">
        <f>IF(Eksplikatsioon!H160=0,"",Eksplikatsioon!H160)</f>
        <v/>
      </c>
      <c r="G158" s="25" t="str">
        <f>IF(Eksplikatsioon!J160=0,"",Eksplikatsioon!J160)</f>
        <v/>
      </c>
      <c r="H158" s="25" t="str">
        <f>IF(Eksplikatsioon!K160=0,"",Eksplikatsioon!K160)</f>
        <v/>
      </c>
      <c r="I158" s="25" t="str">
        <f>IF(Eksplikatsioon!L160=0,"",Eksplikatsioon!L160)</f>
        <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c r="BH158" s="108" t="str">
        <f t="shared" si="22"/>
        <v/>
      </c>
      <c r="BI158" s="9" t="str">
        <f t="shared" si="24"/>
        <v/>
      </c>
      <c r="BJ158" s="9" t="str">
        <f t="shared" si="25"/>
        <v/>
      </c>
      <c r="BK158" s="34" t="str">
        <f>IF(BF158&lt;&gt;"",IF(SUMIFS(E:E,H:H,BI158,G:G,"Ainukasutuses pind",C:C,"ÜÜRITAV PIND",BH:BH,1)=0,0,SUMIFS(E:E,H:H,BI158,G:G,"Ainukasutuses pind",C:C,"ÜÜRITAV PIND",BH:BH,1)),IF(BI158="Aktiivne vakantsus",SUMIFS(E:E,C:C,"üüritav pind",G:G,"ainukasutuses pind",BH:BH,1)-SUM($BK$2:BK157),IF(BI158="Üüritav büroopind kokku",SUM($BK$2:BK157),"")))</f>
        <v/>
      </c>
      <c r="BL158" s="34" t="str">
        <f>IF(BF158&lt;&gt;"",IFERROR(SUMIFS(E:E,G:G,"Ainukasutuses pind",C:C,"üüritav pind",H:H,BI158,A:A,-4)/SUMIFS(E:E,G:G,"Ainukasutuses pind",C:C,"üüritav pind",A:A,-4)*(IF(G158="Korruse üldpind", SUMIFS(E:E,G:G,"Ühiskasutuses korruse pind",C:C,"üüritav pind",A:A,-4,BH:BH,1),SUMIFS(E:E,G:G,"Korruse üldpind",C:C,"üüritav pind",A:A,-4,BH:BH,1))+SUMIFS(E:E,G:G,"Ühiskasutuses korruse pind",C:C,"üüritav pind",A:A,-4,BH:BH,1)),0)+IFERROR(SUMIFS(E:E,G:G,"Ainukasutuses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pind",H:H,BI158,A:A,-1)/SUMIFS(E:E,G:G,"Ainukasutuses pind",C:C,"üüritav pind",A:A,-1)*(IF(G158="Korruse üldpind",SUMIFS(E:E,G:G,"Ühiskasutuses korruse pind",C:C,"üüritav pind",A:A,-1,BH:BH,1),SUMIFS(E:E,G:G,"Korruse üldpind",C:C,"üüritav pind",A:A,-1,BH:BH,1))+SUMIFS(E:E,G:G,"Ühiskasutuses korruse pind",C:C,"üüritav pind",A:A,-1,BH:BH,1)),0)+IFERROR(SUMIFS(E:E,G:G,"Ainukasutuses pind",C:C,"üüritav pind",H:H,BI158,A:A,0)/SUMIFS(E:E,G:G,"Ainukasutuses pind",C:C,"üüritav pind",A:A,0)*(IF(G158="Korruse üldpind", SUMIFS(E:E,G:G,"Ühiskasutuses korruse pind",C:C,"üüritav pind",A:A,0,BH:BH,1),SUMIFS(E:E,G:G,"Korruse üldpind",C:C,"üüritav pind",A:A,0,BH:BH,1))+SUMIFS(E:E,G:G,"Ühiskasutuses korruse pind",C:C,"üüritav pind",A:A,0,BH:BH,1)),0)+IFERROR(SUMIFS(E:E,G:G,"Ainukasutuses pind",C:C,"üüritav pind",H:H,BI158,A:A,1)/SUMIFS(E:E,G:G,"Ainukasutuses pind",C:C,"üüritav pind",A:A,1)*(IF(G158="Korruse üldpind", SUMIFS(E:E,G:G,"Ühiskasutuses korruse pind",C:C,"üüritav pind",A:A,1,BH:BH,1),SUMIFS(E:E,G:G,"Korruse üldpind",C:C,"üüritav pind",A:A,1,BH:BH,1))+SUMIFS(E:E,G:G,"Ühiskasutuses korruse pind",C:C,"üüritav pind",A:A,1,BH:BH,1)),0)+IFERROR(SUMIFS(E:E,G:G,"Ainukasutuses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 0)+IFERROR(SUMIFS(E:E,G:G,"Ainukasutuses pind",C:C,"üüritav pind",H:H,BI158,A:A,4)/SUMIFS(E:E,G:G,"Ainukasutuses pind",C:C,"üüritav pind",A:A,4)*(IF(G158="Korruse üldpind",SUMIFS(E:E,G:G,"Ühiskasutuses korruse pind",C:C,"üüritav pind",A:A,4,BH:BH,1),SUMIFS(E:E,G:G,"Korruse üldpind",C:C,"üüritav pind",A:A,4,BH:BH,1))+SUMIFS(E:E,G:G,"Ühiskasutuses korruse pind",C:C,"üüritav pind",A:A,4,BH:BH,1)), 0)+IFERROR(SUMIFS(E:E,G:G,"Ainukasutuses pind",C:C,"üüritav pind",H:H,BI158,A:A,5)/SUMIFS(E:E,G:G,"Ainukasutuses pind",C:C,"üüritav pind",A:A,5)*(IF(G158="Korruse üldpind", SUMIFS(E:E,G:G,"Ühiskasutuses korruse pind",C:C,"üüritav pind",A:A,5,BH:BH,1),SUMIFS(E:E,G:G,"Korruse üldpind",C:C,"üüritav pind",A:A,5,BH:BH,1))+SUMIFS(E:E,G:G,"Ühiskasutuses korruse pind",C:C,"üüritav pind",A:A,5,BH:BH,1)), 0)+IFERROR(SUMIFS(E:E,G:G,"Ainukasutuses pind",C:C,"üüritav pind",H:H,BI158,A:A,6)/SUMIFS(E:E,G:G,"Ainukasutuses pind",C:C,"üüritav pind",A:A,6)*(IF(G158="Korruse üldpind", SUMIFS(E:E,G:G,"Ühiskasutuses korruse pind",C:C,"üüritav pind",A:A,6,BH:BH,1),SUMIFS(E:E,G:G,"Korruse üldpind",C:C,"üüritav pind",A:A,6,BH:BH,1))+SUMIFS(E:E,G:G,"Ühiskasutuses korruse pind",C:C,"üüritav pind",A:A,6,BH:BH,1)),0)+IFERROR(SUMIFS(E:E,G:G,"Ainukasutuses pind",C:C,"üüritav pind",H:H,BI158,A:A,7)/SUMIFS(E:E,G:G,"Ainukasutuses pind",C:C,"üüritav pind",A:A,7)*(IF(G158="Korruse üldpind", SUMIFS(E:E,G:G,"Ühiskasutuses korruse pind",C:C,"üüritav pind",A:A,7,BH:BH,1),SUMIFS(E:E,G:G,"Korruse üldpind",C:C,"üüritav pind",A:A,7,BH:BH,1))+SUMIFS(E:E,G:G,"Ühiskasutuses korruse pind",C:C,"üüritav pind",A:A,7,BH:BH,1)),0)+IFERROR(SUMIFS(E:E,G:G,"Ainukasutuses pind",C:C,"üüritav pind",H:H,BI158,A:A,8)/SUMIFS(E:E,G:G,"Ainukasutuses pind",C:C,"üüritav pind",A:A,8)*(IF(G158="Korruse üldpind", SUMIFS(E:E,G:G,"Ühiskasutuses korruse pind",C:C,"üüritav pind",A:A,8,BH:BH,1),SUMIFS(E:E,G:G,"Korruse üldpind",C:C,"üüritav pind",A:A,8,BH:BH,1))+SUMIFS(E:E,G:G,"Ühiskasutuses korruse pind",C:C,"üüritav pind",A:A,8,BH:BH,1)),0)+IFERROR(SUMIFS(E:E,G:G,"Ainukasutuses pind",C:C,"üüritav pind",H:H,BI158,A:A,9)/SUMIFS(E:E,G:G,"Ainukasutuses pind",C:C,"üüritav pind",A:A,9)*(IF(G158="Korruse üldpind", SUMIFS(E:E,G:G,"Ühiskasutuses korruse pind",C:C,"üüritav pind",A:A,9,BH:BH,1),SUMIFS(E:E,G:G,"Korruse üldpind",C:C,"üüritav pind",A:A,9,BH:BH,1))+SUMIFS(E:E,G:G,"Ühiskasutuses korruse pind",C:C,"üüritav pind",A:A,9,BH:BH,1)),0)+IFERROR(SUMIFS(E:E,G:G,"Ainukasutuses pind",C:C,"üüritav pind",H:H,BI158,A:A,10)/SUMIFS(E:E,G:G,"Ainukasutuses pind",C:C,"üüritav pind",A:A,10)*(IF(G158="Korruse üldpind", SUMIFS(E:E,G:G,"Ühiskasutuses korruse pind",C:C,"üüritav pind",A:A,10,BH:BH,1),SUMIFS(E:E,G:G,"Korruse üldpind",C:C,"üüritav pind",A:A,10,BH:BH,1))+SUMIFS(E:E,G:G,"Ühiskasutuses korruse pind",C:C,"üüritav pind",A:A,10,BH:BH,1)), 0)+IFERROR(SUMIFS(E:E,G:G,"Ainukasutuses pind",C:C,"üüritav pind",H:H,BI158,A:A,11)/SUMIFS(E:E,G:G,"Ainukasutuses pind",C:C,"üüritav pind",A:A,11)*(IF(G158="Korruse üldpind",SUMIFS(E:E,G:G,"Ühiskasutuses korruse pind",C:C,"üüritav pind",A:A,11,BH:BH,1),SUMIFS(E:E,G:G,"Korruse üldpind",C:C,"üüritav pind",A:A,11,BH:BH,1))+SUMIFS(E:E,G:G,"Ühiskasutuses korruse pind",C:C,"üüritav pind",A:A,11,BH:BH,1)), 0)+IFERROR(SUMIFS(E:E,G:G,"Ainukasutuses pind",C:C,"üüritav pind",H:H,BI158,A:A,12)/SUMIFS(E:E,G:G,"Ainukasutuses pind",C:C,"üüritav pind",A:A,12)*(IF(G158="Korruse üldpind", SUMIFS(E:E,G:G,"Ühiskasutuses korruse pind",C:C,"üüritav pind",A:A,12,BH:BH,1),SUMIFS(E:E,G:G,"Korruse üldpind",C:C,"üüritav pind",A:A,12,BH:BH,1))+SUMIFS(E:E,G:G,"Ühiskasutuses korruse pind",C:C,"üüritav pind",A:A,12,BH:BH,1)),0)+IFERROR(SUMIFS(E:E,G:G,"Ainukasutuses pind",C:C,"üüritav pind",H:H,BI158,A:A,13)/SUMIFS(E:E,G:G,"Ainukasutuses pind",C:C,"üüritav pind",A:A,13)*(IF(G158="Korruse üldpind", SUMIFS(E:E,G:G,"Ühiskasutuses korruse pind",C:C,"üüritav pind",A:A,13,BH:BH,1),SUMIFS(E:E,G:G,"Korruse üldpind",C:C,"üüritav pind",A:A,13,BH:BH,1))+SUMIFS(E:E,G:G,"Ühiskasutuses korruse pind",C:C,"üüritav pind",A:A,13,BH:BH,1)),0)+IFERROR(SUMIFS(E:E,G:G,"Ainukasutuses pind",C:C,"Üüritav pind",H:H,BI158,A:A,14)/SUMIFS(E:E,G:G,"Ainukasutuses pind",C:C,"Üüritav pind",A:A,14)*(IF(G158="Korruse üldpind", SUMIFS(E:E,G:G,"Ühiskasutuses korruse pind",C:C,"üüritav pind",A:A,14,BH:BH,1),SUMIFS(E:E,G:G,"Korruse üldpind",C:C,"üüritav pind",A:A,14,BH:BH,1))+SUMIFS(E:E,G:G,"Ühiskasutuses korruse pind",C:C,"üüritav pind",A:A,14,BH:BH,1)), 0),IF(BI158="Aktiivne vakantsus", SUMIFS(E:E,C:C,"üüritav pind",G:G,"Ühiskasutuses korruse pind",BH:BH,1)+SUMIFS(E:E,C:C,"üüritav pind",G:G,"Korruse üldpind",BH:BH,1)-SUM($BL$2:BL157), IF(BI158="Üüritav büroopind kokku", SUM($BL$2:BL157), "")))</f>
        <v/>
      </c>
      <c r="BM158" s="34" t="str">
        <f ca="1">IF(BF158&lt;&gt;"",IFERROR(AY158/SUM($AY$3:OFFSET($AY$3,MATCH("Üüritav büroopind kokku",$BI$5:$BI$300,0),0))*(SUMIFS(E:E,G:G,"Ühiskasutuses hoone pind",C:C,"ÜÜRITAV PIND",BH:BH,1)+SUMIFS(E:E,G:G,"Hoone üldpind",C:C,"ÜÜRITAV PIND",BH:BH,1)),0),IF(BI158="Aktiivne vakantsus",IFERROR(AY158/SUM($AY$3:OFFSET($AY$3,MATCH("Üüritav büroopind kokku",$BI$5:$BI$300,0),0))*(SUMIFS(E:E,G:G,"Ühiskasutuses hoone pind",C:C,"ÜÜRITAV PIND",BH:BH,1)+SUMIFS(E:E,G:G,"Hoone üldpind",C:C,"ÜÜRITAV PIND",BH:BH,1)),0),IF(BI158="Üüritav büroopind kokku",SUM($BM$2:BM157),"")))</f>
        <v/>
      </c>
      <c r="BN158" s="34" t="str">
        <f>IF(OR(BF158&lt;&gt;"",BI158="Aktiivne vakantsus"),IFERROR(SUMIFS(INDEX($AC$3:$AU$1002,0,MATCH($BI158,AC$2:AU$2,0)),$BH$3:$BH$1002,1),0),IF(BI158="Üüritav büroopind kokku",SUM($BN$2:BN157), ""))</f>
        <v/>
      </c>
      <c r="BO158" s="34" t="str">
        <f t="shared" si="23"/>
        <v/>
      </c>
      <c r="BP158" s="114" t="str">
        <f t="shared" ca="1" si="21"/>
        <v/>
      </c>
    </row>
    <row r="159" spans="1:68" x14ac:dyDescent="0.3">
      <c r="A159" s="25" t="str">
        <f>IF(Eksplikatsioon!A161=0,"",Eksplikatsioon!A161)</f>
        <v/>
      </c>
      <c r="B159" s="58" t="str">
        <f>IF(Eksplikatsioon!B161=0,"",Eksplikatsioon!B161)</f>
        <v/>
      </c>
      <c r="C159" s="25" t="str">
        <f>IF(Eksplikatsioon!C161=0,"",Eksplikatsioon!C161)</f>
        <v/>
      </c>
      <c r="D159" s="25" t="str">
        <f>IF(Eksplikatsioon!D161=0,"",Eksplikatsioon!D161)</f>
        <v/>
      </c>
      <c r="E159" s="56" t="str">
        <f>IF(Eksplikatsioon!F161=0,"",Eksplikatsioon!F161)</f>
        <v/>
      </c>
      <c r="F159" s="25" t="str">
        <f>IF(Eksplikatsioon!H161=0,"",Eksplikatsioon!H161)</f>
        <v/>
      </c>
      <c r="G159" s="25" t="str">
        <f>IF(Eksplikatsioon!J161=0,"",Eksplikatsioon!J161)</f>
        <v/>
      </c>
      <c r="H159" s="25" t="str">
        <f>IF(Eksplikatsioon!K161=0,"",Eksplikatsioon!K161)</f>
        <v/>
      </c>
      <c r="I159" s="25" t="str">
        <f>IF(Eksplikatsioon!L161=0,"",Eksplikatsioon!L161)</f>
        <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c r="BH159" s="108" t="str">
        <f t="shared" si="22"/>
        <v/>
      </c>
      <c r="BI159" s="9" t="str">
        <f t="shared" si="24"/>
        <v/>
      </c>
      <c r="BJ159" s="9" t="str">
        <f t="shared" si="25"/>
        <v/>
      </c>
      <c r="BK159" s="34" t="str">
        <f>IF(BF159&lt;&gt;"",IF(SUMIFS(E:E,H:H,BI159,G:G,"Ainukasutuses pind",C:C,"ÜÜRITAV PIND",BH:BH,1)=0,0,SUMIFS(E:E,H:H,BI159,G:G,"Ainukasutuses pind",C:C,"ÜÜRITAV PIND",BH:BH,1)),IF(BI159="Aktiivne vakantsus",SUMIFS(E:E,C:C,"üüritav pind",G:G,"ainukasutuses pind",BH:BH,1)-SUM($BK$2:BK158),IF(BI159="Üüritav büroopind kokku",SUM($BK$2:BK158),"")))</f>
        <v/>
      </c>
      <c r="BL159" s="34" t="str">
        <f>IF(BF159&lt;&gt;"",IFERROR(SUMIFS(E:E,G:G,"Ainukasutuses pind",C:C,"üüritav pind",H:H,BI159,A:A,-4)/SUMIFS(E:E,G:G,"Ainukasutuses pind",C:C,"üüritav pind",A:A,-4)*(IF(G159="Korruse üldpind", SUMIFS(E:E,G:G,"Ühiskasutuses korruse pind",C:C,"üüritav pind",A:A,-4,BH:BH,1),SUMIFS(E:E,G:G,"Korruse üldpind",C:C,"üüritav pind",A:A,-4,BH:BH,1))+SUMIFS(E:E,G:G,"Ühiskasutuses korruse pind",C:C,"üüritav pind",A:A,-4,BH:BH,1)),0)+IFERROR(SUMIFS(E:E,G:G,"Ainukasutuses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pind",H:H,BI159,A:A,-1)/SUMIFS(E:E,G:G,"Ainukasutuses pind",C:C,"üüritav pind",A:A,-1)*(IF(G159="Korruse üldpind",SUMIFS(E:E,G:G,"Ühiskasutuses korruse pind",C:C,"üüritav pind",A:A,-1,BH:BH,1),SUMIFS(E:E,G:G,"Korruse üldpind",C:C,"üüritav pind",A:A,-1,BH:BH,1))+SUMIFS(E:E,G:G,"Ühiskasutuses korruse pind",C:C,"üüritav pind",A:A,-1,BH:BH,1)),0)+IFERROR(SUMIFS(E:E,G:G,"Ainukasutuses pind",C:C,"üüritav pind",H:H,BI159,A:A,0)/SUMIFS(E:E,G:G,"Ainukasutuses pind",C:C,"üüritav pind",A:A,0)*(IF(G159="Korruse üldpind", SUMIFS(E:E,G:G,"Ühiskasutuses korruse pind",C:C,"üüritav pind",A:A,0,BH:BH,1),SUMIFS(E:E,G:G,"Korruse üldpind",C:C,"üüritav pind",A:A,0,BH:BH,1))+SUMIFS(E:E,G:G,"Ühiskasutuses korruse pind",C:C,"üüritav pind",A:A,0,BH:BH,1)),0)+IFERROR(SUMIFS(E:E,G:G,"Ainukasutuses pind",C:C,"üüritav pind",H:H,BI159,A:A,1)/SUMIFS(E:E,G:G,"Ainukasutuses pind",C:C,"üüritav pind",A:A,1)*(IF(G159="Korruse üldpind", SUMIFS(E:E,G:G,"Ühiskasutuses korruse pind",C:C,"üüritav pind",A:A,1,BH:BH,1),SUMIFS(E:E,G:G,"Korruse üldpind",C:C,"üüritav pind",A:A,1,BH:BH,1))+SUMIFS(E:E,G:G,"Ühiskasutuses korruse pind",C:C,"üüritav pind",A:A,1,BH:BH,1)),0)+IFERROR(SUMIFS(E:E,G:G,"Ainukasutuses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 0)+IFERROR(SUMIFS(E:E,G:G,"Ainukasutuses pind",C:C,"üüritav pind",H:H,BI159,A:A,4)/SUMIFS(E:E,G:G,"Ainukasutuses pind",C:C,"üüritav pind",A:A,4)*(IF(G159="Korruse üldpind",SUMIFS(E:E,G:G,"Ühiskasutuses korruse pind",C:C,"üüritav pind",A:A,4,BH:BH,1),SUMIFS(E:E,G:G,"Korruse üldpind",C:C,"üüritav pind",A:A,4,BH:BH,1))+SUMIFS(E:E,G:G,"Ühiskasutuses korruse pind",C:C,"üüritav pind",A:A,4,BH:BH,1)), 0)+IFERROR(SUMIFS(E:E,G:G,"Ainukasutuses pind",C:C,"üüritav pind",H:H,BI159,A:A,5)/SUMIFS(E:E,G:G,"Ainukasutuses pind",C:C,"üüritav pind",A:A,5)*(IF(G159="Korruse üldpind", SUMIFS(E:E,G:G,"Ühiskasutuses korruse pind",C:C,"üüritav pind",A:A,5,BH:BH,1),SUMIFS(E:E,G:G,"Korruse üldpind",C:C,"üüritav pind",A:A,5,BH:BH,1))+SUMIFS(E:E,G:G,"Ühiskasutuses korruse pind",C:C,"üüritav pind",A:A,5,BH:BH,1)), 0)+IFERROR(SUMIFS(E:E,G:G,"Ainukasutuses pind",C:C,"üüritav pind",H:H,BI159,A:A,6)/SUMIFS(E:E,G:G,"Ainukasutuses pind",C:C,"üüritav pind",A:A,6)*(IF(G159="Korruse üldpind", SUMIFS(E:E,G:G,"Ühiskasutuses korruse pind",C:C,"üüritav pind",A:A,6,BH:BH,1),SUMIFS(E:E,G:G,"Korruse üldpind",C:C,"üüritav pind",A:A,6,BH:BH,1))+SUMIFS(E:E,G:G,"Ühiskasutuses korruse pind",C:C,"üüritav pind",A:A,6,BH:BH,1)),0)+IFERROR(SUMIFS(E:E,G:G,"Ainukasutuses pind",C:C,"üüritav pind",H:H,BI159,A:A,7)/SUMIFS(E:E,G:G,"Ainukasutuses pind",C:C,"üüritav pind",A:A,7)*(IF(G159="Korruse üldpind", SUMIFS(E:E,G:G,"Ühiskasutuses korruse pind",C:C,"üüritav pind",A:A,7,BH:BH,1),SUMIFS(E:E,G:G,"Korruse üldpind",C:C,"üüritav pind",A:A,7,BH:BH,1))+SUMIFS(E:E,G:G,"Ühiskasutuses korruse pind",C:C,"üüritav pind",A:A,7,BH:BH,1)),0)+IFERROR(SUMIFS(E:E,G:G,"Ainukasutuses pind",C:C,"üüritav pind",H:H,BI159,A:A,8)/SUMIFS(E:E,G:G,"Ainukasutuses pind",C:C,"üüritav pind",A:A,8)*(IF(G159="Korruse üldpind", SUMIFS(E:E,G:G,"Ühiskasutuses korruse pind",C:C,"üüritav pind",A:A,8,BH:BH,1),SUMIFS(E:E,G:G,"Korruse üldpind",C:C,"üüritav pind",A:A,8,BH:BH,1))+SUMIFS(E:E,G:G,"Ühiskasutuses korruse pind",C:C,"üüritav pind",A:A,8,BH:BH,1)),0)+IFERROR(SUMIFS(E:E,G:G,"Ainukasutuses pind",C:C,"üüritav pind",H:H,BI159,A:A,9)/SUMIFS(E:E,G:G,"Ainukasutuses pind",C:C,"üüritav pind",A:A,9)*(IF(G159="Korruse üldpind", SUMIFS(E:E,G:G,"Ühiskasutuses korruse pind",C:C,"üüritav pind",A:A,9,BH:BH,1),SUMIFS(E:E,G:G,"Korruse üldpind",C:C,"üüritav pind",A:A,9,BH:BH,1))+SUMIFS(E:E,G:G,"Ühiskasutuses korruse pind",C:C,"üüritav pind",A:A,9,BH:BH,1)),0)+IFERROR(SUMIFS(E:E,G:G,"Ainukasutuses pind",C:C,"üüritav pind",H:H,BI159,A:A,10)/SUMIFS(E:E,G:G,"Ainukasutuses pind",C:C,"üüritav pind",A:A,10)*(IF(G159="Korruse üldpind", SUMIFS(E:E,G:G,"Ühiskasutuses korruse pind",C:C,"üüritav pind",A:A,10,BH:BH,1),SUMIFS(E:E,G:G,"Korruse üldpind",C:C,"üüritav pind",A:A,10,BH:BH,1))+SUMIFS(E:E,G:G,"Ühiskasutuses korruse pind",C:C,"üüritav pind",A:A,10,BH:BH,1)), 0)+IFERROR(SUMIFS(E:E,G:G,"Ainukasutuses pind",C:C,"üüritav pind",H:H,BI159,A:A,11)/SUMIFS(E:E,G:G,"Ainukasutuses pind",C:C,"üüritav pind",A:A,11)*(IF(G159="Korruse üldpind",SUMIFS(E:E,G:G,"Ühiskasutuses korruse pind",C:C,"üüritav pind",A:A,11,BH:BH,1),SUMIFS(E:E,G:G,"Korruse üldpind",C:C,"üüritav pind",A:A,11,BH:BH,1))+SUMIFS(E:E,G:G,"Ühiskasutuses korruse pind",C:C,"üüritav pind",A:A,11,BH:BH,1)), 0)+IFERROR(SUMIFS(E:E,G:G,"Ainukasutuses pind",C:C,"üüritav pind",H:H,BI159,A:A,12)/SUMIFS(E:E,G:G,"Ainukasutuses pind",C:C,"üüritav pind",A:A,12)*(IF(G159="Korruse üldpind", SUMIFS(E:E,G:G,"Ühiskasutuses korruse pind",C:C,"üüritav pind",A:A,12,BH:BH,1),SUMIFS(E:E,G:G,"Korruse üldpind",C:C,"üüritav pind",A:A,12,BH:BH,1))+SUMIFS(E:E,G:G,"Ühiskasutuses korruse pind",C:C,"üüritav pind",A:A,12,BH:BH,1)),0)+IFERROR(SUMIFS(E:E,G:G,"Ainukasutuses pind",C:C,"üüritav pind",H:H,BI159,A:A,13)/SUMIFS(E:E,G:G,"Ainukasutuses pind",C:C,"üüritav pind",A:A,13)*(IF(G159="Korruse üldpind", SUMIFS(E:E,G:G,"Ühiskasutuses korruse pind",C:C,"üüritav pind",A:A,13,BH:BH,1),SUMIFS(E:E,G:G,"Korruse üldpind",C:C,"üüritav pind",A:A,13,BH:BH,1))+SUMIFS(E:E,G:G,"Ühiskasutuses korruse pind",C:C,"üüritav pind",A:A,13,BH:BH,1)),0)+IFERROR(SUMIFS(E:E,G:G,"Ainukasutuses pind",C:C,"Üüritav pind",H:H,BI159,A:A,14)/SUMIFS(E:E,G:G,"Ainukasutuses pind",C:C,"Üüritav pind",A:A,14)*(IF(G159="Korruse üldpind", SUMIFS(E:E,G:G,"Ühiskasutuses korruse pind",C:C,"üüritav pind",A:A,14,BH:BH,1),SUMIFS(E:E,G:G,"Korruse üldpind",C:C,"üüritav pind",A:A,14,BH:BH,1))+SUMIFS(E:E,G:G,"Ühiskasutuses korruse pind",C:C,"üüritav pind",A:A,14,BH:BH,1)), 0),IF(BI159="Aktiivne vakantsus", SUMIFS(E:E,C:C,"üüritav pind",G:G,"Ühiskasutuses korruse pind",BH:BH,1)+SUMIFS(E:E,C:C,"üüritav pind",G:G,"Korruse üldpind",BH:BH,1)-SUM($BL$2:BL158), IF(BI159="Üüritav büroopind kokku", SUM($BL$2:BL158), "")))</f>
        <v/>
      </c>
      <c r="BM159" s="34" t="str">
        <f ca="1">IF(BF159&lt;&gt;"",IFERROR(AY159/SUM($AY$3:OFFSET($AY$3,MATCH("Üüritav büroopind kokku",$BI$5:$BI$300,0),0))*(SUMIFS(E:E,G:G,"Ühiskasutuses hoone pind",C:C,"ÜÜRITAV PIND",BH:BH,1)+SUMIFS(E:E,G:G,"Hoone üldpind",C:C,"ÜÜRITAV PIND",BH:BH,1)),0),IF(BI159="Aktiivne vakantsus",IFERROR(AY159/SUM($AY$3:OFFSET($AY$3,MATCH("Üüritav büroopind kokku",$BI$5:$BI$300,0),0))*(SUMIFS(E:E,G:G,"Ühiskasutuses hoone pind",C:C,"ÜÜRITAV PIND",BH:BH,1)+SUMIFS(E:E,G:G,"Hoone üldpind",C:C,"ÜÜRITAV PIND",BH:BH,1)),0),IF(BI159="Üüritav büroopind kokku",SUM($BM$2:BM158),"")))</f>
        <v/>
      </c>
      <c r="BN159" s="34" t="str">
        <f>IF(OR(BF159&lt;&gt;"",BI159="Aktiivne vakantsus"),IFERROR(SUMIFS(INDEX($AC$3:$AU$1002,0,MATCH($BI159,AC$2:AU$2,0)),$BH$3:$BH$1002,1),0),IF(BI159="Üüritav büroopind kokku",SUM($BN$2:BN158), ""))</f>
        <v/>
      </c>
      <c r="BO159" s="34" t="str">
        <f t="shared" si="23"/>
        <v/>
      </c>
      <c r="BP159" s="114" t="str">
        <f t="shared" ca="1" si="21"/>
        <v/>
      </c>
    </row>
    <row r="160" spans="1:68" x14ac:dyDescent="0.3">
      <c r="A160" s="25" t="str">
        <f>IF(Eksplikatsioon!A162=0,"",Eksplikatsioon!A162)</f>
        <v/>
      </c>
      <c r="B160" s="58" t="str">
        <f>IF(Eksplikatsioon!B162=0,"",Eksplikatsioon!B162)</f>
        <v/>
      </c>
      <c r="C160" s="25" t="str">
        <f>IF(Eksplikatsioon!C162=0,"",Eksplikatsioon!C162)</f>
        <v/>
      </c>
      <c r="D160" s="25" t="str">
        <f>IF(Eksplikatsioon!D162=0,"",Eksplikatsioon!D162)</f>
        <v/>
      </c>
      <c r="E160" s="56" t="str">
        <f>IF(Eksplikatsioon!F162=0,"",Eksplikatsioon!F162)</f>
        <v/>
      </c>
      <c r="F160" s="25" t="str">
        <f>IF(Eksplikatsioon!H162=0,"",Eksplikatsioon!H162)</f>
        <v/>
      </c>
      <c r="G160" s="25" t="str">
        <f>IF(Eksplikatsioon!J162=0,"",Eksplikatsioon!J162)</f>
        <v/>
      </c>
      <c r="H160" s="25" t="str">
        <f>IF(Eksplikatsioon!K162=0,"",Eksplikatsioon!K162)</f>
        <v/>
      </c>
      <c r="I160" s="25" t="str">
        <f>IF(Eksplikatsioon!L162=0,"",Eksplikatsioon!L162)</f>
        <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c r="BH160" s="108" t="str">
        <f t="shared" si="22"/>
        <v/>
      </c>
      <c r="BI160" s="9" t="str">
        <f t="shared" si="24"/>
        <v/>
      </c>
      <c r="BJ160" s="9" t="str">
        <f t="shared" si="25"/>
        <v/>
      </c>
      <c r="BK160" s="34" t="str">
        <f>IF(BF160&lt;&gt;"",IF(SUMIFS(E:E,H:H,BI160,G:G,"Ainukasutuses pind",C:C,"ÜÜRITAV PIND",BH:BH,1)=0,0,SUMIFS(E:E,H:H,BI160,G:G,"Ainukasutuses pind",C:C,"ÜÜRITAV PIND",BH:BH,1)),IF(BI160="Aktiivne vakantsus",SUMIFS(E:E,C:C,"üüritav pind",G:G,"ainukasutuses pind",BH:BH,1)-SUM($BK$2:BK159),IF(BI160="Üüritav büroopind kokku",SUM($BK$2:BK159),"")))</f>
        <v/>
      </c>
      <c r="BL160" s="34" t="str">
        <f>IF(BF160&lt;&gt;"",IFERROR(SUMIFS(E:E,G:G,"Ainukasutuses pind",C:C,"üüritav pind",H:H,BI160,A:A,-4)/SUMIFS(E:E,G:G,"Ainukasutuses pind",C:C,"üüritav pind",A:A,-4)*(IF(G160="Korruse üldpind", SUMIFS(E:E,G:G,"Ühiskasutuses korruse pind",C:C,"üüritav pind",A:A,-4,BH:BH,1),SUMIFS(E:E,G:G,"Korruse üldpind",C:C,"üüritav pind",A:A,-4,BH:BH,1))+SUMIFS(E:E,G:G,"Ühiskasutuses korruse pind",C:C,"üüritav pind",A:A,-4,BH:BH,1)),0)+IFERROR(SUMIFS(E:E,G:G,"Ainukasutuses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pind",H:H,BI160,A:A,-1)/SUMIFS(E:E,G:G,"Ainukasutuses pind",C:C,"üüritav pind",A:A,-1)*(IF(G160="Korruse üldpind",SUMIFS(E:E,G:G,"Ühiskasutuses korruse pind",C:C,"üüritav pind",A:A,-1,BH:BH,1),SUMIFS(E:E,G:G,"Korruse üldpind",C:C,"üüritav pind",A:A,-1,BH:BH,1))+SUMIFS(E:E,G:G,"Ühiskasutuses korruse pind",C:C,"üüritav pind",A:A,-1,BH:BH,1)),0)+IFERROR(SUMIFS(E:E,G:G,"Ainukasutuses pind",C:C,"üüritav pind",H:H,BI160,A:A,0)/SUMIFS(E:E,G:G,"Ainukasutuses pind",C:C,"üüritav pind",A:A,0)*(IF(G160="Korruse üldpind", SUMIFS(E:E,G:G,"Ühiskasutuses korruse pind",C:C,"üüritav pind",A:A,0,BH:BH,1),SUMIFS(E:E,G:G,"Korruse üldpind",C:C,"üüritav pind",A:A,0,BH:BH,1))+SUMIFS(E:E,G:G,"Ühiskasutuses korruse pind",C:C,"üüritav pind",A:A,0,BH:BH,1)),0)+IFERROR(SUMIFS(E:E,G:G,"Ainukasutuses pind",C:C,"üüritav pind",H:H,BI160,A:A,1)/SUMIFS(E:E,G:G,"Ainukasutuses pind",C:C,"üüritav pind",A:A,1)*(IF(G160="Korruse üldpind", SUMIFS(E:E,G:G,"Ühiskasutuses korruse pind",C:C,"üüritav pind",A:A,1,BH:BH,1),SUMIFS(E:E,G:G,"Korruse üldpind",C:C,"üüritav pind",A:A,1,BH:BH,1))+SUMIFS(E:E,G:G,"Ühiskasutuses korruse pind",C:C,"üüritav pind",A:A,1,BH:BH,1)),0)+IFERROR(SUMIFS(E:E,G:G,"Ainukasutuses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 0)+IFERROR(SUMIFS(E:E,G:G,"Ainukasutuses pind",C:C,"üüritav pind",H:H,BI160,A:A,4)/SUMIFS(E:E,G:G,"Ainukasutuses pind",C:C,"üüritav pind",A:A,4)*(IF(G160="Korruse üldpind",SUMIFS(E:E,G:G,"Ühiskasutuses korruse pind",C:C,"üüritav pind",A:A,4,BH:BH,1),SUMIFS(E:E,G:G,"Korruse üldpind",C:C,"üüritav pind",A:A,4,BH:BH,1))+SUMIFS(E:E,G:G,"Ühiskasutuses korruse pind",C:C,"üüritav pind",A:A,4,BH:BH,1)), 0)+IFERROR(SUMIFS(E:E,G:G,"Ainukasutuses pind",C:C,"üüritav pind",H:H,BI160,A:A,5)/SUMIFS(E:E,G:G,"Ainukasutuses pind",C:C,"üüritav pind",A:A,5)*(IF(G160="Korruse üldpind", SUMIFS(E:E,G:G,"Ühiskasutuses korruse pind",C:C,"üüritav pind",A:A,5,BH:BH,1),SUMIFS(E:E,G:G,"Korruse üldpind",C:C,"üüritav pind",A:A,5,BH:BH,1))+SUMIFS(E:E,G:G,"Ühiskasutuses korruse pind",C:C,"üüritav pind",A:A,5,BH:BH,1)), 0)+IFERROR(SUMIFS(E:E,G:G,"Ainukasutuses pind",C:C,"üüritav pind",H:H,BI160,A:A,6)/SUMIFS(E:E,G:G,"Ainukasutuses pind",C:C,"üüritav pind",A:A,6)*(IF(G160="Korruse üldpind", SUMIFS(E:E,G:G,"Ühiskasutuses korruse pind",C:C,"üüritav pind",A:A,6,BH:BH,1),SUMIFS(E:E,G:G,"Korruse üldpind",C:C,"üüritav pind",A:A,6,BH:BH,1))+SUMIFS(E:E,G:G,"Ühiskasutuses korruse pind",C:C,"üüritav pind",A:A,6,BH:BH,1)),0)+IFERROR(SUMIFS(E:E,G:G,"Ainukasutuses pind",C:C,"üüritav pind",H:H,BI160,A:A,7)/SUMIFS(E:E,G:G,"Ainukasutuses pind",C:C,"üüritav pind",A:A,7)*(IF(G160="Korruse üldpind", SUMIFS(E:E,G:G,"Ühiskasutuses korruse pind",C:C,"üüritav pind",A:A,7,BH:BH,1),SUMIFS(E:E,G:G,"Korruse üldpind",C:C,"üüritav pind",A:A,7,BH:BH,1))+SUMIFS(E:E,G:G,"Ühiskasutuses korruse pind",C:C,"üüritav pind",A:A,7,BH:BH,1)),0)+IFERROR(SUMIFS(E:E,G:G,"Ainukasutuses pind",C:C,"üüritav pind",H:H,BI160,A:A,8)/SUMIFS(E:E,G:G,"Ainukasutuses pind",C:C,"üüritav pind",A:A,8)*(IF(G160="Korruse üldpind", SUMIFS(E:E,G:G,"Ühiskasutuses korruse pind",C:C,"üüritav pind",A:A,8,BH:BH,1),SUMIFS(E:E,G:G,"Korruse üldpind",C:C,"üüritav pind",A:A,8,BH:BH,1))+SUMIFS(E:E,G:G,"Ühiskasutuses korruse pind",C:C,"üüritav pind",A:A,8,BH:BH,1)),0)+IFERROR(SUMIFS(E:E,G:G,"Ainukasutuses pind",C:C,"üüritav pind",H:H,BI160,A:A,9)/SUMIFS(E:E,G:G,"Ainukasutuses pind",C:C,"üüritav pind",A:A,9)*(IF(G160="Korruse üldpind", SUMIFS(E:E,G:G,"Ühiskasutuses korruse pind",C:C,"üüritav pind",A:A,9,BH:BH,1),SUMIFS(E:E,G:G,"Korruse üldpind",C:C,"üüritav pind",A:A,9,BH:BH,1))+SUMIFS(E:E,G:G,"Ühiskasutuses korruse pind",C:C,"üüritav pind",A:A,9,BH:BH,1)),0)+IFERROR(SUMIFS(E:E,G:G,"Ainukasutuses pind",C:C,"üüritav pind",H:H,BI160,A:A,10)/SUMIFS(E:E,G:G,"Ainukasutuses pind",C:C,"üüritav pind",A:A,10)*(IF(G160="Korruse üldpind", SUMIFS(E:E,G:G,"Ühiskasutuses korruse pind",C:C,"üüritav pind",A:A,10,BH:BH,1),SUMIFS(E:E,G:G,"Korruse üldpind",C:C,"üüritav pind",A:A,10,BH:BH,1))+SUMIFS(E:E,G:G,"Ühiskasutuses korruse pind",C:C,"üüritav pind",A:A,10,BH:BH,1)), 0)+IFERROR(SUMIFS(E:E,G:G,"Ainukasutuses pind",C:C,"üüritav pind",H:H,BI160,A:A,11)/SUMIFS(E:E,G:G,"Ainukasutuses pind",C:C,"üüritav pind",A:A,11)*(IF(G160="Korruse üldpind",SUMIFS(E:E,G:G,"Ühiskasutuses korruse pind",C:C,"üüritav pind",A:A,11,BH:BH,1),SUMIFS(E:E,G:G,"Korruse üldpind",C:C,"üüritav pind",A:A,11,BH:BH,1))+SUMIFS(E:E,G:G,"Ühiskasutuses korruse pind",C:C,"üüritav pind",A:A,11,BH:BH,1)), 0)+IFERROR(SUMIFS(E:E,G:G,"Ainukasutuses pind",C:C,"üüritav pind",H:H,BI160,A:A,12)/SUMIFS(E:E,G:G,"Ainukasutuses pind",C:C,"üüritav pind",A:A,12)*(IF(G160="Korruse üldpind", SUMIFS(E:E,G:G,"Ühiskasutuses korruse pind",C:C,"üüritav pind",A:A,12,BH:BH,1),SUMIFS(E:E,G:G,"Korruse üldpind",C:C,"üüritav pind",A:A,12,BH:BH,1))+SUMIFS(E:E,G:G,"Ühiskasutuses korruse pind",C:C,"üüritav pind",A:A,12,BH:BH,1)),0)+IFERROR(SUMIFS(E:E,G:G,"Ainukasutuses pind",C:C,"üüritav pind",H:H,BI160,A:A,13)/SUMIFS(E:E,G:G,"Ainukasutuses pind",C:C,"üüritav pind",A:A,13)*(IF(G160="Korruse üldpind", SUMIFS(E:E,G:G,"Ühiskasutuses korruse pind",C:C,"üüritav pind",A:A,13,BH:BH,1),SUMIFS(E:E,G:G,"Korruse üldpind",C:C,"üüritav pind",A:A,13,BH:BH,1))+SUMIFS(E:E,G:G,"Ühiskasutuses korruse pind",C:C,"üüritav pind",A:A,13,BH:BH,1)),0)+IFERROR(SUMIFS(E:E,G:G,"Ainukasutuses pind",C:C,"Üüritav pind",H:H,BI160,A:A,14)/SUMIFS(E:E,G:G,"Ainukasutuses pind",C:C,"Üüritav pind",A:A,14)*(IF(G160="Korruse üldpind", SUMIFS(E:E,G:G,"Ühiskasutuses korruse pind",C:C,"üüritav pind",A:A,14,BH:BH,1),SUMIFS(E:E,G:G,"Korruse üldpind",C:C,"üüritav pind",A:A,14,BH:BH,1))+SUMIFS(E:E,G:G,"Ühiskasutuses korruse pind",C:C,"üüritav pind",A:A,14,BH:BH,1)), 0),IF(BI160="Aktiivne vakantsus", SUMIFS(E:E,C:C,"üüritav pind",G:G,"Ühiskasutuses korruse pind",BH:BH,1)+SUMIFS(E:E,C:C,"üüritav pind",G:G,"Korruse üldpind",BH:BH,1)-SUM($BL$2:BL159), IF(BI160="Üüritav büroopind kokku", SUM($BL$2:BL159), "")))</f>
        <v/>
      </c>
      <c r="BM160" s="34" t="str">
        <f ca="1">IF(BF160&lt;&gt;"",IFERROR(AY160/SUM($AY$3:OFFSET($AY$3,MATCH("Üüritav büroopind kokku",$BI$5:$BI$300,0),0))*(SUMIFS(E:E,G:G,"Ühiskasutuses hoone pind",C:C,"ÜÜRITAV PIND",BH:BH,1)+SUMIFS(E:E,G:G,"Hoone üldpind",C:C,"ÜÜRITAV PIND",BH:BH,1)),0),IF(BI160="Aktiivne vakantsus",IFERROR(AY160/SUM($AY$3:OFFSET($AY$3,MATCH("Üüritav büroopind kokku",$BI$5:$BI$300,0),0))*(SUMIFS(E:E,G:G,"Ühiskasutuses hoone pind",C:C,"ÜÜRITAV PIND",BH:BH,1)+SUMIFS(E:E,G:G,"Hoone üldpind",C:C,"ÜÜRITAV PIND",BH:BH,1)),0),IF(BI160="Üüritav büroopind kokku",SUM($BM$2:BM159),"")))</f>
        <v/>
      </c>
      <c r="BN160" s="34" t="str">
        <f>IF(OR(BF160&lt;&gt;"",BI160="Aktiivne vakantsus"),IFERROR(SUMIFS(INDEX($AC$3:$AU$1002,0,MATCH($BI160,AC$2:AU$2,0)),$BH$3:$BH$1002,1),0),IF(BI160="Üüritav büroopind kokku",SUM($BN$2:BN159), ""))</f>
        <v/>
      </c>
      <c r="BO160" s="34" t="str">
        <f t="shared" si="23"/>
        <v/>
      </c>
      <c r="BP160" s="114" t="str">
        <f t="shared" ca="1" si="21"/>
        <v/>
      </c>
    </row>
    <row r="161" spans="1:68" x14ac:dyDescent="0.3">
      <c r="A161" s="25" t="str">
        <f>IF(Eksplikatsioon!A163=0,"",Eksplikatsioon!A163)</f>
        <v/>
      </c>
      <c r="B161" s="58" t="str">
        <f>IF(Eksplikatsioon!B163=0,"",Eksplikatsioon!B163)</f>
        <v/>
      </c>
      <c r="C161" s="25" t="str">
        <f>IF(Eksplikatsioon!C163=0,"",Eksplikatsioon!C163)</f>
        <v/>
      </c>
      <c r="D161" s="25" t="str">
        <f>IF(Eksplikatsioon!D163=0,"",Eksplikatsioon!D163)</f>
        <v/>
      </c>
      <c r="E161" s="56" t="str">
        <f>IF(Eksplikatsioon!F163=0,"",Eksplikatsioon!F163)</f>
        <v/>
      </c>
      <c r="F161" s="25" t="str">
        <f>IF(Eksplikatsioon!H163=0,"",Eksplikatsioon!H163)</f>
        <v/>
      </c>
      <c r="G161" s="25" t="str">
        <f>IF(Eksplikatsioon!J163=0,"",Eksplikatsioon!J163)</f>
        <v/>
      </c>
      <c r="H161" s="25" t="str">
        <f>IF(Eksplikatsioon!K163=0,"",Eksplikatsioon!K163)</f>
        <v/>
      </c>
      <c r="I161" s="25" t="str">
        <f>IF(Eksplikatsioon!L163=0,"",Eksplikatsioon!L163)</f>
        <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c r="BH161" s="108" t="str">
        <f t="shared" si="22"/>
        <v/>
      </c>
      <c r="BI161" s="9" t="str">
        <f t="shared" si="24"/>
        <v/>
      </c>
      <c r="BJ161" s="9" t="str">
        <f t="shared" si="25"/>
        <v/>
      </c>
      <c r="BK161" s="34" t="str">
        <f>IF(BF161&lt;&gt;"",IF(SUMIFS(E:E,H:H,BI161,G:G,"Ainukasutuses pind",C:C,"ÜÜRITAV PIND",BH:BH,1)=0,0,SUMIFS(E:E,H:H,BI161,G:G,"Ainukasutuses pind",C:C,"ÜÜRITAV PIND",BH:BH,1)),IF(BI161="Aktiivne vakantsus",SUMIFS(E:E,C:C,"üüritav pind",G:G,"ainukasutuses pind",BH:BH,1)-SUM($BK$2:BK160),IF(BI161="Üüritav büroopind kokku",SUM($BK$2:BK160),"")))</f>
        <v/>
      </c>
      <c r="BL161" s="34" t="str">
        <f>IF(BF161&lt;&gt;"",IFERROR(SUMIFS(E:E,G:G,"Ainukasutuses pind",C:C,"üüritav pind",H:H,BI161,A:A,-4)/SUMIFS(E:E,G:G,"Ainukasutuses pind",C:C,"üüritav pind",A:A,-4)*(IF(G161="Korruse üldpind", SUMIFS(E:E,G:G,"Ühiskasutuses korruse pind",C:C,"üüritav pind",A:A,-4,BH:BH,1),SUMIFS(E:E,G:G,"Korruse üldpind",C:C,"üüritav pind",A:A,-4,BH:BH,1))+SUMIFS(E:E,G:G,"Ühiskasutuses korruse pind",C:C,"üüritav pind",A:A,-4,BH:BH,1)),0)+IFERROR(SUMIFS(E:E,G:G,"Ainukasutuses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pind",H:H,BI161,A:A,-1)/SUMIFS(E:E,G:G,"Ainukasutuses pind",C:C,"üüritav pind",A:A,-1)*(IF(G161="Korruse üldpind",SUMIFS(E:E,G:G,"Ühiskasutuses korruse pind",C:C,"üüritav pind",A:A,-1,BH:BH,1),SUMIFS(E:E,G:G,"Korruse üldpind",C:C,"üüritav pind",A:A,-1,BH:BH,1))+SUMIFS(E:E,G:G,"Ühiskasutuses korruse pind",C:C,"üüritav pind",A:A,-1,BH:BH,1)),0)+IFERROR(SUMIFS(E:E,G:G,"Ainukasutuses pind",C:C,"üüritav pind",H:H,BI161,A:A,0)/SUMIFS(E:E,G:G,"Ainukasutuses pind",C:C,"üüritav pind",A:A,0)*(IF(G161="Korruse üldpind", SUMIFS(E:E,G:G,"Ühiskasutuses korruse pind",C:C,"üüritav pind",A:A,0,BH:BH,1),SUMIFS(E:E,G:G,"Korruse üldpind",C:C,"üüritav pind",A:A,0,BH:BH,1))+SUMIFS(E:E,G:G,"Ühiskasutuses korruse pind",C:C,"üüritav pind",A:A,0,BH:BH,1)),0)+IFERROR(SUMIFS(E:E,G:G,"Ainukasutuses pind",C:C,"üüritav pind",H:H,BI161,A:A,1)/SUMIFS(E:E,G:G,"Ainukasutuses pind",C:C,"üüritav pind",A:A,1)*(IF(G161="Korruse üldpind", SUMIFS(E:E,G:G,"Ühiskasutuses korruse pind",C:C,"üüritav pind",A:A,1,BH:BH,1),SUMIFS(E:E,G:G,"Korruse üldpind",C:C,"üüritav pind",A:A,1,BH:BH,1))+SUMIFS(E:E,G:G,"Ühiskasutuses korruse pind",C:C,"üüritav pind",A:A,1,BH:BH,1)),0)+IFERROR(SUMIFS(E:E,G:G,"Ainukasutuses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 0)+IFERROR(SUMIFS(E:E,G:G,"Ainukasutuses pind",C:C,"üüritav pind",H:H,BI161,A:A,4)/SUMIFS(E:E,G:G,"Ainukasutuses pind",C:C,"üüritav pind",A:A,4)*(IF(G161="Korruse üldpind",SUMIFS(E:E,G:G,"Ühiskasutuses korruse pind",C:C,"üüritav pind",A:A,4,BH:BH,1),SUMIFS(E:E,G:G,"Korruse üldpind",C:C,"üüritav pind",A:A,4,BH:BH,1))+SUMIFS(E:E,G:G,"Ühiskasutuses korruse pind",C:C,"üüritav pind",A:A,4,BH:BH,1)), 0)+IFERROR(SUMIFS(E:E,G:G,"Ainukasutuses pind",C:C,"üüritav pind",H:H,BI161,A:A,5)/SUMIFS(E:E,G:G,"Ainukasutuses pind",C:C,"üüritav pind",A:A,5)*(IF(G161="Korruse üldpind", SUMIFS(E:E,G:G,"Ühiskasutuses korruse pind",C:C,"üüritav pind",A:A,5,BH:BH,1),SUMIFS(E:E,G:G,"Korruse üldpind",C:C,"üüritav pind",A:A,5,BH:BH,1))+SUMIFS(E:E,G:G,"Ühiskasutuses korruse pind",C:C,"üüritav pind",A:A,5,BH:BH,1)), 0)+IFERROR(SUMIFS(E:E,G:G,"Ainukasutuses pind",C:C,"üüritav pind",H:H,BI161,A:A,6)/SUMIFS(E:E,G:G,"Ainukasutuses pind",C:C,"üüritav pind",A:A,6)*(IF(G161="Korruse üldpind", SUMIFS(E:E,G:G,"Ühiskasutuses korruse pind",C:C,"üüritav pind",A:A,6,BH:BH,1),SUMIFS(E:E,G:G,"Korruse üldpind",C:C,"üüritav pind",A:A,6,BH:BH,1))+SUMIFS(E:E,G:G,"Ühiskasutuses korruse pind",C:C,"üüritav pind",A:A,6,BH:BH,1)),0)+IFERROR(SUMIFS(E:E,G:G,"Ainukasutuses pind",C:C,"üüritav pind",H:H,BI161,A:A,7)/SUMIFS(E:E,G:G,"Ainukasutuses pind",C:C,"üüritav pind",A:A,7)*(IF(G161="Korruse üldpind", SUMIFS(E:E,G:G,"Ühiskasutuses korruse pind",C:C,"üüritav pind",A:A,7,BH:BH,1),SUMIFS(E:E,G:G,"Korruse üldpind",C:C,"üüritav pind",A:A,7,BH:BH,1))+SUMIFS(E:E,G:G,"Ühiskasutuses korruse pind",C:C,"üüritav pind",A:A,7,BH:BH,1)),0)+IFERROR(SUMIFS(E:E,G:G,"Ainukasutuses pind",C:C,"üüritav pind",H:H,BI161,A:A,8)/SUMIFS(E:E,G:G,"Ainukasutuses pind",C:C,"üüritav pind",A:A,8)*(IF(G161="Korruse üldpind", SUMIFS(E:E,G:G,"Ühiskasutuses korruse pind",C:C,"üüritav pind",A:A,8,BH:BH,1),SUMIFS(E:E,G:G,"Korruse üldpind",C:C,"üüritav pind",A:A,8,BH:BH,1))+SUMIFS(E:E,G:G,"Ühiskasutuses korruse pind",C:C,"üüritav pind",A:A,8,BH:BH,1)),0)+IFERROR(SUMIFS(E:E,G:G,"Ainukasutuses pind",C:C,"üüritav pind",H:H,BI161,A:A,9)/SUMIFS(E:E,G:G,"Ainukasutuses pind",C:C,"üüritav pind",A:A,9)*(IF(G161="Korruse üldpind", SUMIFS(E:E,G:G,"Ühiskasutuses korruse pind",C:C,"üüritav pind",A:A,9,BH:BH,1),SUMIFS(E:E,G:G,"Korruse üldpind",C:C,"üüritav pind",A:A,9,BH:BH,1))+SUMIFS(E:E,G:G,"Ühiskasutuses korruse pind",C:C,"üüritav pind",A:A,9,BH:BH,1)),0)+IFERROR(SUMIFS(E:E,G:G,"Ainukasutuses pind",C:C,"üüritav pind",H:H,BI161,A:A,10)/SUMIFS(E:E,G:G,"Ainukasutuses pind",C:C,"üüritav pind",A:A,10)*(IF(G161="Korruse üldpind", SUMIFS(E:E,G:G,"Ühiskasutuses korruse pind",C:C,"üüritav pind",A:A,10,BH:BH,1),SUMIFS(E:E,G:G,"Korruse üldpind",C:C,"üüritav pind",A:A,10,BH:BH,1))+SUMIFS(E:E,G:G,"Ühiskasutuses korruse pind",C:C,"üüritav pind",A:A,10,BH:BH,1)), 0)+IFERROR(SUMIFS(E:E,G:G,"Ainukasutuses pind",C:C,"üüritav pind",H:H,BI161,A:A,11)/SUMIFS(E:E,G:G,"Ainukasutuses pind",C:C,"üüritav pind",A:A,11)*(IF(G161="Korruse üldpind",SUMIFS(E:E,G:G,"Ühiskasutuses korruse pind",C:C,"üüritav pind",A:A,11,BH:BH,1),SUMIFS(E:E,G:G,"Korruse üldpind",C:C,"üüritav pind",A:A,11,BH:BH,1))+SUMIFS(E:E,G:G,"Ühiskasutuses korruse pind",C:C,"üüritav pind",A:A,11,BH:BH,1)), 0)+IFERROR(SUMIFS(E:E,G:G,"Ainukasutuses pind",C:C,"üüritav pind",H:H,BI161,A:A,12)/SUMIFS(E:E,G:G,"Ainukasutuses pind",C:C,"üüritav pind",A:A,12)*(IF(G161="Korruse üldpind", SUMIFS(E:E,G:G,"Ühiskasutuses korruse pind",C:C,"üüritav pind",A:A,12,BH:BH,1),SUMIFS(E:E,G:G,"Korruse üldpind",C:C,"üüritav pind",A:A,12,BH:BH,1))+SUMIFS(E:E,G:G,"Ühiskasutuses korruse pind",C:C,"üüritav pind",A:A,12,BH:BH,1)),0)+IFERROR(SUMIFS(E:E,G:G,"Ainukasutuses pind",C:C,"üüritav pind",H:H,BI161,A:A,13)/SUMIFS(E:E,G:G,"Ainukasutuses pind",C:C,"üüritav pind",A:A,13)*(IF(G161="Korruse üldpind", SUMIFS(E:E,G:G,"Ühiskasutuses korruse pind",C:C,"üüritav pind",A:A,13,BH:BH,1),SUMIFS(E:E,G:G,"Korruse üldpind",C:C,"üüritav pind",A:A,13,BH:BH,1))+SUMIFS(E:E,G:G,"Ühiskasutuses korruse pind",C:C,"üüritav pind",A:A,13,BH:BH,1)),0)+IFERROR(SUMIFS(E:E,G:G,"Ainukasutuses pind",C:C,"Üüritav pind",H:H,BI161,A:A,14)/SUMIFS(E:E,G:G,"Ainukasutuses pind",C:C,"Üüritav pind",A:A,14)*(IF(G161="Korruse üldpind", SUMIFS(E:E,G:G,"Ühiskasutuses korruse pind",C:C,"üüritav pind",A:A,14,BH:BH,1),SUMIFS(E:E,G:G,"Korruse üldpind",C:C,"üüritav pind",A:A,14,BH:BH,1))+SUMIFS(E:E,G:G,"Ühiskasutuses korruse pind",C:C,"üüritav pind",A:A,14,BH:BH,1)), 0),IF(BI161="Aktiivne vakantsus", SUMIFS(E:E,C:C,"üüritav pind",G:G,"Ühiskasutuses korruse pind",BH:BH,1)+SUMIFS(E:E,C:C,"üüritav pind",G:G,"Korruse üldpind",BH:BH,1)-SUM($BL$2:BL160), IF(BI161="Üüritav büroopind kokku", SUM($BL$2:BL160), "")))</f>
        <v/>
      </c>
      <c r="BM161" s="34" t="str">
        <f ca="1">IF(BF161&lt;&gt;"",IFERROR(AY161/SUM($AY$3:OFFSET($AY$3,MATCH("Üüritav büroopind kokku",$BI$5:$BI$300,0),0))*(SUMIFS(E:E,G:G,"Ühiskasutuses hoone pind",C:C,"ÜÜRITAV PIND",BH:BH,1)+SUMIFS(E:E,G:G,"Hoone üldpind",C:C,"ÜÜRITAV PIND",BH:BH,1)),0),IF(BI161="Aktiivne vakantsus",IFERROR(AY161/SUM($AY$3:OFFSET($AY$3,MATCH("Üüritav büroopind kokku",$BI$5:$BI$300,0),0))*(SUMIFS(E:E,G:G,"Ühiskasutuses hoone pind",C:C,"ÜÜRITAV PIND",BH:BH,1)+SUMIFS(E:E,G:G,"Hoone üldpind",C:C,"ÜÜRITAV PIND",BH:BH,1)),0),IF(BI161="Üüritav büroopind kokku",SUM($BM$2:BM160),"")))</f>
        <v/>
      </c>
      <c r="BN161" s="34" t="str">
        <f>IF(OR(BF161&lt;&gt;"",BI161="Aktiivne vakantsus"),IFERROR(SUMIFS(INDEX($AC$3:$AU$1002,0,MATCH($BI161,AC$2:AU$2,0)),$BH$3:$BH$1002,1),0),IF(BI161="Üüritav büroopind kokku",SUM($BN$2:BN160), ""))</f>
        <v/>
      </c>
      <c r="BO161" s="34" t="str">
        <f t="shared" si="23"/>
        <v/>
      </c>
      <c r="BP161" s="114" t="str">
        <f t="shared" ca="1" si="21"/>
        <v/>
      </c>
    </row>
    <row r="162" spans="1:68" x14ac:dyDescent="0.3">
      <c r="A162" s="25" t="str">
        <f>IF(Eksplikatsioon!A164=0,"",Eksplikatsioon!A164)</f>
        <v/>
      </c>
      <c r="B162" s="58" t="str">
        <f>IF(Eksplikatsioon!B164=0,"",Eksplikatsioon!B164)</f>
        <v/>
      </c>
      <c r="C162" s="25" t="str">
        <f>IF(Eksplikatsioon!C164=0,"",Eksplikatsioon!C164)</f>
        <v/>
      </c>
      <c r="D162" s="25" t="str">
        <f>IF(Eksplikatsioon!D164=0,"",Eksplikatsioon!D164)</f>
        <v/>
      </c>
      <c r="E162" s="56" t="str">
        <f>IF(Eksplikatsioon!F164=0,"",Eksplikatsioon!F164)</f>
        <v/>
      </c>
      <c r="F162" s="25" t="str">
        <f>IF(Eksplikatsioon!H164=0,"",Eksplikatsioon!H164)</f>
        <v/>
      </c>
      <c r="G162" s="25" t="str">
        <f>IF(Eksplikatsioon!J164=0,"",Eksplikatsioon!J164)</f>
        <v/>
      </c>
      <c r="H162" s="25" t="str">
        <f>IF(Eksplikatsioon!K164=0,"",Eksplikatsioon!K164)</f>
        <v/>
      </c>
      <c r="I162" s="25" t="str">
        <f>IF(Eksplikatsioon!L164=0,"",Eksplikatsioon!L164)</f>
        <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c r="BH162" s="108" t="str">
        <f t="shared" si="22"/>
        <v/>
      </c>
      <c r="BI162" s="9" t="str">
        <f t="shared" si="24"/>
        <v/>
      </c>
      <c r="BJ162" s="9" t="str">
        <f t="shared" si="25"/>
        <v/>
      </c>
      <c r="BK162" s="34" t="str">
        <f>IF(BF162&lt;&gt;"",IF(SUMIFS(E:E,H:H,BI162,G:G,"Ainukasutuses pind",C:C,"ÜÜRITAV PIND",BH:BH,1)=0,0,SUMIFS(E:E,H:H,BI162,G:G,"Ainukasutuses pind",C:C,"ÜÜRITAV PIND",BH:BH,1)),IF(BI162="Aktiivne vakantsus",SUMIFS(E:E,C:C,"üüritav pind",G:G,"ainukasutuses pind",BH:BH,1)-SUM($BK$2:BK161),IF(BI162="Üüritav büroopind kokku",SUM($BK$2:BK161),"")))</f>
        <v/>
      </c>
      <c r="BL162" s="34" t="str">
        <f>IF(BF162&lt;&gt;"",IFERROR(SUMIFS(E:E,G:G,"Ainukasutuses pind",C:C,"üüritav pind",H:H,BI162,A:A,-4)/SUMIFS(E:E,G:G,"Ainukasutuses pind",C:C,"üüritav pind",A:A,-4)*(IF(G162="Korruse üldpind", SUMIFS(E:E,G:G,"Ühiskasutuses korruse pind",C:C,"üüritav pind",A:A,-4,BH:BH,1),SUMIFS(E:E,G:G,"Korruse üldpind",C:C,"üüritav pind",A:A,-4,BH:BH,1))+SUMIFS(E:E,G:G,"Ühiskasutuses korruse pind",C:C,"üüritav pind",A:A,-4,BH:BH,1)),0)+IFERROR(SUMIFS(E:E,G:G,"Ainukasutuses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pind",H:H,BI162,A:A,-1)/SUMIFS(E:E,G:G,"Ainukasutuses pind",C:C,"üüritav pind",A:A,-1)*(IF(G162="Korruse üldpind",SUMIFS(E:E,G:G,"Ühiskasutuses korruse pind",C:C,"üüritav pind",A:A,-1,BH:BH,1),SUMIFS(E:E,G:G,"Korruse üldpind",C:C,"üüritav pind",A:A,-1,BH:BH,1))+SUMIFS(E:E,G:G,"Ühiskasutuses korruse pind",C:C,"üüritav pind",A:A,-1,BH:BH,1)),0)+IFERROR(SUMIFS(E:E,G:G,"Ainukasutuses pind",C:C,"üüritav pind",H:H,BI162,A:A,0)/SUMIFS(E:E,G:G,"Ainukasutuses pind",C:C,"üüritav pind",A:A,0)*(IF(G162="Korruse üldpind", SUMIFS(E:E,G:G,"Ühiskasutuses korruse pind",C:C,"üüritav pind",A:A,0,BH:BH,1),SUMIFS(E:E,G:G,"Korruse üldpind",C:C,"üüritav pind",A:A,0,BH:BH,1))+SUMIFS(E:E,G:G,"Ühiskasutuses korruse pind",C:C,"üüritav pind",A:A,0,BH:BH,1)),0)+IFERROR(SUMIFS(E:E,G:G,"Ainukasutuses pind",C:C,"üüritav pind",H:H,BI162,A:A,1)/SUMIFS(E:E,G:G,"Ainukasutuses pind",C:C,"üüritav pind",A:A,1)*(IF(G162="Korruse üldpind", SUMIFS(E:E,G:G,"Ühiskasutuses korruse pind",C:C,"üüritav pind",A:A,1,BH:BH,1),SUMIFS(E:E,G:G,"Korruse üldpind",C:C,"üüritav pind",A:A,1,BH:BH,1))+SUMIFS(E:E,G:G,"Ühiskasutuses korruse pind",C:C,"üüritav pind",A:A,1,BH:BH,1)),0)+IFERROR(SUMIFS(E:E,G:G,"Ainukasutuses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 0)+IFERROR(SUMIFS(E:E,G:G,"Ainukasutuses pind",C:C,"üüritav pind",H:H,BI162,A:A,4)/SUMIFS(E:E,G:G,"Ainukasutuses pind",C:C,"üüritav pind",A:A,4)*(IF(G162="Korruse üldpind",SUMIFS(E:E,G:G,"Ühiskasutuses korruse pind",C:C,"üüritav pind",A:A,4,BH:BH,1),SUMIFS(E:E,G:G,"Korruse üldpind",C:C,"üüritav pind",A:A,4,BH:BH,1))+SUMIFS(E:E,G:G,"Ühiskasutuses korruse pind",C:C,"üüritav pind",A:A,4,BH:BH,1)), 0)+IFERROR(SUMIFS(E:E,G:G,"Ainukasutuses pind",C:C,"üüritav pind",H:H,BI162,A:A,5)/SUMIFS(E:E,G:G,"Ainukasutuses pind",C:C,"üüritav pind",A:A,5)*(IF(G162="Korruse üldpind", SUMIFS(E:E,G:G,"Ühiskasutuses korruse pind",C:C,"üüritav pind",A:A,5,BH:BH,1),SUMIFS(E:E,G:G,"Korruse üldpind",C:C,"üüritav pind",A:A,5,BH:BH,1))+SUMIFS(E:E,G:G,"Ühiskasutuses korruse pind",C:C,"üüritav pind",A:A,5,BH:BH,1)), 0)+IFERROR(SUMIFS(E:E,G:G,"Ainukasutuses pind",C:C,"üüritav pind",H:H,BI162,A:A,6)/SUMIFS(E:E,G:G,"Ainukasutuses pind",C:C,"üüritav pind",A:A,6)*(IF(G162="Korruse üldpind", SUMIFS(E:E,G:G,"Ühiskasutuses korruse pind",C:C,"üüritav pind",A:A,6,BH:BH,1),SUMIFS(E:E,G:G,"Korruse üldpind",C:C,"üüritav pind",A:A,6,BH:BH,1))+SUMIFS(E:E,G:G,"Ühiskasutuses korruse pind",C:C,"üüritav pind",A:A,6,BH:BH,1)),0)+IFERROR(SUMIFS(E:E,G:G,"Ainukasutuses pind",C:C,"üüritav pind",H:H,BI162,A:A,7)/SUMIFS(E:E,G:G,"Ainukasutuses pind",C:C,"üüritav pind",A:A,7)*(IF(G162="Korruse üldpind", SUMIFS(E:E,G:G,"Ühiskasutuses korruse pind",C:C,"üüritav pind",A:A,7,BH:BH,1),SUMIFS(E:E,G:G,"Korruse üldpind",C:C,"üüritav pind",A:A,7,BH:BH,1))+SUMIFS(E:E,G:G,"Ühiskasutuses korruse pind",C:C,"üüritav pind",A:A,7,BH:BH,1)),0)+IFERROR(SUMIFS(E:E,G:G,"Ainukasutuses pind",C:C,"üüritav pind",H:H,BI162,A:A,8)/SUMIFS(E:E,G:G,"Ainukasutuses pind",C:C,"üüritav pind",A:A,8)*(IF(G162="Korruse üldpind", SUMIFS(E:E,G:G,"Ühiskasutuses korruse pind",C:C,"üüritav pind",A:A,8,BH:BH,1),SUMIFS(E:E,G:G,"Korruse üldpind",C:C,"üüritav pind",A:A,8,BH:BH,1))+SUMIFS(E:E,G:G,"Ühiskasutuses korruse pind",C:C,"üüritav pind",A:A,8,BH:BH,1)),0)+IFERROR(SUMIFS(E:E,G:G,"Ainukasutuses pind",C:C,"üüritav pind",H:H,BI162,A:A,9)/SUMIFS(E:E,G:G,"Ainukasutuses pind",C:C,"üüritav pind",A:A,9)*(IF(G162="Korruse üldpind", SUMIFS(E:E,G:G,"Ühiskasutuses korruse pind",C:C,"üüritav pind",A:A,9,BH:BH,1),SUMIFS(E:E,G:G,"Korruse üldpind",C:C,"üüritav pind",A:A,9,BH:BH,1))+SUMIFS(E:E,G:G,"Ühiskasutuses korruse pind",C:C,"üüritav pind",A:A,9,BH:BH,1)),0)+IFERROR(SUMIFS(E:E,G:G,"Ainukasutuses pind",C:C,"üüritav pind",H:H,BI162,A:A,10)/SUMIFS(E:E,G:G,"Ainukasutuses pind",C:C,"üüritav pind",A:A,10)*(IF(G162="Korruse üldpind", SUMIFS(E:E,G:G,"Ühiskasutuses korruse pind",C:C,"üüritav pind",A:A,10,BH:BH,1),SUMIFS(E:E,G:G,"Korruse üldpind",C:C,"üüritav pind",A:A,10,BH:BH,1))+SUMIFS(E:E,G:G,"Ühiskasutuses korruse pind",C:C,"üüritav pind",A:A,10,BH:BH,1)), 0)+IFERROR(SUMIFS(E:E,G:G,"Ainukasutuses pind",C:C,"üüritav pind",H:H,BI162,A:A,11)/SUMIFS(E:E,G:G,"Ainukasutuses pind",C:C,"üüritav pind",A:A,11)*(IF(G162="Korruse üldpind",SUMIFS(E:E,G:G,"Ühiskasutuses korruse pind",C:C,"üüritav pind",A:A,11,BH:BH,1),SUMIFS(E:E,G:G,"Korruse üldpind",C:C,"üüritav pind",A:A,11,BH:BH,1))+SUMIFS(E:E,G:G,"Ühiskasutuses korruse pind",C:C,"üüritav pind",A:A,11,BH:BH,1)), 0)+IFERROR(SUMIFS(E:E,G:G,"Ainukasutuses pind",C:C,"üüritav pind",H:H,BI162,A:A,12)/SUMIFS(E:E,G:G,"Ainukasutuses pind",C:C,"üüritav pind",A:A,12)*(IF(G162="Korruse üldpind", SUMIFS(E:E,G:G,"Ühiskasutuses korruse pind",C:C,"üüritav pind",A:A,12,BH:BH,1),SUMIFS(E:E,G:G,"Korruse üldpind",C:C,"üüritav pind",A:A,12,BH:BH,1))+SUMIFS(E:E,G:G,"Ühiskasutuses korruse pind",C:C,"üüritav pind",A:A,12,BH:BH,1)),0)+IFERROR(SUMIFS(E:E,G:G,"Ainukasutuses pind",C:C,"üüritav pind",H:H,BI162,A:A,13)/SUMIFS(E:E,G:G,"Ainukasutuses pind",C:C,"üüritav pind",A:A,13)*(IF(G162="Korruse üldpind", SUMIFS(E:E,G:G,"Ühiskasutuses korruse pind",C:C,"üüritav pind",A:A,13,BH:BH,1),SUMIFS(E:E,G:G,"Korruse üldpind",C:C,"üüritav pind",A:A,13,BH:BH,1))+SUMIFS(E:E,G:G,"Ühiskasutuses korruse pind",C:C,"üüritav pind",A:A,13,BH:BH,1)),0)+IFERROR(SUMIFS(E:E,G:G,"Ainukasutuses pind",C:C,"Üüritav pind",H:H,BI162,A:A,14)/SUMIFS(E:E,G:G,"Ainukasutuses pind",C:C,"Üüritav pind",A:A,14)*(IF(G162="Korruse üldpind", SUMIFS(E:E,G:G,"Ühiskasutuses korruse pind",C:C,"üüritav pind",A:A,14,BH:BH,1),SUMIFS(E:E,G:G,"Korruse üldpind",C:C,"üüritav pind",A:A,14,BH:BH,1))+SUMIFS(E:E,G:G,"Ühiskasutuses korruse pind",C:C,"üüritav pind",A:A,14,BH:BH,1)), 0),IF(BI162="Aktiivne vakantsus", SUMIFS(E:E,C:C,"üüritav pind",G:G,"Ühiskasutuses korruse pind",BH:BH,1)+SUMIFS(E:E,C:C,"üüritav pind",G:G,"Korruse üldpind",BH:BH,1)-SUM($BL$2:BL161), IF(BI162="Üüritav büroopind kokku", SUM($BL$2:BL161), "")))</f>
        <v/>
      </c>
      <c r="BM162" s="34" t="str">
        <f ca="1">IF(BF162&lt;&gt;"",IFERROR(AY162/SUM($AY$3:OFFSET($AY$3,MATCH("Üüritav büroopind kokku",$BI$5:$BI$300,0),0))*(SUMIFS(E:E,G:G,"Ühiskasutuses hoone pind",C:C,"ÜÜRITAV PIND",BH:BH,1)+SUMIFS(E:E,G:G,"Hoone üldpind",C:C,"ÜÜRITAV PIND",BH:BH,1)),0),IF(BI162="Aktiivne vakantsus",IFERROR(AY162/SUM($AY$3:OFFSET($AY$3,MATCH("Üüritav büroopind kokku",$BI$5:$BI$300,0),0))*(SUMIFS(E:E,G:G,"Ühiskasutuses hoone pind",C:C,"ÜÜRITAV PIND",BH:BH,1)+SUMIFS(E:E,G:G,"Hoone üldpind",C:C,"ÜÜRITAV PIND",BH:BH,1)),0),IF(BI162="Üüritav büroopind kokku",SUM($BM$2:BM161),"")))</f>
        <v/>
      </c>
      <c r="BN162" s="34" t="str">
        <f>IF(OR(BF162&lt;&gt;"",BI162="Aktiivne vakantsus"),IFERROR(SUMIFS(INDEX($AC$3:$AU$1002,0,MATCH($BI162,AC$2:AU$2,0)),$BH$3:$BH$1002,1),0),IF(BI162="Üüritav büroopind kokku",SUM($BN$2:BN161), ""))</f>
        <v/>
      </c>
      <c r="BO162" s="34" t="str">
        <f t="shared" si="23"/>
        <v/>
      </c>
      <c r="BP162" s="114" t="str">
        <f t="shared" ca="1" si="21"/>
        <v/>
      </c>
    </row>
    <row r="163" spans="1:68" x14ac:dyDescent="0.3">
      <c r="A163" s="25" t="str">
        <f>IF(Eksplikatsioon!A165=0,"",Eksplikatsioon!A165)</f>
        <v/>
      </c>
      <c r="B163" s="58" t="str">
        <f>IF(Eksplikatsioon!B165=0,"",Eksplikatsioon!B165)</f>
        <v/>
      </c>
      <c r="C163" s="25" t="str">
        <f>IF(Eksplikatsioon!C165=0,"",Eksplikatsioon!C165)</f>
        <v/>
      </c>
      <c r="D163" s="25" t="str">
        <f>IF(Eksplikatsioon!D165=0,"",Eksplikatsioon!D165)</f>
        <v/>
      </c>
      <c r="E163" s="56" t="str">
        <f>IF(Eksplikatsioon!F165=0,"",Eksplikatsioon!F165)</f>
        <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c r="BH163" s="108" t="str">
        <f t="shared" si="22"/>
        <v/>
      </c>
      <c r="BI163" s="9" t="str">
        <f t="shared" si="24"/>
        <v/>
      </c>
      <c r="BJ163" s="9" t="str">
        <f t="shared" si="25"/>
        <v/>
      </c>
      <c r="BK163" s="34" t="str">
        <f>IF(BF163&lt;&gt;"",IF(SUMIFS(E:E,H:H,BI163,G:G,"Ainukasutuses pind",C:C,"ÜÜRITAV PIND",BH:BH,1)=0,0,SUMIFS(E:E,H:H,BI163,G:G,"Ainukasutuses pind",C:C,"ÜÜRITAV PIND",BH:BH,1)),IF(BI163="Aktiivne vakantsus",SUMIFS(E:E,C:C,"üüritav pind",G:G,"ainukasutuses pind",BH:BH,1)-SUM($BK$2:BK162),IF(BI163="Üüritav büroopind kokku",SUM($BK$2:BK162),"")))</f>
        <v/>
      </c>
      <c r="BL163" s="34" t="str">
        <f>IF(BF163&lt;&gt;"",IFERROR(SUMIFS(E:E,G:G,"Ainukasutuses pind",C:C,"üüritav pind",H:H,BI163,A:A,-4)/SUMIFS(E:E,G:G,"Ainukasutuses pind",C:C,"üüritav pind",A:A,-4)*(IF(G163="Korruse üldpind", SUMIFS(E:E,G:G,"Ühiskasutuses korruse pind",C:C,"üüritav pind",A:A,-4,BH:BH,1),SUMIFS(E:E,G:G,"Korruse üldpind",C:C,"üüritav pind",A:A,-4,BH:BH,1))+SUMIFS(E:E,G:G,"Ühiskasutuses korruse pind",C:C,"üüritav pind",A:A,-4,BH:BH,1)),0)+IFERROR(SUMIFS(E:E,G:G,"Ainukasutuses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pind",H:H,BI163,A:A,-1)/SUMIFS(E:E,G:G,"Ainukasutuses pind",C:C,"üüritav pind",A:A,-1)*(IF(G163="Korruse üldpind",SUMIFS(E:E,G:G,"Ühiskasutuses korruse pind",C:C,"üüritav pind",A:A,-1,BH:BH,1),SUMIFS(E:E,G:G,"Korruse üldpind",C:C,"üüritav pind",A:A,-1,BH:BH,1))+SUMIFS(E:E,G:G,"Ühiskasutuses korruse pind",C:C,"üüritav pind",A:A,-1,BH:BH,1)),0)+IFERROR(SUMIFS(E:E,G:G,"Ainukasutuses pind",C:C,"üüritav pind",H:H,BI163,A:A,0)/SUMIFS(E:E,G:G,"Ainukasutuses pind",C:C,"üüritav pind",A:A,0)*(IF(G163="Korruse üldpind", SUMIFS(E:E,G:G,"Ühiskasutuses korruse pind",C:C,"üüritav pind",A:A,0,BH:BH,1),SUMIFS(E:E,G:G,"Korruse üldpind",C:C,"üüritav pind",A:A,0,BH:BH,1))+SUMIFS(E:E,G:G,"Ühiskasutuses korruse pind",C:C,"üüritav pind",A:A,0,BH:BH,1)),0)+IFERROR(SUMIFS(E:E,G:G,"Ainukasutuses pind",C:C,"üüritav pind",H:H,BI163,A:A,1)/SUMIFS(E:E,G:G,"Ainukasutuses pind",C:C,"üüritav pind",A:A,1)*(IF(G163="Korruse üldpind", SUMIFS(E:E,G:G,"Ühiskasutuses korruse pind",C:C,"üüritav pind",A:A,1,BH:BH,1),SUMIFS(E:E,G:G,"Korruse üldpind",C:C,"üüritav pind",A:A,1,BH:BH,1))+SUMIFS(E:E,G:G,"Ühiskasutuses korruse pind",C:C,"üüritav pind",A:A,1,BH:BH,1)),0)+IFERROR(SUMIFS(E:E,G:G,"Ainukasutuses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 0)+IFERROR(SUMIFS(E:E,G:G,"Ainukasutuses pind",C:C,"üüritav pind",H:H,BI163,A:A,4)/SUMIFS(E:E,G:G,"Ainukasutuses pind",C:C,"üüritav pind",A:A,4)*(IF(G163="Korruse üldpind",SUMIFS(E:E,G:G,"Ühiskasutuses korruse pind",C:C,"üüritav pind",A:A,4,BH:BH,1),SUMIFS(E:E,G:G,"Korruse üldpind",C:C,"üüritav pind",A:A,4,BH:BH,1))+SUMIFS(E:E,G:G,"Ühiskasutuses korruse pind",C:C,"üüritav pind",A:A,4,BH:BH,1)), 0)+IFERROR(SUMIFS(E:E,G:G,"Ainukasutuses pind",C:C,"üüritav pind",H:H,BI163,A:A,5)/SUMIFS(E:E,G:G,"Ainukasutuses pind",C:C,"üüritav pind",A:A,5)*(IF(G163="Korruse üldpind", SUMIFS(E:E,G:G,"Ühiskasutuses korruse pind",C:C,"üüritav pind",A:A,5,BH:BH,1),SUMIFS(E:E,G:G,"Korruse üldpind",C:C,"üüritav pind",A:A,5,BH:BH,1))+SUMIFS(E:E,G:G,"Ühiskasutuses korruse pind",C:C,"üüritav pind",A:A,5,BH:BH,1)), 0)+IFERROR(SUMIFS(E:E,G:G,"Ainukasutuses pind",C:C,"üüritav pind",H:H,BI163,A:A,6)/SUMIFS(E:E,G:G,"Ainukasutuses pind",C:C,"üüritav pind",A:A,6)*(IF(G163="Korruse üldpind", SUMIFS(E:E,G:G,"Ühiskasutuses korruse pind",C:C,"üüritav pind",A:A,6,BH:BH,1),SUMIFS(E:E,G:G,"Korruse üldpind",C:C,"üüritav pind",A:A,6,BH:BH,1))+SUMIFS(E:E,G:G,"Ühiskasutuses korruse pind",C:C,"üüritav pind",A:A,6,BH:BH,1)),0)+IFERROR(SUMIFS(E:E,G:G,"Ainukasutuses pind",C:C,"üüritav pind",H:H,BI163,A:A,7)/SUMIFS(E:E,G:G,"Ainukasutuses pind",C:C,"üüritav pind",A:A,7)*(IF(G163="Korruse üldpind", SUMIFS(E:E,G:G,"Ühiskasutuses korruse pind",C:C,"üüritav pind",A:A,7,BH:BH,1),SUMIFS(E:E,G:G,"Korruse üldpind",C:C,"üüritav pind",A:A,7,BH:BH,1))+SUMIFS(E:E,G:G,"Ühiskasutuses korruse pind",C:C,"üüritav pind",A:A,7,BH:BH,1)),0)+IFERROR(SUMIFS(E:E,G:G,"Ainukasutuses pind",C:C,"üüritav pind",H:H,BI163,A:A,8)/SUMIFS(E:E,G:G,"Ainukasutuses pind",C:C,"üüritav pind",A:A,8)*(IF(G163="Korruse üldpind", SUMIFS(E:E,G:G,"Ühiskasutuses korruse pind",C:C,"üüritav pind",A:A,8,BH:BH,1),SUMIFS(E:E,G:G,"Korruse üldpind",C:C,"üüritav pind",A:A,8,BH:BH,1))+SUMIFS(E:E,G:G,"Ühiskasutuses korruse pind",C:C,"üüritav pind",A:A,8,BH:BH,1)),0)+IFERROR(SUMIFS(E:E,G:G,"Ainukasutuses pind",C:C,"üüritav pind",H:H,BI163,A:A,9)/SUMIFS(E:E,G:G,"Ainukasutuses pind",C:C,"üüritav pind",A:A,9)*(IF(G163="Korruse üldpind", SUMIFS(E:E,G:G,"Ühiskasutuses korruse pind",C:C,"üüritav pind",A:A,9,BH:BH,1),SUMIFS(E:E,G:G,"Korruse üldpind",C:C,"üüritav pind",A:A,9,BH:BH,1))+SUMIFS(E:E,G:G,"Ühiskasutuses korruse pind",C:C,"üüritav pind",A:A,9,BH:BH,1)),0)+IFERROR(SUMIFS(E:E,G:G,"Ainukasutuses pind",C:C,"üüritav pind",H:H,BI163,A:A,10)/SUMIFS(E:E,G:G,"Ainukasutuses pind",C:C,"üüritav pind",A:A,10)*(IF(G163="Korruse üldpind", SUMIFS(E:E,G:G,"Ühiskasutuses korruse pind",C:C,"üüritav pind",A:A,10,BH:BH,1),SUMIFS(E:E,G:G,"Korruse üldpind",C:C,"üüritav pind",A:A,10,BH:BH,1))+SUMIFS(E:E,G:G,"Ühiskasutuses korruse pind",C:C,"üüritav pind",A:A,10,BH:BH,1)), 0)+IFERROR(SUMIFS(E:E,G:G,"Ainukasutuses pind",C:C,"üüritav pind",H:H,BI163,A:A,11)/SUMIFS(E:E,G:G,"Ainukasutuses pind",C:C,"üüritav pind",A:A,11)*(IF(G163="Korruse üldpind",SUMIFS(E:E,G:G,"Ühiskasutuses korruse pind",C:C,"üüritav pind",A:A,11,BH:BH,1),SUMIFS(E:E,G:G,"Korruse üldpind",C:C,"üüritav pind",A:A,11,BH:BH,1))+SUMIFS(E:E,G:G,"Ühiskasutuses korruse pind",C:C,"üüritav pind",A:A,11,BH:BH,1)), 0)+IFERROR(SUMIFS(E:E,G:G,"Ainukasutuses pind",C:C,"üüritav pind",H:H,BI163,A:A,12)/SUMIFS(E:E,G:G,"Ainukasutuses pind",C:C,"üüritav pind",A:A,12)*(IF(G163="Korruse üldpind", SUMIFS(E:E,G:G,"Ühiskasutuses korruse pind",C:C,"üüritav pind",A:A,12,BH:BH,1),SUMIFS(E:E,G:G,"Korruse üldpind",C:C,"üüritav pind",A:A,12,BH:BH,1))+SUMIFS(E:E,G:G,"Ühiskasutuses korruse pind",C:C,"üüritav pind",A:A,12,BH:BH,1)),0)+IFERROR(SUMIFS(E:E,G:G,"Ainukasutuses pind",C:C,"üüritav pind",H:H,BI163,A:A,13)/SUMIFS(E:E,G:G,"Ainukasutuses pind",C:C,"üüritav pind",A:A,13)*(IF(G163="Korruse üldpind", SUMIFS(E:E,G:G,"Ühiskasutuses korruse pind",C:C,"üüritav pind",A:A,13,BH:BH,1),SUMIFS(E:E,G:G,"Korruse üldpind",C:C,"üüritav pind",A:A,13,BH:BH,1))+SUMIFS(E:E,G:G,"Ühiskasutuses korruse pind",C:C,"üüritav pind",A:A,13,BH:BH,1)),0)+IFERROR(SUMIFS(E:E,G:G,"Ainukasutuses pind",C:C,"Üüritav pind",H:H,BI163,A:A,14)/SUMIFS(E:E,G:G,"Ainukasutuses pind",C:C,"Üüritav pind",A:A,14)*(IF(G163="Korruse üldpind", SUMIFS(E:E,G:G,"Ühiskasutuses korruse pind",C:C,"üüritav pind",A:A,14,BH:BH,1),SUMIFS(E:E,G:G,"Korruse üldpind",C:C,"üüritav pind",A:A,14,BH:BH,1))+SUMIFS(E:E,G:G,"Ühiskasutuses korruse pind",C:C,"üüritav pind",A:A,14,BH:BH,1)), 0),IF(BI163="Aktiivne vakantsus", SUMIFS(E:E,C:C,"üüritav pind",G:G,"Ühiskasutuses korruse pind",BH:BH,1)+SUMIFS(E:E,C:C,"üüritav pind",G:G,"Korruse üldpind",BH:BH,1)-SUM($BL$2:BL162), IF(BI163="Üüritav büroopind kokku", SUM($BL$2:BL162), "")))</f>
        <v/>
      </c>
      <c r="BM163" s="34" t="str">
        <f ca="1">IF(BF163&lt;&gt;"",IFERROR(AY163/SUM($AY$3:OFFSET($AY$3,MATCH("Üüritav büroopind kokku",$BI$5:$BI$300,0),0))*(SUMIFS(E:E,G:G,"Ühiskasutuses hoone pind",C:C,"ÜÜRITAV PIND",BH:BH,1)+SUMIFS(E:E,G:G,"Hoone üldpind",C:C,"ÜÜRITAV PIND",BH:BH,1)),0),IF(BI163="Aktiivne vakantsus",IFERROR(AY163/SUM($AY$3:OFFSET($AY$3,MATCH("Üüritav büroopind kokku",$BI$5:$BI$300,0),0))*(SUMIFS(E:E,G:G,"Ühiskasutuses hoone pind",C:C,"ÜÜRITAV PIND",BH:BH,1)+SUMIFS(E:E,G:G,"Hoone üldpind",C:C,"ÜÜRITAV PIND",BH:BH,1)),0),IF(BI163="Üüritav büroopind kokku",SUM($BM$2:BM162),"")))</f>
        <v/>
      </c>
      <c r="BN163" s="34" t="str">
        <f>IF(OR(BF163&lt;&gt;"",BI163="Aktiivne vakantsus"),IFERROR(SUMIFS(INDEX($AC$3:$AU$1002,0,MATCH($BI163,AC$2:AU$2,0)),$BH$3:$BH$1002,1),0),IF(BI163="Üüritav büroopind kokku",SUM($BN$2:BN162), ""))</f>
        <v/>
      </c>
      <c r="BO163" s="34" t="str">
        <f t="shared" si="23"/>
        <v/>
      </c>
      <c r="BP163" s="114" t="str">
        <f t="shared" ca="1" si="21"/>
        <v/>
      </c>
    </row>
    <row r="164" spans="1:68" x14ac:dyDescent="0.3">
      <c r="A164" s="25" t="str">
        <f>IF(Eksplikatsioon!A166=0,"",Eksplikatsioon!A166)</f>
        <v/>
      </c>
      <c r="B164" s="58" t="str">
        <f>IF(Eksplikatsioon!B166=0,"",Eksplikatsioon!B166)</f>
        <v/>
      </c>
      <c r="C164" s="25" t="str">
        <f>IF(Eksplikatsioon!C166=0,"",Eksplikatsioon!C166)</f>
        <v/>
      </c>
      <c r="D164" s="25" t="str">
        <f>IF(Eksplikatsioon!D166=0,"",Eksplikatsioon!D166)</f>
        <v/>
      </c>
      <c r="E164" s="56" t="str">
        <f>IF(Eksplikatsioon!F166=0,"",Eksplikatsioon!F166)</f>
        <v/>
      </c>
      <c r="F164" s="25" t="str">
        <f>IF(Eksplikatsioon!H166=0,"",Eksplikatsioon!H166)</f>
        <v/>
      </c>
      <c r="G164" s="25" t="str">
        <f>IF(Eksplikatsioon!J166=0,"",Eksplikatsioon!J166)</f>
        <v/>
      </c>
      <c r="H164" s="25" t="str">
        <f>IF(Eksplikatsioon!K166=0,"",Eksplikatsioon!K166)</f>
        <v/>
      </c>
      <c r="I164" s="25" t="str">
        <f>IF(Eksplikatsioon!L166=0,"",Eksplikatsioon!L166)</f>
        <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c r="BH164" s="108" t="str">
        <f t="shared" si="22"/>
        <v/>
      </c>
      <c r="BI164" s="9" t="str">
        <f t="shared" si="24"/>
        <v/>
      </c>
      <c r="BJ164" s="9" t="str">
        <f t="shared" si="25"/>
        <v/>
      </c>
      <c r="BK164" s="34" t="str">
        <f>IF(BF164&lt;&gt;"",IF(SUMIFS(E:E,H:H,BI164,G:G,"Ainukasutuses pind",C:C,"ÜÜRITAV PIND",BH:BH,1)=0,0,SUMIFS(E:E,H:H,BI164,G:G,"Ainukasutuses pind",C:C,"ÜÜRITAV PIND",BH:BH,1)),IF(BI164="Aktiivne vakantsus",SUMIFS(E:E,C:C,"üüritav pind",G:G,"ainukasutuses pind",BH:BH,1)-SUM($BK$2:BK163),IF(BI164="Üüritav büroopind kokku",SUM($BK$2:BK163),"")))</f>
        <v/>
      </c>
      <c r="BL164" s="34" t="str">
        <f>IF(BF164&lt;&gt;"",IFERROR(SUMIFS(E:E,G:G,"Ainukasutuses pind",C:C,"üüritav pind",H:H,BI164,A:A,-4)/SUMIFS(E:E,G:G,"Ainukasutuses pind",C:C,"üüritav pind",A:A,-4)*(IF(G164="Korruse üldpind", SUMIFS(E:E,G:G,"Ühiskasutuses korruse pind",C:C,"üüritav pind",A:A,-4,BH:BH,1),SUMIFS(E:E,G:G,"Korruse üldpind",C:C,"üüritav pind",A:A,-4,BH:BH,1))+SUMIFS(E:E,G:G,"Ühiskasutuses korruse pind",C:C,"üüritav pind",A:A,-4,BH:BH,1)),0)+IFERROR(SUMIFS(E:E,G:G,"Ainukasutuses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pind",H:H,BI164,A:A,-1)/SUMIFS(E:E,G:G,"Ainukasutuses pind",C:C,"üüritav pind",A:A,-1)*(IF(G164="Korruse üldpind",SUMIFS(E:E,G:G,"Ühiskasutuses korruse pind",C:C,"üüritav pind",A:A,-1,BH:BH,1),SUMIFS(E:E,G:G,"Korruse üldpind",C:C,"üüritav pind",A:A,-1,BH:BH,1))+SUMIFS(E:E,G:G,"Ühiskasutuses korruse pind",C:C,"üüritav pind",A:A,-1,BH:BH,1)),0)+IFERROR(SUMIFS(E:E,G:G,"Ainukasutuses pind",C:C,"üüritav pind",H:H,BI164,A:A,0)/SUMIFS(E:E,G:G,"Ainukasutuses pind",C:C,"üüritav pind",A:A,0)*(IF(G164="Korruse üldpind", SUMIFS(E:E,G:G,"Ühiskasutuses korruse pind",C:C,"üüritav pind",A:A,0,BH:BH,1),SUMIFS(E:E,G:G,"Korruse üldpind",C:C,"üüritav pind",A:A,0,BH:BH,1))+SUMIFS(E:E,G:G,"Ühiskasutuses korruse pind",C:C,"üüritav pind",A:A,0,BH:BH,1)),0)+IFERROR(SUMIFS(E:E,G:G,"Ainukasutuses pind",C:C,"üüritav pind",H:H,BI164,A:A,1)/SUMIFS(E:E,G:G,"Ainukasutuses pind",C:C,"üüritav pind",A:A,1)*(IF(G164="Korruse üldpind", SUMIFS(E:E,G:G,"Ühiskasutuses korruse pind",C:C,"üüritav pind",A:A,1,BH:BH,1),SUMIFS(E:E,G:G,"Korruse üldpind",C:C,"üüritav pind",A:A,1,BH:BH,1))+SUMIFS(E:E,G:G,"Ühiskasutuses korruse pind",C:C,"üüritav pind",A:A,1,BH:BH,1)),0)+IFERROR(SUMIFS(E:E,G:G,"Ainukasutuses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 0)+IFERROR(SUMIFS(E:E,G:G,"Ainukasutuses pind",C:C,"üüritav pind",H:H,BI164,A:A,4)/SUMIFS(E:E,G:G,"Ainukasutuses pind",C:C,"üüritav pind",A:A,4)*(IF(G164="Korruse üldpind",SUMIFS(E:E,G:G,"Ühiskasutuses korruse pind",C:C,"üüritav pind",A:A,4,BH:BH,1),SUMIFS(E:E,G:G,"Korruse üldpind",C:C,"üüritav pind",A:A,4,BH:BH,1))+SUMIFS(E:E,G:G,"Ühiskasutuses korruse pind",C:C,"üüritav pind",A:A,4,BH:BH,1)), 0)+IFERROR(SUMIFS(E:E,G:G,"Ainukasutuses pind",C:C,"üüritav pind",H:H,BI164,A:A,5)/SUMIFS(E:E,G:G,"Ainukasutuses pind",C:C,"üüritav pind",A:A,5)*(IF(G164="Korruse üldpind", SUMIFS(E:E,G:G,"Ühiskasutuses korruse pind",C:C,"üüritav pind",A:A,5,BH:BH,1),SUMIFS(E:E,G:G,"Korruse üldpind",C:C,"üüritav pind",A:A,5,BH:BH,1))+SUMIFS(E:E,G:G,"Ühiskasutuses korruse pind",C:C,"üüritav pind",A:A,5,BH:BH,1)), 0)+IFERROR(SUMIFS(E:E,G:G,"Ainukasutuses pind",C:C,"üüritav pind",H:H,BI164,A:A,6)/SUMIFS(E:E,G:G,"Ainukasutuses pind",C:C,"üüritav pind",A:A,6)*(IF(G164="Korruse üldpind", SUMIFS(E:E,G:G,"Ühiskasutuses korruse pind",C:C,"üüritav pind",A:A,6,BH:BH,1),SUMIFS(E:E,G:G,"Korruse üldpind",C:C,"üüritav pind",A:A,6,BH:BH,1))+SUMIFS(E:E,G:G,"Ühiskasutuses korruse pind",C:C,"üüritav pind",A:A,6,BH:BH,1)),0)+IFERROR(SUMIFS(E:E,G:G,"Ainukasutuses pind",C:C,"üüritav pind",H:H,BI164,A:A,7)/SUMIFS(E:E,G:G,"Ainukasutuses pind",C:C,"üüritav pind",A:A,7)*(IF(G164="Korruse üldpind", SUMIFS(E:E,G:G,"Ühiskasutuses korruse pind",C:C,"üüritav pind",A:A,7,BH:BH,1),SUMIFS(E:E,G:G,"Korruse üldpind",C:C,"üüritav pind",A:A,7,BH:BH,1))+SUMIFS(E:E,G:G,"Ühiskasutuses korruse pind",C:C,"üüritav pind",A:A,7,BH:BH,1)),0)+IFERROR(SUMIFS(E:E,G:G,"Ainukasutuses pind",C:C,"üüritav pind",H:H,BI164,A:A,8)/SUMIFS(E:E,G:G,"Ainukasutuses pind",C:C,"üüritav pind",A:A,8)*(IF(G164="Korruse üldpind", SUMIFS(E:E,G:G,"Ühiskasutuses korruse pind",C:C,"üüritav pind",A:A,8,BH:BH,1),SUMIFS(E:E,G:G,"Korruse üldpind",C:C,"üüritav pind",A:A,8,BH:BH,1))+SUMIFS(E:E,G:G,"Ühiskasutuses korruse pind",C:C,"üüritav pind",A:A,8,BH:BH,1)),0)+IFERROR(SUMIFS(E:E,G:G,"Ainukasutuses pind",C:C,"üüritav pind",H:H,BI164,A:A,9)/SUMIFS(E:E,G:G,"Ainukasutuses pind",C:C,"üüritav pind",A:A,9)*(IF(G164="Korruse üldpind", SUMIFS(E:E,G:G,"Ühiskasutuses korruse pind",C:C,"üüritav pind",A:A,9,BH:BH,1),SUMIFS(E:E,G:G,"Korruse üldpind",C:C,"üüritav pind",A:A,9,BH:BH,1))+SUMIFS(E:E,G:G,"Ühiskasutuses korruse pind",C:C,"üüritav pind",A:A,9,BH:BH,1)),0)+IFERROR(SUMIFS(E:E,G:G,"Ainukasutuses pind",C:C,"üüritav pind",H:H,BI164,A:A,10)/SUMIFS(E:E,G:G,"Ainukasutuses pind",C:C,"üüritav pind",A:A,10)*(IF(G164="Korruse üldpind", SUMIFS(E:E,G:G,"Ühiskasutuses korruse pind",C:C,"üüritav pind",A:A,10,BH:BH,1),SUMIFS(E:E,G:G,"Korruse üldpind",C:C,"üüritav pind",A:A,10,BH:BH,1))+SUMIFS(E:E,G:G,"Ühiskasutuses korruse pind",C:C,"üüritav pind",A:A,10,BH:BH,1)), 0)+IFERROR(SUMIFS(E:E,G:G,"Ainukasutuses pind",C:C,"üüritav pind",H:H,BI164,A:A,11)/SUMIFS(E:E,G:G,"Ainukasutuses pind",C:C,"üüritav pind",A:A,11)*(IF(G164="Korruse üldpind",SUMIFS(E:E,G:G,"Ühiskasutuses korruse pind",C:C,"üüritav pind",A:A,11,BH:BH,1),SUMIFS(E:E,G:G,"Korruse üldpind",C:C,"üüritav pind",A:A,11,BH:BH,1))+SUMIFS(E:E,G:G,"Ühiskasutuses korruse pind",C:C,"üüritav pind",A:A,11,BH:BH,1)), 0)+IFERROR(SUMIFS(E:E,G:G,"Ainukasutuses pind",C:C,"üüritav pind",H:H,BI164,A:A,12)/SUMIFS(E:E,G:G,"Ainukasutuses pind",C:C,"üüritav pind",A:A,12)*(IF(G164="Korruse üldpind", SUMIFS(E:E,G:G,"Ühiskasutuses korruse pind",C:C,"üüritav pind",A:A,12,BH:BH,1),SUMIFS(E:E,G:G,"Korruse üldpind",C:C,"üüritav pind",A:A,12,BH:BH,1))+SUMIFS(E:E,G:G,"Ühiskasutuses korruse pind",C:C,"üüritav pind",A:A,12,BH:BH,1)),0)+IFERROR(SUMIFS(E:E,G:G,"Ainukasutuses pind",C:C,"üüritav pind",H:H,BI164,A:A,13)/SUMIFS(E:E,G:G,"Ainukasutuses pind",C:C,"üüritav pind",A:A,13)*(IF(G164="Korruse üldpind", SUMIFS(E:E,G:G,"Ühiskasutuses korruse pind",C:C,"üüritav pind",A:A,13,BH:BH,1),SUMIFS(E:E,G:G,"Korruse üldpind",C:C,"üüritav pind",A:A,13,BH:BH,1))+SUMIFS(E:E,G:G,"Ühiskasutuses korruse pind",C:C,"üüritav pind",A:A,13,BH:BH,1)),0)+IFERROR(SUMIFS(E:E,G:G,"Ainukasutuses pind",C:C,"Üüritav pind",H:H,BI164,A:A,14)/SUMIFS(E:E,G:G,"Ainukasutuses pind",C:C,"Üüritav pind",A:A,14)*(IF(G164="Korruse üldpind", SUMIFS(E:E,G:G,"Ühiskasutuses korruse pind",C:C,"üüritav pind",A:A,14,BH:BH,1),SUMIFS(E:E,G:G,"Korruse üldpind",C:C,"üüritav pind",A:A,14,BH:BH,1))+SUMIFS(E:E,G:G,"Ühiskasutuses korruse pind",C:C,"üüritav pind",A:A,14,BH:BH,1)), 0),IF(BI164="Aktiivne vakantsus", SUMIFS(E:E,C:C,"üüritav pind",G:G,"Ühiskasutuses korruse pind",BH:BH,1)+SUMIFS(E:E,C:C,"üüritav pind",G:G,"Korruse üldpind",BH:BH,1)-SUM($BL$2:BL163), IF(BI164="Üüritav büroopind kokku", SUM($BL$2:BL163), "")))</f>
        <v/>
      </c>
      <c r="BM164" s="34" t="str">
        <f ca="1">IF(BF164&lt;&gt;"",IFERROR(AY164/SUM($AY$3:OFFSET($AY$3,MATCH("Üüritav büroopind kokku",$BI$5:$BI$300,0),0))*(SUMIFS(E:E,G:G,"Ühiskasutuses hoone pind",C:C,"ÜÜRITAV PIND",BH:BH,1)+SUMIFS(E:E,G:G,"Hoone üldpind",C:C,"ÜÜRITAV PIND",BH:BH,1)),0),IF(BI164="Aktiivne vakantsus",IFERROR(AY164/SUM($AY$3:OFFSET($AY$3,MATCH("Üüritav büroopind kokku",$BI$5:$BI$300,0),0))*(SUMIFS(E:E,G:G,"Ühiskasutuses hoone pind",C:C,"ÜÜRITAV PIND",BH:BH,1)+SUMIFS(E:E,G:G,"Hoone üldpind",C:C,"ÜÜRITAV PIND",BH:BH,1)),0),IF(BI164="Üüritav büroopind kokku",SUM($BM$2:BM163),"")))</f>
        <v/>
      </c>
      <c r="BN164" s="34" t="str">
        <f>IF(OR(BF164&lt;&gt;"",BI164="Aktiivne vakantsus"),IFERROR(SUMIFS(INDEX($AC$3:$AU$1002,0,MATCH($BI164,AC$2:AU$2,0)),$BH$3:$BH$1002,1),0),IF(BI164="Üüritav büroopind kokku",SUM($BN$2:BN163), ""))</f>
        <v/>
      </c>
      <c r="BO164" s="34" t="str">
        <f t="shared" si="23"/>
        <v/>
      </c>
      <c r="BP164" s="114" t="str">
        <f t="shared" ca="1" si="21"/>
        <v/>
      </c>
    </row>
    <row r="165" spans="1:68" x14ac:dyDescent="0.3">
      <c r="A165" s="25" t="str">
        <f>IF(Eksplikatsioon!A167=0,"",Eksplikatsioon!A167)</f>
        <v/>
      </c>
      <c r="B165" s="58" t="str">
        <f>IF(Eksplikatsioon!B167=0,"",Eksplikatsioon!B167)</f>
        <v/>
      </c>
      <c r="C165" s="25" t="str">
        <f>IF(Eksplikatsioon!C167=0,"",Eksplikatsioon!C167)</f>
        <v/>
      </c>
      <c r="D165" s="25" t="str">
        <f>IF(Eksplikatsioon!D167=0,"",Eksplikatsioon!D167)</f>
        <v/>
      </c>
      <c r="E165" s="56" t="str">
        <f>IF(Eksplikatsioon!F167=0,"",Eksplikatsioon!F167)</f>
        <v/>
      </c>
      <c r="F165" s="25" t="str">
        <f>IF(Eksplikatsioon!H167=0,"",Eksplikatsioon!H167)</f>
        <v/>
      </c>
      <c r="G165" s="25" t="str">
        <f>IF(Eksplikatsioon!J167=0,"",Eksplikatsioon!J167)</f>
        <v/>
      </c>
      <c r="H165" s="25" t="str">
        <f>IF(Eksplikatsioon!K167=0,"",Eksplikatsioon!K167)</f>
        <v/>
      </c>
      <c r="I165" s="25" t="str">
        <f>IF(Eksplikatsioon!L167=0,"",Eksplikatsioon!L167)</f>
        <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c r="BH165" s="108" t="str">
        <f t="shared" si="22"/>
        <v/>
      </c>
      <c r="BI165" s="9" t="str">
        <f t="shared" si="24"/>
        <v/>
      </c>
      <c r="BJ165" s="9" t="str">
        <f t="shared" si="25"/>
        <v/>
      </c>
      <c r="BK165" s="34" t="str">
        <f>IF(BF165&lt;&gt;"",IF(SUMIFS(E:E,H:H,BI165,G:G,"Ainukasutuses pind",C:C,"ÜÜRITAV PIND",BH:BH,1)=0,0,SUMIFS(E:E,H:H,BI165,G:G,"Ainukasutuses pind",C:C,"ÜÜRITAV PIND",BH:BH,1)),IF(BI165="Aktiivne vakantsus",SUMIFS(E:E,C:C,"üüritav pind",G:G,"ainukasutuses pind",BH:BH,1)-SUM($BK$2:BK164),IF(BI165="Üüritav büroopind kokku",SUM($BK$2:BK164),"")))</f>
        <v/>
      </c>
      <c r="BL165" s="34" t="str">
        <f>IF(BF165&lt;&gt;"",IFERROR(SUMIFS(E:E,G:G,"Ainukasutuses pind",C:C,"üüritav pind",H:H,BI165,A:A,-4)/SUMIFS(E:E,G:G,"Ainukasutuses pind",C:C,"üüritav pind",A:A,-4)*(IF(G165="Korruse üldpind", SUMIFS(E:E,G:G,"Ühiskasutuses korruse pind",C:C,"üüritav pind",A:A,-4,BH:BH,1),SUMIFS(E:E,G:G,"Korruse üldpind",C:C,"üüritav pind",A:A,-4,BH:BH,1))+SUMIFS(E:E,G:G,"Ühiskasutuses korruse pind",C:C,"üüritav pind",A:A,-4,BH:BH,1)),0)+IFERROR(SUMIFS(E:E,G:G,"Ainukasutuses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pind",H:H,BI165,A:A,-1)/SUMIFS(E:E,G:G,"Ainukasutuses pind",C:C,"üüritav pind",A:A,-1)*(IF(G165="Korruse üldpind",SUMIFS(E:E,G:G,"Ühiskasutuses korruse pind",C:C,"üüritav pind",A:A,-1,BH:BH,1),SUMIFS(E:E,G:G,"Korruse üldpind",C:C,"üüritav pind",A:A,-1,BH:BH,1))+SUMIFS(E:E,G:G,"Ühiskasutuses korruse pind",C:C,"üüritav pind",A:A,-1,BH:BH,1)),0)+IFERROR(SUMIFS(E:E,G:G,"Ainukasutuses pind",C:C,"üüritav pind",H:H,BI165,A:A,0)/SUMIFS(E:E,G:G,"Ainukasutuses pind",C:C,"üüritav pind",A:A,0)*(IF(G165="Korruse üldpind", SUMIFS(E:E,G:G,"Ühiskasutuses korruse pind",C:C,"üüritav pind",A:A,0,BH:BH,1),SUMIFS(E:E,G:G,"Korruse üldpind",C:C,"üüritav pind",A:A,0,BH:BH,1))+SUMIFS(E:E,G:G,"Ühiskasutuses korruse pind",C:C,"üüritav pind",A:A,0,BH:BH,1)),0)+IFERROR(SUMIFS(E:E,G:G,"Ainukasutuses pind",C:C,"üüritav pind",H:H,BI165,A:A,1)/SUMIFS(E:E,G:G,"Ainukasutuses pind",C:C,"üüritav pind",A:A,1)*(IF(G165="Korruse üldpind", SUMIFS(E:E,G:G,"Ühiskasutuses korruse pind",C:C,"üüritav pind",A:A,1,BH:BH,1),SUMIFS(E:E,G:G,"Korruse üldpind",C:C,"üüritav pind",A:A,1,BH:BH,1))+SUMIFS(E:E,G:G,"Ühiskasutuses korruse pind",C:C,"üüritav pind",A:A,1,BH:BH,1)),0)+IFERROR(SUMIFS(E:E,G:G,"Ainukasutuses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 0)+IFERROR(SUMIFS(E:E,G:G,"Ainukasutuses pind",C:C,"üüritav pind",H:H,BI165,A:A,4)/SUMIFS(E:E,G:G,"Ainukasutuses pind",C:C,"üüritav pind",A:A,4)*(IF(G165="Korruse üldpind",SUMIFS(E:E,G:G,"Ühiskasutuses korruse pind",C:C,"üüritav pind",A:A,4,BH:BH,1),SUMIFS(E:E,G:G,"Korruse üldpind",C:C,"üüritav pind",A:A,4,BH:BH,1))+SUMIFS(E:E,G:G,"Ühiskasutuses korruse pind",C:C,"üüritav pind",A:A,4,BH:BH,1)), 0)+IFERROR(SUMIFS(E:E,G:G,"Ainukasutuses pind",C:C,"üüritav pind",H:H,BI165,A:A,5)/SUMIFS(E:E,G:G,"Ainukasutuses pind",C:C,"üüritav pind",A:A,5)*(IF(G165="Korruse üldpind", SUMIFS(E:E,G:G,"Ühiskasutuses korruse pind",C:C,"üüritav pind",A:A,5,BH:BH,1),SUMIFS(E:E,G:G,"Korruse üldpind",C:C,"üüritav pind",A:A,5,BH:BH,1))+SUMIFS(E:E,G:G,"Ühiskasutuses korruse pind",C:C,"üüritav pind",A:A,5,BH:BH,1)), 0)+IFERROR(SUMIFS(E:E,G:G,"Ainukasutuses pind",C:C,"üüritav pind",H:H,BI165,A:A,6)/SUMIFS(E:E,G:G,"Ainukasutuses pind",C:C,"üüritav pind",A:A,6)*(IF(G165="Korruse üldpind", SUMIFS(E:E,G:G,"Ühiskasutuses korruse pind",C:C,"üüritav pind",A:A,6,BH:BH,1),SUMIFS(E:E,G:G,"Korruse üldpind",C:C,"üüritav pind",A:A,6,BH:BH,1))+SUMIFS(E:E,G:G,"Ühiskasutuses korruse pind",C:C,"üüritav pind",A:A,6,BH:BH,1)),0)+IFERROR(SUMIFS(E:E,G:G,"Ainukasutuses pind",C:C,"üüritav pind",H:H,BI165,A:A,7)/SUMIFS(E:E,G:G,"Ainukasutuses pind",C:C,"üüritav pind",A:A,7)*(IF(G165="Korruse üldpind", SUMIFS(E:E,G:G,"Ühiskasutuses korruse pind",C:C,"üüritav pind",A:A,7,BH:BH,1),SUMIFS(E:E,G:G,"Korruse üldpind",C:C,"üüritav pind",A:A,7,BH:BH,1))+SUMIFS(E:E,G:G,"Ühiskasutuses korruse pind",C:C,"üüritav pind",A:A,7,BH:BH,1)),0)+IFERROR(SUMIFS(E:E,G:G,"Ainukasutuses pind",C:C,"üüritav pind",H:H,BI165,A:A,8)/SUMIFS(E:E,G:G,"Ainukasutuses pind",C:C,"üüritav pind",A:A,8)*(IF(G165="Korruse üldpind", SUMIFS(E:E,G:G,"Ühiskasutuses korruse pind",C:C,"üüritav pind",A:A,8,BH:BH,1),SUMIFS(E:E,G:G,"Korruse üldpind",C:C,"üüritav pind",A:A,8,BH:BH,1))+SUMIFS(E:E,G:G,"Ühiskasutuses korruse pind",C:C,"üüritav pind",A:A,8,BH:BH,1)),0)+IFERROR(SUMIFS(E:E,G:G,"Ainukasutuses pind",C:C,"üüritav pind",H:H,BI165,A:A,9)/SUMIFS(E:E,G:G,"Ainukasutuses pind",C:C,"üüritav pind",A:A,9)*(IF(G165="Korruse üldpind", SUMIFS(E:E,G:G,"Ühiskasutuses korruse pind",C:C,"üüritav pind",A:A,9,BH:BH,1),SUMIFS(E:E,G:G,"Korruse üldpind",C:C,"üüritav pind",A:A,9,BH:BH,1))+SUMIFS(E:E,G:G,"Ühiskasutuses korruse pind",C:C,"üüritav pind",A:A,9,BH:BH,1)),0)+IFERROR(SUMIFS(E:E,G:G,"Ainukasutuses pind",C:C,"üüritav pind",H:H,BI165,A:A,10)/SUMIFS(E:E,G:G,"Ainukasutuses pind",C:C,"üüritav pind",A:A,10)*(IF(G165="Korruse üldpind", SUMIFS(E:E,G:G,"Ühiskasutuses korruse pind",C:C,"üüritav pind",A:A,10,BH:BH,1),SUMIFS(E:E,G:G,"Korruse üldpind",C:C,"üüritav pind",A:A,10,BH:BH,1))+SUMIFS(E:E,G:G,"Ühiskasutuses korruse pind",C:C,"üüritav pind",A:A,10,BH:BH,1)), 0)+IFERROR(SUMIFS(E:E,G:G,"Ainukasutuses pind",C:C,"üüritav pind",H:H,BI165,A:A,11)/SUMIFS(E:E,G:G,"Ainukasutuses pind",C:C,"üüritav pind",A:A,11)*(IF(G165="Korruse üldpind",SUMIFS(E:E,G:G,"Ühiskasutuses korruse pind",C:C,"üüritav pind",A:A,11,BH:BH,1),SUMIFS(E:E,G:G,"Korruse üldpind",C:C,"üüritav pind",A:A,11,BH:BH,1))+SUMIFS(E:E,G:G,"Ühiskasutuses korruse pind",C:C,"üüritav pind",A:A,11,BH:BH,1)), 0)+IFERROR(SUMIFS(E:E,G:G,"Ainukasutuses pind",C:C,"üüritav pind",H:H,BI165,A:A,12)/SUMIFS(E:E,G:G,"Ainukasutuses pind",C:C,"üüritav pind",A:A,12)*(IF(G165="Korruse üldpind", SUMIFS(E:E,G:G,"Ühiskasutuses korruse pind",C:C,"üüritav pind",A:A,12,BH:BH,1),SUMIFS(E:E,G:G,"Korruse üldpind",C:C,"üüritav pind",A:A,12,BH:BH,1))+SUMIFS(E:E,G:G,"Ühiskasutuses korruse pind",C:C,"üüritav pind",A:A,12,BH:BH,1)),0)+IFERROR(SUMIFS(E:E,G:G,"Ainukasutuses pind",C:C,"üüritav pind",H:H,BI165,A:A,13)/SUMIFS(E:E,G:G,"Ainukasutuses pind",C:C,"üüritav pind",A:A,13)*(IF(G165="Korruse üldpind", SUMIFS(E:E,G:G,"Ühiskasutuses korruse pind",C:C,"üüritav pind",A:A,13,BH:BH,1),SUMIFS(E:E,G:G,"Korruse üldpind",C:C,"üüritav pind",A:A,13,BH:BH,1))+SUMIFS(E:E,G:G,"Ühiskasutuses korruse pind",C:C,"üüritav pind",A:A,13,BH:BH,1)),0)+IFERROR(SUMIFS(E:E,G:G,"Ainukasutuses pind",C:C,"Üüritav pind",H:H,BI165,A:A,14)/SUMIFS(E:E,G:G,"Ainukasutuses pind",C:C,"Üüritav pind",A:A,14)*(IF(G165="Korruse üldpind", SUMIFS(E:E,G:G,"Ühiskasutuses korruse pind",C:C,"üüritav pind",A:A,14,BH:BH,1),SUMIFS(E:E,G:G,"Korruse üldpind",C:C,"üüritav pind",A:A,14,BH:BH,1))+SUMIFS(E:E,G:G,"Ühiskasutuses korruse pind",C:C,"üüritav pind",A:A,14,BH:BH,1)), 0),IF(BI165="Aktiivne vakantsus", SUMIFS(E:E,C:C,"üüritav pind",G:G,"Ühiskasutuses korruse pind",BH:BH,1)+SUMIFS(E:E,C:C,"üüritav pind",G:G,"Korruse üldpind",BH:BH,1)-SUM($BL$2:BL164), IF(BI165="Üüritav büroopind kokku", SUM($BL$2:BL164), "")))</f>
        <v/>
      </c>
      <c r="BM165" s="34" t="str">
        <f ca="1">IF(BF165&lt;&gt;"",IFERROR(AY165/SUM($AY$3:OFFSET($AY$3,MATCH("Üüritav büroopind kokku",$BI$5:$BI$300,0),0))*(SUMIFS(E:E,G:G,"Ühiskasutuses hoone pind",C:C,"ÜÜRITAV PIND",BH:BH,1)+SUMIFS(E:E,G:G,"Hoone üldpind",C:C,"ÜÜRITAV PIND",BH:BH,1)),0),IF(BI165="Aktiivne vakantsus",IFERROR(AY165/SUM($AY$3:OFFSET($AY$3,MATCH("Üüritav büroopind kokku",$BI$5:$BI$300,0),0))*(SUMIFS(E:E,G:G,"Ühiskasutuses hoone pind",C:C,"ÜÜRITAV PIND",BH:BH,1)+SUMIFS(E:E,G:G,"Hoone üldpind",C:C,"ÜÜRITAV PIND",BH:BH,1)),0),IF(BI165="Üüritav büroopind kokku",SUM($BM$2:BM164),"")))</f>
        <v/>
      </c>
      <c r="BN165" s="34" t="str">
        <f>IF(OR(BF165&lt;&gt;"",BI165="Aktiivne vakantsus"),IFERROR(SUMIFS(INDEX($AC$3:$AU$1002,0,MATCH($BI165,AC$2:AU$2,0)),$BH$3:$BH$1002,1),0),IF(BI165="Üüritav büroopind kokku",SUM($BN$2:BN164), ""))</f>
        <v/>
      </c>
      <c r="BO165" s="34" t="str">
        <f t="shared" si="23"/>
        <v/>
      </c>
      <c r="BP165" s="114" t="str">
        <f t="shared" ca="1" si="21"/>
        <v/>
      </c>
    </row>
    <row r="166" spans="1:68" x14ac:dyDescent="0.3">
      <c r="A166" s="25" t="str">
        <f>IF(Eksplikatsioon!A168=0,"",Eksplikatsioon!A168)</f>
        <v/>
      </c>
      <c r="B166" s="58" t="str">
        <f>IF(Eksplikatsioon!B168=0,"",Eksplikatsioon!B168)</f>
        <v/>
      </c>
      <c r="C166" s="25" t="str">
        <f>IF(Eksplikatsioon!C168=0,"",Eksplikatsioon!C168)</f>
        <v/>
      </c>
      <c r="D166" s="25" t="str">
        <f>IF(Eksplikatsioon!D168=0,"",Eksplikatsioon!D168)</f>
        <v/>
      </c>
      <c r="E166" s="56" t="str">
        <f>IF(Eksplikatsioon!F168=0,"",Eksplikatsioon!F168)</f>
        <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c r="BH166" s="108" t="str">
        <f t="shared" si="22"/>
        <v/>
      </c>
      <c r="BI166" s="9" t="str">
        <f t="shared" si="24"/>
        <v/>
      </c>
      <c r="BJ166" s="9" t="str">
        <f t="shared" si="25"/>
        <v/>
      </c>
      <c r="BK166" s="34" t="str">
        <f>IF(BF166&lt;&gt;"",IF(SUMIFS(E:E,H:H,BI166,G:G,"Ainukasutuses pind",C:C,"ÜÜRITAV PIND",BH:BH,1)=0,0,SUMIFS(E:E,H:H,BI166,G:G,"Ainukasutuses pind",C:C,"ÜÜRITAV PIND",BH:BH,1)),IF(BI166="Aktiivne vakantsus",SUMIFS(E:E,C:C,"üüritav pind",G:G,"ainukasutuses pind",BH:BH,1)-SUM($BK$2:BK165),IF(BI166="Üüritav büroopind kokku",SUM($BK$2:BK165),"")))</f>
        <v/>
      </c>
      <c r="BL166" s="34" t="str">
        <f>IF(BF166&lt;&gt;"",IFERROR(SUMIFS(E:E,G:G,"Ainukasutuses pind",C:C,"üüritav pind",H:H,BI166,A:A,-4)/SUMIFS(E:E,G:G,"Ainukasutuses pind",C:C,"üüritav pind",A:A,-4)*(IF(G166="Korruse üldpind", SUMIFS(E:E,G:G,"Ühiskasutuses korruse pind",C:C,"üüritav pind",A:A,-4,BH:BH,1),SUMIFS(E:E,G:G,"Korruse üldpind",C:C,"üüritav pind",A:A,-4,BH:BH,1))+SUMIFS(E:E,G:G,"Ühiskasutuses korruse pind",C:C,"üüritav pind",A:A,-4,BH:BH,1)),0)+IFERROR(SUMIFS(E:E,G:G,"Ainukasutuses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pind",H:H,BI166,A:A,-1)/SUMIFS(E:E,G:G,"Ainukasutuses pind",C:C,"üüritav pind",A:A,-1)*(IF(G166="Korruse üldpind",SUMIFS(E:E,G:G,"Ühiskasutuses korruse pind",C:C,"üüritav pind",A:A,-1,BH:BH,1),SUMIFS(E:E,G:G,"Korruse üldpind",C:C,"üüritav pind",A:A,-1,BH:BH,1))+SUMIFS(E:E,G:G,"Ühiskasutuses korruse pind",C:C,"üüritav pind",A:A,-1,BH:BH,1)),0)+IFERROR(SUMIFS(E:E,G:G,"Ainukasutuses pind",C:C,"üüritav pind",H:H,BI166,A:A,0)/SUMIFS(E:E,G:G,"Ainukasutuses pind",C:C,"üüritav pind",A:A,0)*(IF(G166="Korruse üldpind", SUMIFS(E:E,G:G,"Ühiskasutuses korruse pind",C:C,"üüritav pind",A:A,0,BH:BH,1),SUMIFS(E:E,G:G,"Korruse üldpind",C:C,"üüritav pind",A:A,0,BH:BH,1))+SUMIFS(E:E,G:G,"Ühiskasutuses korruse pind",C:C,"üüritav pind",A:A,0,BH:BH,1)),0)+IFERROR(SUMIFS(E:E,G:G,"Ainukasutuses pind",C:C,"üüritav pind",H:H,BI166,A:A,1)/SUMIFS(E:E,G:G,"Ainukasutuses pind",C:C,"üüritav pind",A:A,1)*(IF(G166="Korruse üldpind", SUMIFS(E:E,G:G,"Ühiskasutuses korruse pind",C:C,"üüritav pind",A:A,1,BH:BH,1),SUMIFS(E:E,G:G,"Korruse üldpind",C:C,"üüritav pind",A:A,1,BH:BH,1))+SUMIFS(E:E,G:G,"Ühiskasutuses korruse pind",C:C,"üüritav pind",A:A,1,BH:BH,1)),0)+IFERROR(SUMIFS(E:E,G:G,"Ainukasutuses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 0)+IFERROR(SUMIFS(E:E,G:G,"Ainukasutuses pind",C:C,"üüritav pind",H:H,BI166,A:A,4)/SUMIFS(E:E,G:G,"Ainukasutuses pind",C:C,"üüritav pind",A:A,4)*(IF(G166="Korruse üldpind",SUMIFS(E:E,G:G,"Ühiskasutuses korruse pind",C:C,"üüritav pind",A:A,4,BH:BH,1),SUMIFS(E:E,G:G,"Korruse üldpind",C:C,"üüritav pind",A:A,4,BH:BH,1))+SUMIFS(E:E,G:G,"Ühiskasutuses korruse pind",C:C,"üüritav pind",A:A,4,BH:BH,1)), 0)+IFERROR(SUMIFS(E:E,G:G,"Ainukasutuses pind",C:C,"üüritav pind",H:H,BI166,A:A,5)/SUMIFS(E:E,G:G,"Ainukasutuses pind",C:C,"üüritav pind",A:A,5)*(IF(G166="Korruse üldpind", SUMIFS(E:E,G:G,"Ühiskasutuses korruse pind",C:C,"üüritav pind",A:A,5,BH:BH,1),SUMIFS(E:E,G:G,"Korruse üldpind",C:C,"üüritav pind",A:A,5,BH:BH,1))+SUMIFS(E:E,G:G,"Ühiskasutuses korruse pind",C:C,"üüritav pind",A:A,5,BH:BH,1)), 0)+IFERROR(SUMIFS(E:E,G:G,"Ainukasutuses pind",C:C,"üüritav pind",H:H,BI166,A:A,6)/SUMIFS(E:E,G:G,"Ainukasutuses pind",C:C,"üüritav pind",A:A,6)*(IF(G166="Korruse üldpind", SUMIFS(E:E,G:G,"Ühiskasutuses korruse pind",C:C,"üüritav pind",A:A,6,BH:BH,1),SUMIFS(E:E,G:G,"Korruse üldpind",C:C,"üüritav pind",A:A,6,BH:BH,1))+SUMIFS(E:E,G:G,"Ühiskasutuses korruse pind",C:C,"üüritav pind",A:A,6,BH:BH,1)),0)+IFERROR(SUMIFS(E:E,G:G,"Ainukasutuses pind",C:C,"üüritav pind",H:H,BI166,A:A,7)/SUMIFS(E:E,G:G,"Ainukasutuses pind",C:C,"üüritav pind",A:A,7)*(IF(G166="Korruse üldpind", SUMIFS(E:E,G:G,"Ühiskasutuses korruse pind",C:C,"üüritav pind",A:A,7,BH:BH,1),SUMIFS(E:E,G:G,"Korruse üldpind",C:C,"üüritav pind",A:A,7,BH:BH,1))+SUMIFS(E:E,G:G,"Ühiskasutuses korruse pind",C:C,"üüritav pind",A:A,7,BH:BH,1)),0)+IFERROR(SUMIFS(E:E,G:G,"Ainukasutuses pind",C:C,"üüritav pind",H:H,BI166,A:A,8)/SUMIFS(E:E,G:G,"Ainukasutuses pind",C:C,"üüritav pind",A:A,8)*(IF(G166="Korruse üldpind", SUMIFS(E:E,G:G,"Ühiskasutuses korruse pind",C:C,"üüritav pind",A:A,8,BH:BH,1),SUMIFS(E:E,G:G,"Korruse üldpind",C:C,"üüritav pind",A:A,8,BH:BH,1))+SUMIFS(E:E,G:G,"Ühiskasutuses korruse pind",C:C,"üüritav pind",A:A,8,BH:BH,1)),0)+IFERROR(SUMIFS(E:E,G:G,"Ainukasutuses pind",C:C,"üüritav pind",H:H,BI166,A:A,9)/SUMIFS(E:E,G:G,"Ainukasutuses pind",C:C,"üüritav pind",A:A,9)*(IF(G166="Korruse üldpind", SUMIFS(E:E,G:G,"Ühiskasutuses korruse pind",C:C,"üüritav pind",A:A,9,BH:BH,1),SUMIFS(E:E,G:G,"Korruse üldpind",C:C,"üüritav pind",A:A,9,BH:BH,1))+SUMIFS(E:E,G:G,"Ühiskasutuses korruse pind",C:C,"üüritav pind",A:A,9,BH:BH,1)),0)+IFERROR(SUMIFS(E:E,G:G,"Ainukasutuses pind",C:C,"üüritav pind",H:H,BI166,A:A,10)/SUMIFS(E:E,G:G,"Ainukasutuses pind",C:C,"üüritav pind",A:A,10)*(IF(G166="Korruse üldpind", SUMIFS(E:E,G:G,"Ühiskasutuses korruse pind",C:C,"üüritav pind",A:A,10,BH:BH,1),SUMIFS(E:E,G:G,"Korruse üldpind",C:C,"üüritav pind",A:A,10,BH:BH,1))+SUMIFS(E:E,G:G,"Ühiskasutuses korruse pind",C:C,"üüritav pind",A:A,10,BH:BH,1)), 0)+IFERROR(SUMIFS(E:E,G:G,"Ainukasutuses pind",C:C,"üüritav pind",H:H,BI166,A:A,11)/SUMIFS(E:E,G:G,"Ainukasutuses pind",C:C,"üüritav pind",A:A,11)*(IF(G166="Korruse üldpind",SUMIFS(E:E,G:G,"Ühiskasutuses korruse pind",C:C,"üüritav pind",A:A,11,BH:BH,1),SUMIFS(E:E,G:G,"Korruse üldpind",C:C,"üüritav pind",A:A,11,BH:BH,1))+SUMIFS(E:E,G:G,"Ühiskasutuses korruse pind",C:C,"üüritav pind",A:A,11,BH:BH,1)), 0)+IFERROR(SUMIFS(E:E,G:G,"Ainukasutuses pind",C:C,"üüritav pind",H:H,BI166,A:A,12)/SUMIFS(E:E,G:G,"Ainukasutuses pind",C:C,"üüritav pind",A:A,12)*(IF(G166="Korruse üldpind", SUMIFS(E:E,G:G,"Ühiskasutuses korruse pind",C:C,"üüritav pind",A:A,12,BH:BH,1),SUMIFS(E:E,G:G,"Korruse üldpind",C:C,"üüritav pind",A:A,12,BH:BH,1))+SUMIFS(E:E,G:G,"Ühiskasutuses korruse pind",C:C,"üüritav pind",A:A,12,BH:BH,1)),0)+IFERROR(SUMIFS(E:E,G:G,"Ainukasutuses pind",C:C,"üüritav pind",H:H,BI166,A:A,13)/SUMIFS(E:E,G:G,"Ainukasutuses pind",C:C,"üüritav pind",A:A,13)*(IF(G166="Korruse üldpind", SUMIFS(E:E,G:G,"Ühiskasutuses korruse pind",C:C,"üüritav pind",A:A,13,BH:BH,1),SUMIFS(E:E,G:G,"Korruse üldpind",C:C,"üüritav pind",A:A,13,BH:BH,1))+SUMIFS(E:E,G:G,"Ühiskasutuses korruse pind",C:C,"üüritav pind",A:A,13,BH:BH,1)),0)+IFERROR(SUMIFS(E:E,G:G,"Ainukasutuses pind",C:C,"Üüritav pind",H:H,BI166,A:A,14)/SUMIFS(E:E,G:G,"Ainukasutuses pind",C:C,"Üüritav pind",A:A,14)*(IF(G166="Korruse üldpind", SUMIFS(E:E,G:G,"Ühiskasutuses korruse pind",C:C,"üüritav pind",A:A,14,BH:BH,1),SUMIFS(E:E,G:G,"Korruse üldpind",C:C,"üüritav pind",A:A,14,BH:BH,1))+SUMIFS(E:E,G:G,"Ühiskasutuses korruse pind",C:C,"üüritav pind",A:A,14,BH:BH,1)), 0),IF(BI166="Aktiivne vakantsus", SUMIFS(E:E,C:C,"üüritav pind",G:G,"Ühiskasutuses korruse pind",BH:BH,1)+SUMIFS(E:E,C:C,"üüritav pind",G:G,"Korruse üldpind",BH:BH,1)-SUM($BL$2:BL165), IF(BI166="Üüritav büroopind kokku", SUM($BL$2:BL165), "")))</f>
        <v/>
      </c>
      <c r="BM166" s="34" t="str">
        <f ca="1">IF(BF166&lt;&gt;"",IFERROR(AY166/SUM($AY$3:OFFSET($AY$3,MATCH("Üüritav büroopind kokku",$BI$5:$BI$300,0),0))*(SUMIFS(E:E,G:G,"Ühiskasutuses hoone pind",C:C,"ÜÜRITAV PIND",BH:BH,1)+SUMIFS(E:E,G:G,"Hoone üldpind",C:C,"ÜÜRITAV PIND",BH:BH,1)),0),IF(BI166="Aktiivne vakantsus",IFERROR(AY166/SUM($AY$3:OFFSET($AY$3,MATCH("Üüritav büroopind kokku",$BI$5:$BI$300,0),0))*(SUMIFS(E:E,G:G,"Ühiskasutuses hoone pind",C:C,"ÜÜRITAV PIND",BH:BH,1)+SUMIFS(E:E,G:G,"Hoone üldpind",C:C,"ÜÜRITAV PIND",BH:BH,1)),0),IF(BI166="Üüritav büroopind kokku",SUM($BM$2:BM165),"")))</f>
        <v/>
      </c>
      <c r="BN166" s="34" t="str">
        <f>IF(OR(BF166&lt;&gt;"",BI166="Aktiivne vakantsus"),IFERROR(SUMIFS(INDEX($AC$3:$AU$1002,0,MATCH($BI166,AC$2:AU$2,0)),$BH$3:$BH$1002,1),0),IF(BI166="Üüritav büroopind kokku",SUM($BN$2:BN165), ""))</f>
        <v/>
      </c>
      <c r="BO166" s="34" t="str">
        <f t="shared" si="23"/>
        <v/>
      </c>
      <c r="BP166" s="114" t="str">
        <f t="shared" ca="1" si="21"/>
        <v/>
      </c>
    </row>
    <row r="167" spans="1:68" x14ac:dyDescent="0.3">
      <c r="A167" s="25" t="str">
        <f>IF(Eksplikatsioon!A169=0,"",Eksplikatsioon!A169)</f>
        <v/>
      </c>
      <c r="B167" s="58" t="str">
        <f>IF(Eksplikatsioon!B169=0,"",Eksplikatsioon!B169)</f>
        <v/>
      </c>
      <c r="C167" s="25" t="str">
        <f>IF(Eksplikatsioon!C169=0,"",Eksplikatsioon!C169)</f>
        <v/>
      </c>
      <c r="D167" s="25" t="str">
        <f>IF(Eksplikatsioon!D169=0,"",Eksplikatsioon!D169)</f>
        <v/>
      </c>
      <c r="E167" s="56" t="str">
        <f>IF(Eksplikatsioon!F169=0,"",Eksplikatsioon!F169)</f>
        <v/>
      </c>
      <c r="F167" s="25" t="str">
        <f>IF(Eksplikatsioon!H169=0,"",Eksplikatsioon!H169)</f>
        <v/>
      </c>
      <c r="G167" s="25" t="str">
        <f>IF(Eksplikatsioon!J169=0,"",Eksplikatsioon!J169)</f>
        <v/>
      </c>
      <c r="H167" s="25" t="str">
        <f>IF(Eksplikatsioon!K169=0,"",Eksplikatsioon!K169)</f>
        <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c r="BH167" s="108" t="str">
        <f t="shared" si="22"/>
        <v/>
      </c>
      <c r="BI167" s="9" t="str">
        <f t="shared" si="24"/>
        <v/>
      </c>
      <c r="BJ167" s="9" t="str">
        <f t="shared" si="25"/>
        <v/>
      </c>
      <c r="BK167" s="34" t="str">
        <f>IF(BF167&lt;&gt;"",IF(SUMIFS(E:E,H:H,BI167,G:G,"Ainukasutuses pind",C:C,"ÜÜRITAV PIND",BH:BH,1)=0,0,SUMIFS(E:E,H:H,BI167,G:G,"Ainukasutuses pind",C:C,"ÜÜRITAV PIND",BH:BH,1)),IF(BI167="Aktiivne vakantsus",SUMIFS(E:E,C:C,"üüritav pind",G:G,"ainukasutuses pind",BH:BH,1)-SUM($BK$2:BK166),IF(BI167="Üüritav büroopind kokku",SUM($BK$2:BK166),"")))</f>
        <v/>
      </c>
      <c r="BL167" s="34" t="str">
        <f>IF(BF167&lt;&gt;"",IFERROR(SUMIFS(E:E,G:G,"Ainukasutuses pind",C:C,"üüritav pind",H:H,BI167,A:A,-4)/SUMIFS(E:E,G:G,"Ainukasutuses pind",C:C,"üüritav pind",A:A,-4)*(IF(G167="Korruse üldpind", SUMIFS(E:E,G:G,"Ühiskasutuses korruse pind",C:C,"üüritav pind",A:A,-4,BH:BH,1),SUMIFS(E:E,G:G,"Korruse üldpind",C:C,"üüritav pind",A:A,-4,BH:BH,1))+SUMIFS(E:E,G:G,"Ühiskasutuses korruse pind",C:C,"üüritav pind",A:A,-4,BH:BH,1)),0)+IFERROR(SUMIFS(E:E,G:G,"Ainukasutuses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pind",H:H,BI167,A:A,-1)/SUMIFS(E:E,G:G,"Ainukasutuses pind",C:C,"üüritav pind",A:A,-1)*(IF(G167="Korruse üldpind",SUMIFS(E:E,G:G,"Ühiskasutuses korruse pind",C:C,"üüritav pind",A:A,-1,BH:BH,1),SUMIFS(E:E,G:G,"Korruse üldpind",C:C,"üüritav pind",A:A,-1,BH:BH,1))+SUMIFS(E:E,G:G,"Ühiskasutuses korruse pind",C:C,"üüritav pind",A:A,-1,BH:BH,1)),0)+IFERROR(SUMIFS(E:E,G:G,"Ainukasutuses pind",C:C,"üüritav pind",H:H,BI167,A:A,0)/SUMIFS(E:E,G:G,"Ainukasutuses pind",C:C,"üüritav pind",A:A,0)*(IF(G167="Korruse üldpind", SUMIFS(E:E,G:G,"Ühiskasutuses korruse pind",C:C,"üüritav pind",A:A,0,BH:BH,1),SUMIFS(E:E,G:G,"Korruse üldpind",C:C,"üüritav pind",A:A,0,BH:BH,1))+SUMIFS(E:E,G:G,"Ühiskasutuses korruse pind",C:C,"üüritav pind",A:A,0,BH:BH,1)),0)+IFERROR(SUMIFS(E:E,G:G,"Ainukasutuses pind",C:C,"üüritav pind",H:H,BI167,A:A,1)/SUMIFS(E:E,G:G,"Ainukasutuses pind",C:C,"üüritav pind",A:A,1)*(IF(G167="Korruse üldpind", SUMIFS(E:E,G:G,"Ühiskasutuses korruse pind",C:C,"üüritav pind",A:A,1,BH:BH,1),SUMIFS(E:E,G:G,"Korruse üldpind",C:C,"üüritav pind",A:A,1,BH:BH,1))+SUMIFS(E:E,G:G,"Ühiskasutuses korruse pind",C:C,"üüritav pind",A:A,1,BH:BH,1)),0)+IFERROR(SUMIFS(E:E,G:G,"Ainukasutuses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 0)+IFERROR(SUMIFS(E:E,G:G,"Ainukasutuses pind",C:C,"üüritav pind",H:H,BI167,A:A,4)/SUMIFS(E:E,G:G,"Ainukasutuses pind",C:C,"üüritav pind",A:A,4)*(IF(G167="Korruse üldpind",SUMIFS(E:E,G:G,"Ühiskasutuses korruse pind",C:C,"üüritav pind",A:A,4,BH:BH,1),SUMIFS(E:E,G:G,"Korruse üldpind",C:C,"üüritav pind",A:A,4,BH:BH,1))+SUMIFS(E:E,G:G,"Ühiskasutuses korruse pind",C:C,"üüritav pind",A:A,4,BH:BH,1)), 0)+IFERROR(SUMIFS(E:E,G:G,"Ainukasutuses pind",C:C,"üüritav pind",H:H,BI167,A:A,5)/SUMIFS(E:E,G:G,"Ainukasutuses pind",C:C,"üüritav pind",A:A,5)*(IF(G167="Korruse üldpind", SUMIFS(E:E,G:G,"Ühiskasutuses korruse pind",C:C,"üüritav pind",A:A,5,BH:BH,1),SUMIFS(E:E,G:G,"Korruse üldpind",C:C,"üüritav pind",A:A,5,BH:BH,1))+SUMIFS(E:E,G:G,"Ühiskasutuses korruse pind",C:C,"üüritav pind",A:A,5,BH:BH,1)), 0)+IFERROR(SUMIFS(E:E,G:G,"Ainukasutuses pind",C:C,"üüritav pind",H:H,BI167,A:A,6)/SUMIFS(E:E,G:G,"Ainukasutuses pind",C:C,"üüritav pind",A:A,6)*(IF(G167="Korruse üldpind", SUMIFS(E:E,G:G,"Ühiskasutuses korruse pind",C:C,"üüritav pind",A:A,6,BH:BH,1),SUMIFS(E:E,G:G,"Korruse üldpind",C:C,"üüritav pind",A:A,6,BH:BH,1))+SUMIFS(E:E,G:G,"Ühiskasutuses korruse pind",C:C,"üüritav pind",A:A,6,BH:BH,1)),0)+IFERROR(SUMIFS(E:E,G:G,"Ainukasutuses pind",C:C,"üüritav pind",H:H,BI167,A:A,7)/SUMIFS(E:E,G:G,"Ainukasutuses pind",C:C,"üüritav pind",A:A,7)*(IF(G167="Korruse üldpind", SUMIFS(E:E,G:G,"Ühiskasutuses korruse pind",C:C,"üüritav pind",A:A,7,BH:BH,1),SUMIFS(E:E,G:G,"Korruse üldpind",C:C,"üüritav pind",A:A,7,BH:BH,1))+SUMIFS(E:E,G:G,"Ühiskasutuses korruse pind",C:C,"üüritav pind",A:A,7,BH:BH,1)),0)+IFERROR(SUMIFS(E:E,G:G,"Ainukasutuses pind",C:C,"üüritav pind",H:H,BI167,A:A,8)/SUMIFS(E:E,G:G,"Ainukasutuses pind",C:C,"üüritav pind",A:A,8)*(IF(G167="Korruse üldpind", SUMIFS(E:E,G:G,"Ühiskasutuses korruse pind",C:C,"üüritav pind",A:A,8,BH:BH,1),SUMIFS(E:E,G:G,"Korruse üldpind",C:C,"üüritav pind",A:A,8,BH:BH,1))+SUMIFS(E:E,G:G,"Ühiskasutuses korruse pind",C:C,"üüritav pind",A:A,8,BH:BH,1)),0)+IFERROR(SUMIFS(E:E,G:G,"Ainukasutuses pind",C:C,"üüritav pind",H:H,BI167,A:A,9)/SUMIFS(E:E,G:G,"Ainukasutuses pind",C:C,"üüritav pind",A:A,9)*(IF(G167="Korruse üldpind", SUMIFS(E:E,G:G,"Ühiskasutuses korruse pind",C:C,"üüritav pind",A:A,9,BH:BH,1),SUMIFS(E:E,G:G,"Korruse üldpind",C:C,"üüritav pind",A:A,9,BH:BH,1))+SUMIFS(E:E,G:G,"Ühiskasutuses korruse pind",C:C,"üüritav pind",A:A,9,BH:BH,1)),0)+IFERROR(SUMIFS(E:E,G:G,"Ainukasutuses pind",C:C,"üüritav pind",H:H,BI167,A:A,10)/SUMIFS(E:E,G:G,"Ainukasutuses pind",C:C,"üüritav pind",A:A,10)*(IF(G167="Korruse üldpind", SUMIFS(E:E,G:G,"Ühiskasutuses korruse pind",C:C,"üüritav pind",A:A,10,BH:BH,1),SUMIFS(E:E,G:G,"Korruse üldpind",C:C,"üüritav pind",A:A,10,BH:BH,1))+SUMIFS(E:E,G:G,"Ühiskasutuses korruse pind",C:C,"üüritav pind",A:A,10,BH:BH,1)), 0)+IFERROR(SUMIFS(E:E,G:G,"Ainukasutuses pind",C:C,"üüritav pind",H:H,BI167,A:A,11)/SUMIFS(E:E,G:G,"Ainukasutuses pind",C:C,"üüritav pind",A:A,11)*(IF(G167="Korruse üldpind",SUMIFS(E:E,G:G,"Ühiskasutuses korruse pind",C:C,"üüritav pind",A:A,11,BH:BH,1),SUMIFS(E:E,G:G,"Korruse üldpind",C:C,"üüritav pind",A:A,11,BH:BH,1))+SUMIFS(E:E,G:G,"Ühiskasutuses korruse pind",C:C,"üüritav pind",A:A,11,BH:BH,1)), 0)+IFERROR(SUMIFS(E:E,G:G,"Ainukasutuses pind",C:C,"üüritav pind",H:H,BI167,A:A,12)/SUMIFS(E:E,G:G,"Ainukasutuses pind",C:C,"üüritav pind",A:A,12)*(IF(G167="Korruse üldpind", SUMIFS(E:E,G:G,"Ühiskasutuses korruse pind",C:C,"üüritav pind",A:A,12,BH:BH,1),SUMIFS(E:E,G:G,"Korruse üldpind",C:C,"üüritav pind",A:A,12,BH:BH,1))+SUMIFS(E:E,G:G,"Ühiskasutuses korruse pind",C:C,"üüritav pind",A:A,12,BH:BH,1)),0)+IFERROR(SUMIFS(E:E,G:G,"Ainukasutuses pind",C:C,"üüritav pind",H:H,BI167,A:A,13)/SUMIFS(E:E,G:G,"Ainukasutuses pind",C:C,"üüritav pind",A:A,13)*(IF(G167="Korruse üldpind", SUMIFS(E:E,G:G,"Ühiskasutuses korruse pind",C:C,"üüritav pind",A:A,13,BH:BH,1),SUMIFS(E:E,G:G,"Korruse üldpind",C:C,"üüritav pind",A:A,13,BH:BH,1))+SUMIFS(E:E,G:G,"Ühiskasutuses korruse pind",C:C,"üüritav pind",A:A,13,BH:BH,1)),0)+IFERROR(SUMIFS(E:E,G:G,"Ainukasutuses pind",C:C,"Üüritav pind",H:H,BI167,A:A,14)/SUMIFS(E:E,G:G,"Ainukasutuses pind",C:C,"Üüritav pind",A:A,14)*(IF(G167="Korruse üldpind", SUMIFS(E:E,G:G,"Ühiskasutuses korruse pind",C:C,"üüritav pind",A:A,14,BH:BH,1),SUMIFS(E:E,G:G,"Korruse üldpind",C:C,"üüritav pind",A:A,14,BH:BH,1))+SUMIFS(E:E,G:G,"Ühiskasutuses korruse pind",C:C,"üüritav pind",A:A,14,BH:BH,1)), 0),IF(BI167="Aktiivne vakantsus", SUMIFS(E:E,C:C,"üüritav pind",G:G,"Ühiskasutuses korruse pind",BH:BH,1)+SUMIFS(E:E,C:C,"üüritav pind",G:G,"Korruse üldpind",BH:BH,1)-SUM($BL$2:BL166), IF(BI167="Üüritav büroopind kokku", SUM($BL$2:BL166), "")))</f>
        <v/>
      </c>
      <c r="BM167" s="34" t="str">
        <f ca="1">IF(BF167&lt;&gt;"",IFERROR(AY167/SUM($AY$3:OFFSET($AY$3,MATCH("Üüritav büroopind kokku",$BI$5:$BI$300,0),0))*(SUMIFS(E:E,G:G,"Ühiskasutuses hoone pind",C:C,"ÜÜRITAV PIND",BH:BH,1)+SUMIFS(E:E,G:G,"Hoone üldpind",C:C,"ÜÜRITAV PIND",BH:BH,1)),0),IF(BI167="Aktiivne vakantsus",IFERROR(AY167/SUM($AY$3:OFFSET($AY$3,MATCH("Üüritav büroopind kokku",$BI$5:$BI$300,0),0))*(SUMIFS(E:E,G:G,"Ühiskasutuses hoone pind",C:C,"ÜÜRITAV PIND",BH:BH,1)+SUMIFS(E:E,G:G,"Hoone üldpind",C:C,"ÜÜRITAV PIND",BH:BH,1)),0),IF(BI167="Üüritav büroopind kokku",SUM($BM$2:BM166),"")))</f>
        <v/>
      </c>
      <c r="BN167" s="34" t="str">
        <f>IF(OR(BF167&lt;&gt;"",BI167="Aktiivne vakantsus"),IFERROR(SUMIFS(INDEX($AC$3:$AU$1002,0,MATCH($BI167,AC$2:AU$2,0)),$BH$3:$BH$1002,1),0),IF(BI167="Üüritav büroopind kokku",SUM($BN$2:BN166), ""))</f>
        <v/>
      </c>
      <c r="BO167" s="34" t="str">
        <f t="shared" si="23"/>
        <v/>
      </c>
      <c r="BP167" s="114" t="str">
        <f t="shared" ca="1" si="21"/>
        <v/>
      </c>
    </row>
    <row r="168" spans="1:68" x14ac:dyDescent="0.3">
      <c r="A168" s="25" t="str">
        <f>IF(Eksplikatsioon!A170=0,"",Eksplikatsioon!A170)</f>
        <v/>
      </c>
      <c r="B168" s="58" t="str">
        <f>IF(Eksplikatsioon!B170=0,"",Eksplikatsioon!B170)</f>
        <v/>
      </c>
      <c r="C168" s="25" t="str">
        <f>IF(Eksplikatsioon!C170=0,"",Eksplikatsioon!C170)</f>
        <v/>
      </c>
      <c r="D168" s="25" t="str">
        <f>IF(Eksplikatsioon!D170=0,"",Eksplikatsioon!D170)</f>
        <v/>
      </c>
      <c r="E168" s="56" t="str">
        <f>IF(Eksplikatsioon!F170=0,"",Eksplikatsioon!F170)</f>
        <v/>
      </c>
      <c r="F168" s="25" t="str">
        <f>IF(Eksplikatsioon!H170=0,"",Eksplikatsioon!H170)</f>
        <v/>
      </c>
      <c r="G168" s="25" t="str">
        <f>IF(Eksplikatsioon!J170=0,"",Eksplikatsioon!J170)</f>
        <v/>
      </c>
      <c r="H168" s="25" t="str">
        <f>IF(Eksplikatsioon!K170=0,"",Eksplikatsioon!K170)</f>
        <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c r="BH168" s="108" t="str">
        <f t="shared" si="22"/>
        <v/>
      </c>
      <c r="BI168" s="9" t="str">
        <f t="shared" si="24"/>
        <v/>
      </c>
      <c r="BJ168" s="9" t="str">
        <f t="shared" si="25"/>
        <v/>
      </c>
      <c r="BK168" s="34" t="str">
        <f>IF(BF168&lt;&gt;"",IF(SUMIFS(E:E,H:H,BI168,G:G,"Ainukasutuses pind",C:C,"ÜÜRITAV PIND",BH:BH,1)=0,0,SUMIFS(E:E,H:H,BI168,G:G,"Ainukasutuses pind",C:C,"ÜÜRITAV PIND",BH:BH,1)),IF(BI168="Aktiivne vakantsus",SUMIFS(E:E,C:C,"üüritav pind",G:G,"ainukasutuses pind",BH:BH,1)-SUM($BK$2:BK167),IF(BI168="Üüritav büroopind kokku",SUM($BK$2:BK167),"")))</f>
        <v/>
      </c>
      <c r="BL168" s="34" t="str">
        <f>IF(BF168&lt;&gt;"",IFERROR(SUMIFS(E:E,G:G,"Ainukasutuses pind",C:C,"üüritav pind",H:H,BI168,A:A,-4)/SUMIFS(E:E,G:G,"Ainukasutuses pind",C:C,"üüritav pind",A:A,-4)*(IF(G168="Korruse üldpind", SUMIFS(E:E,G:G,"Ühiskasutuses korruse pind",C:C,"üüritav pind",A:A,-4,BH:BH,1),SUMIFS(E:E,G:G,"Korruse üldpind",C:C,"üüritav pind",A:A,-4,BH:BH,1))+SUMIFS(E:E,G:G,"Ühiskasutuses korruse pind",C:C,"üüritav pind",A:A,-4,BH:BH,1)),0)+IFERROR(SUMIFS(E:E,G:G,"Ainukasutuses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pind",H:H,BI168,A:A,-1)/SUMIFS(E:E,G:G,"Ainukasutuses pind",C:C,"üüritav pind",A:A,-1)*(IF(G168="Korruse üldpind",SUMIFS(E:E,G:G,"Ühiskasutuses korruse pind",C:C,"üüritav pind",A:A,-1,BH:BH,1),SUMIFS(E:E,G:G,"Korruse üldpind",C:C,"üüritav pind",A:A,-1,BH:BH,1))+SUMIFS(E:E,G:G,"Ühiskasutuses korruse pind",C:C,"üüritav pind",A:A,-1,BH:BH,1)),0)+IFERROR(SUMIFS(E:E,G:G,"Ainukasutuses pind",C:C,"üüritav pind",H:H,BI168,A:A,0)/SUMIFS(E:E,G:G,"Ainukasutuses pind",C:C,"üüritav pind",A:A,0)*(IF(G168="Korruse üldpind", SUMIFS(E:E,G:G,"Ühiskasutuses korruse pind",C:C,"üüritav pind",A:A,0,BH:BH,1),SUMIFS(E:E,G:G,"Korruse üldpind",C:C,"üüritav pind",A:A,0,BH:BH,1))+SUMIFS(E:E,G:G,"Ühiskasutuses korruse pind",C:C,"üüritav pind",A:A,0,BH:BH,1)),0)+IFERROR(SUMIFS(E:E,G:G,"Ainukasutuses pind",C:C,"üüritav pind",H:H,BI168,A:A,1)/SUMIFS(E:E,G:G,"Ainukasutuses pind",C:C,"üüritav pind",A:A,1)*(IF(G168="Korruse üldpind", SUMIFS(E:E,G:G,"Ühiskasutuses korruse pind",C:C,"üüritav pind",A:A,1,BH:BH,1),SUMIFS(E:E,G:G,"Korruse üldpind",C:C,"üüritav pind",A:A,1,BH:BH,1))+SUMIFS(E:E,G:G,"Ühiskasutuses korruse pind",C:C,"üüritav pind",A:A,1,BH:BH,1)),0)+IFERROR(SUMIFS(E:E,G:G,"Ainukasutuses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 0)+IFERROR(SUMIFS(E:E,G:G,"Ainukasutuses pind",C:C,"üüritav pind",H:H,BI168,A:A,4)/SUMIFS(E:E,G:G,"Ainukasutuses pind",C:C,"üüritav pind",A:A,4)*(IF(G168="Korruse üldpind",SUMIFS(E:E,G:G,"Ühiskasutuses korruse pind",C:C,"üüritav pind",A:A,4,BH:BH,1),SUMIFS(E:E,G:G,"Korruse üldpind",C:C,"üüritav pind",A:A,4,BH:BH,1))+SUMIFS(E:E,G:G,"Ühiskasutuses korruse pind",C:C,"üüritav pind",A:A,4,BH:BH,1)), 0)+IFERROR(SUMIFS(E:E,G:G,"Ainukasutuses pind",C:C,"üüritav pind",H:H,BI168,A:A,5)/SUMIFS(E:E,G:G,"Ainukasutuses pind",C:C,"üüritav pind",A:A,5)*(IF(G168="Korruse üldpind", SUMIFS(E:E,G:G,"Ühiskasutuses korruse pind",C:C,"üüritav pind",A:A,5,BH:BH,1),SUMIFS(E:E,G:G,"Korruse üldpind",C:C,"üüritav pind",A:A,5,BH:BH,1))+SUMIFS(E:E,G:G,"Ühiskasutuses korruse pind",C:C,"üüritav pind",A:A,5,BH:BH,1)), 0)+IFERROR(SUMIFS(E:E,G:G,"Ainukasutuses pind",C:C,"üüritav pind",H:H,BI168,A:A,6)/SUMIFS(E:E,G:G,"Ainukasutuses pind",C:C,"üüritav pind",A:A,6)*(IF(G168="Korruse üldpind", SUMIFS(E:E,G:G,"Ühiskasutuses korruse pind",C:C,"üüritav pind",A:A,6,BH:BH,1),SUMIFS(E:E,G:G,"Korruse üldpind",C:C,"üüritav pind",A:A,6,BH:BH,1))+SUMIFS(E:E,G:G,"Ühiskasutuses korruse pind",C:C,"üüritav pind",A:A,6,BH:BH,1)),0)+IFERROR(SUMIFS(E:E,G:G,"Ainukasutuses pind",C:C,"üüritav pind",H:H,BI168,A:A,7)/SUMIFS(E:E,G:G,"Ainukasutuses pind",C:C,"üüritav pind",A:A,7)*(IF(G168="Korruse üldpind", SUMIFS(E:E,G:G,"Ühiskasutuses korruse pind",C:C,"üüritav pind",A:A,7,BH:BH,1),SUMIFS(E:E,G:G,"Korruse üldpind",C:C,"üüritav pind",A:A,7,BH:BH,1))+SUMIFS(E:E,G:G,"Ühiskasutuses korruse pind",C:C,"üüritav pind",A:A,7,BH:BH,1)),0)+IFERROR(SUMIFS(E:E,G:G,"Ainukasutuses pind",C:C,"üüritav pind",H:H,BI168,A:A,8)/SUMIFS(E:E,G:G,"Ainukasutuses pind",C:C,"üüritav pind",A:A,8)*(IF(G168="Korruse üldpind", SUMIFS(E:E,G:G,"Ühiskasutuses korruse pind",C:C,"üüritav pind",A:A,8,BH:BH,1),SUMIFS(E:E,G:G,"Korruse üldpind",C:C,"üüritav pind",A:A,8,BH:BH,1))+SUMIFS(E:E,G:G,"Ühiskasutuses korruse pind",C:C,"üüritav pind",A:A,8,BH:BH,1)),0)+IFERROR(SUMIFS(E:E,G:G,"Ainukasutuses pind",C:C,"üüritav pind",H:H,BI168,A:A,9)/SUMIFS(E:E,G:G,"Ainukasutuses pind",C:C,"üüritav pind",A:A,9)*(IF(G168="Korruse üldpind", SUMIFS(E:E,G:G,"Ühiskasutuses korruse pind",C:C,"üüritav pind",A:A,9,BH:BH,1),SUMIFS(E:E,G:G,"Korruse üldpind",C:C,"üüritav pind",A:A,9,BH:BH,1))+SUMIFS(E:E,G:G,"Ühiskasutuses korruse pind",C:C,"üüritav pind",A:A,9,BH:BH,1)),0)+IFERROR(SUMIFS(E:E,G:G,"Ainukasutuses pind",C:C,"üüritav pind",H:H,BI168,A:A,10)/SUMIFS(E:E,G:G,"Ainukasutuses pind",C:C,"üüritav pind",A:A,10)*(IF(G168="Korruse üldpind", SUMIFS(E:E,G:G,"Ühiskasutuses korruse pind",C:C,"üüritav pind",A:A,10,BH:BH,1),SUMIFS(E:E,G:G,"Korruse üldpind",C:C,"üüritav pind",A:A,10,BH:BH,1))+SUMIFS(E:E,G:G,"Ühiskasutuses korruse pind",C:C,"üüritav pind",A:A,10,BH:BH,1)), 0)+IFERROR(SUMIFS(E:E,G:G,"Ainukasutuses pind",C:C,"üüritav pind",H:H,BI168,A:A,11)/SUMIFS(E:E,G:G,"Ainukasutuses pind",C:C,"üüritav pind",A:A,11)*(IF(G168="Korruse üldpind",SUMIFS(E:E,G:G,"Ühiskasutuses korruse pind",C:C,"üüritav pind",A:A,11,BH:BH,1),SUMIFS(E:E,G:G,"Korruse üldpind",C:C,"üüritav pind",A:A,11,BH:BH,1))+SUMIFS(E:E,G:G,"Ühiskasutuses korruse pind",C:C,"üüritav pind",A:A,11,BH:BH,1)), 0)+IFERROR(SUMIFS(E:E,G:G,"Ainukasutuses pind",C:C,"üüritav pind",H:H,BI168,A:A,12)/SUMIFS(E:E,G:G,"Ainukasutuses pind",C:C,"üüritav pind",A:A,12)*(IF(G168="Korruse üldpind", SUMIFS(E:E,G:G,"Ühiskasutuses korruse pind",C:C,"üüritav pind",A:A,12,BH:BH,1),SUMIFS(E:E,G:G,"Korruse üldpind",C:C,"üüritav pind",A:A,12,BH:BH,1))+SUMIFS(E:E,G:G,"Ühiskasutuses korruse pind",C:C,"üüritav pind",A:A,12,BH:BH,1)),0)+IFERROR(SUMIFS(E:E,G:G,"Ainukasutuses pind",C:C,"üüritav pind",H:H,BI168,A:A,13)/SUMIFS(E:E,G:G,"Ainukasutuses pind",C:C,"üüritav pind",A:A,13)*(IF(G168="Korruse üldpind", SUMIFS(E:E,G:G,"Ühiskasutuses korruse pind",C:C,"üüritav pind",A:A,13,BH:BH,1),SUMIFS(E:E,G:G,"Korruse üldpind",C:C,"üüritav pind",A:A,13,BH:BH,1))+SUMIFS(E:E,G:G,"Ühiskasutuses korruse pind",C:C,"üüritav pind",A:A,13,BH:BH,1)),0)+IFERROR(SUMIFS(E:E,G:G,"Ainukasutuses pind",C:C,"Üüritav pind",H:H,BI168,A:A,14)/SUMIFS(E:E,G:G,"Ainukasutuses pind",C:C,"Üüritav pind",A:A,14)*(IF(G168="Korruse üldpind", SUMIFS(E:E,G:G,"Ühiskasutuses korruse pind",C:C,"üüritav pind",A:A,14,BH:BH,1),SUMIFS(E:E,G:G,"Korruse üldpind",C:C,"üüritav pind",A:A,14,BH:BH,1))+SUMIFS(E:E,G:G,"Ühiskasutuses korruse pind",C:C,"üüritav pind",A:A,14,BH:BH,1)), 0),IF(BI168="Aktiivne vakantsus", SUMIFS(E:E,C:C,"üüritav pind",G:G,"Ühiskasutuses korruse pind",BH:BH,1)+SUMIFS(E:E,C:C,"üüritav pind",G:G,"Korruse üldpind",BH:BH,1)-SUM($BL$2:BL167), IF(BI168="Üüritav büroopind kokku", SUM($BL$2:BL167), "")))</f>
        <v/>
      </c>
      <c r="BM168" s="34" t="str">
        <f ca="1">IF(BF168&lt;&gt;"",IFERROR(AY168/SUM($AY$3:OFFSET($AY$3,MATCH("Üüritav büroopind kokku",$BI$5:$BI$300,0),0))*(SUMIFS(E:E,G:G,"Ühiskasutuses hoone pind",C:C,"ÜÜRITAV PIND",BH:BH,1)+SUMIFS(E:E,G:G,"Hoone üldpind",C:C,"ÜÜRITAV PIND",BH:BH,1)),0),IF(BI168="Aktiivne vakantsus",IFERROR(AY168/SUM($AY$3:OFFSET($AY$3,MATCH("Üüritav büroopind kokku",$BI$5:$BI$300,0),0))*(SUMIFS(E:E,G:G,"Ühiskasutuses hoone pind",C:C,"ÜÜRITAV PIND",BH:BH,1)+SUMIFS(E:E,G:G,"Hoone üldpind",C:C,"ÜÜRITAV PIND",BH:BH,1)),0),IF(BI168="Üüritav büroopind kokku",SUM($BM$2:BM167),"")))</f>
        <v/>
      </c>
      <c r="BN168" s="34" t="str">
        <f>IF(OR(BF168&lt;&gt;"",BI168="Aktiivne vakantsus"),IFERROR(SUMIFS(INDEX($AC$3:$AU$1002,0,MATCH($BI168,AC$2:AU$2,0)),$BH$3:$BH$1002,1),0),IF(BI168="Üüritav büroopind kokku",SUM($BN$2:BN167), ""))</f>
        <v/>
      </c>
      <c r="BO168" s="34" t="str">
        <f t="shared" si="23"/>
        <v/>
      </c>
      <c r="BP168" s="114" t="str">
        <f t="shared" ca="1" si="21"/>
        <v/>
      </c>
    </row>
    <row r="169" spans="1:68" x14ac:dyDescent="0.3">
      <c r="A169" s="25" t="str">
        <f>IF(Eksplikatsioon!A171=0,"",Eksplikatsioon!A171)</f>
        <v/>
      </c>
      <c r="B169" s="58" t="str">
        <f>IF(Eksplikatsioon!B171=0,"",Eksplikatsioon!B171)</f>
        <v/>
      </c>
      <c r="C169" s="25" t="str">
        <f>IF(Eksplikatsioon!C171=0,"",Eksplikatsioon!C171)</f>
        <v/>
      </c>
      <c r="D169" s="25" t="str">
        <f>IF(Eksplikatsioon!D171=0,"",Eksplikatsioon!D171)</f>
        <v/>
      </c>
      <c r="E169" s="56" t="str">
        <f>IF(Eksplikatsioon!F171=0,"",Eksplikatsioon!F171)</f>
        <v/>
      </c>
      <c r="F169" s="25" t="str">
        <f>IF(Eksplikatsioon!H171=0,"",Eksplikatsioon!H171)</f>
        <v/>
      </c>
      <c r="G169" s="25" t="str">
        <f>IF(Eksplikatsioon!J171=0,"",Eksplikatsioon!J171)</f>
        <v/>
      </c>
      <c r="H169" s="25" t="str">
        <f>IF(Eksplikatsioon!K171=0,"",Eksplikatsioon!K171)</f>
        <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c r="BH169" s="108" t="str">
        <f t="shared" si="22"/>
        <v/>
      </c>
      <c r="BI169" s="9" t="str">
        <f t="shared" si="24"/>
        <v/>
      </c>
      <c r="BJ169" s="9" t="str">
        <f t="shared" si="25"/>
        <v/>
      </c>
      <c r="BK169" s="34" t="str">
        <f>IF(BF169&lt;&gt;"",IF(SUMIFS(E:E,H:H,BI169,G:G,"Ainukasutuses pind",C:C,"ÜÜRITAV PIND",BH:BH,1)=0,0,SUMIFS(E:E,H:H,BI169,G:G,"Ainukasutuses pind",C:C,"ÜÜRITAV PIND",BH:BH,1)),IF(BI169="Aktiivne vakantsus",SUMIFS(E:E,C:C,"üüritav pind",G:G,"ainukasutuses pind",BH:BH,1)-SUM($BK$2:BK168),IF(BI169="Üüritav büroopind kokku",SUM($BK$2:BK168),"")))</f>
        <v/>
      </c>
      <c r="BL169" s="34" t="str">
        <f>IF(BF169&lt;&gt;"",IFERROR(SUMIFS(E:E,G:G,"Ainukasutuses pind",C:C,"üüritav pind",H:H,BI169,A:A,-4)/SUMIFS(E:E,G:G,"Ainukasutuses pind",C:C,"üüritav pind",A:A,-4)*(IF(G169="Korruse üldpind", SUMIFS(E:E,G:G,"Ühiskasutuses korruse pind",C:C,"üüritav pind",A:A,-4,BH:BH,1),SUMIFS(E:E,G:G,"Korruse üldpind",C:C,"üüritav pind",A:A,-4,BH:BH,1))+SUMIFS(E:E,G:G,"Ühiskasutuses korruse pind",C:C,"üüritav pind",A:A,-4,BH:BH,1)),0)+IFERROR(SUMIFS(E:E,G:G,"Ainukasutuses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pind",H:H,BI169,A:A,-1)/SUMIFS(E:E,G:G,"Ainukasutuses pind",C:C,"üüritav pind",A:A,-1)*(IF(G169="Korruse üldpind",SUMIFS(E:E,G:G,"Ühiskasutuses korruse pind",C:C,"üüritav pind",A:A,-1,BH:BH,1),SUMIFS(E:E,G:G,"Korruse üldpind",C:C,"üüritav pind",A:A,-1,BH:BH,1))+SUMIFS(E:E,G:G,"Ühiskasutuses korruse pind",C:C,"üüritav pind",A:A,-1,BH:BH,1)),0)+IFERROR(SUMIFS(E:E,G:G,"Ainukasutuses pind",C:C,"üüritav pind",H:H,BI169,A:A,0)/SUMIFS(E:E,G:G,"Ainukasutuses pind",C:C,"üüritav pind",A:A,0)*(IF(G169="Korruse üldpind", SUMIFS(E:E,G:G,"Ühiskasutuses korruse pind",C:C,"üüritav pind",A:A,0,BH:BH,1),SUMIFS(E:E,G:G,"Korruse üldpind",C:C,"üüritav pind",A:A,0,BH:BH,1))+SUMIFS(E:E,G:G,"Ühiskasutuses korruse pind",C:C,"üüritav pind",A:A,0,BH:BH,1)),0)+IFERROR(SUMIFS(E:E,G:G,"Ainukasutuses pind",C:C,"üüritav pind",H:H,BI169,A:A,1)/SUMIFS(E:E,G:G,"Ainukasutuses pind",C:C,"üüritav pind",A:A,1)*(IF(G169="Korruse üldpind", SUMIFS(E:E,G:G,"Ühiskasutuses korruse pind",C:C,"üüritav pind",A:A,1,BH:BH,1),SUMIFS(E:E,G:G,"Korruse üldpind",C:C,"üüritav pind",A:A,1,BH:BH,1))+SUMIFS(E:E,G:G,"Ühiskasutuses korruse pind",C:C,"üüritav pind",A:A,1,BH:BH,1)),0)+IFERROR(SUMIFS(E:E,G:G,"Ainukasutuses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 0)+IFERROR(SUMIFS(E:E,G:G,"Ainukasutuses pind",C:C,"üüritav pind",H:H,BI169,A:A,4)/SUMIFS(E:E,G:G,"Ainukasutuses pind",C:C,"üüritav pind",A:A,4)*(IF(G169="Korruse üldpind",SUMIFS(E:E,G:G,"Ühiskasutuses korruse pind",C:C,"üüritav pind",A:A,4,BH:BH,1),SUMIFS(E:E,G:G,"Korruse üldpind",C:C,"üüritav pind",A:A,4,BH:BH,1))+SUMIFS(E:E,G:G,"Ühiskasutuses korruse pind",C:C,"üüritav pind",A:A,4,BH:BH,1)), 0)+IFERROR(SUMIFS(E:E,G:G,"Ainukasutuses pind",C:C,"üüritav pind",H:H,BI169,A:A,5)/SUMIFS(E:E,G:G,"Ainukasutuses pind",C:C,"üüritav pind",A:A,5)*(IF(G169="Korruse üldpind", SUMIFS(E:E,G:G,"Ühiskasutuses korruse pind",C:C,"üüritav pind",A:A,5,BH:BH,1),SUMIFS(E:E,G:G,"Korruse üldpind",C:C,"üüritav pind",A:A,5,BH:BH,1))+SUMIFS(E:E,G:G,"Ühiskasutuses korruse pind",C:C,"üüritav pind",A:A,5,BH:BH,1)), 0)+IFERROR(SUMIFS(E:E,G:G,"Ainukasutuses pind",C:C,"üüritav pind",H:H,BI169,A:A,6)/SUMIFS(E:E,G:G,"Ainukasutuses pind",C:C,"üüritav pind",A:A,6)*(IF(G169="Korruse üldpind", SUMIFS(E:E,G:G,"Ühiskasutuses korruse pind",C:C,"üüritav pind",A:A,6,BH:BH,1),SUMIFS(E:E,G:G,"Korruse üldpind",C:C,"üüritav pind",A:A,6,BH:BH,1))+SUMIFS(E:E,G:G,"Ühiskasutuses korruse pind",C:C,"üüritav pind",A:A,6,BH:BH,1)),0)+IFERROR(SUMIFS(E:E,G:G,"Ainukasutuses pind",C:C,"üüritav pind",H:H,BI169,A:A,7)/SUMIFS(E:E,G:G,"Ainukasutuses pind",C:C,"üüritav pind",A:A,7)*(IF(G169="Korruse üldpind", SUMIFS(E:E,G:G,"Ühiskasutuses korruse pind",C:C,"üüritav pind",A:A,7,BH:BH,1),SUMIFS(E:E,G:G,"Korruse üldpind",C:C,"üüritav pind",A:A,7,BH:BH,1))+SUMIFS(E:E,G:G,"Ühiskasutuses korruse pind",C:C,"üüritav pind",A:A,7,BH:BH,1)),0)+IFERROR(SUMIFS(E:E,G:G,"Ainukasutuses pind",C:C,"üüritav pind",H:H,BI169,A:A,8)/SUMIFS(E:E,G:G,"Ainukasutuses pind",C:C,"üüritav pind",A:A,8)*(IF(G169="Korruse üldpind", SUMIFS(E:E,G:G,"Ühiskasutuses korruse pind",C:C,"üüritav pind",A:A,8,BH:BH,1),SUMIFS(E:E,G:G,"Korruse üldpind",C:C,"üüritav pind",A:A,8,BH:BH,1))+SUMIFS(E:E,G:G,"Ühiskasutuses korruse pind",C:C,"üüritav pind",A:A,8,BH:BH,1)),0)+IFERROR(SUMIFS(E:E,G:G,"Ainukasutuses pind",C:C,"üüritav pind",H:H,BI169,A:A,9)/SUMIFS(E:E,G:G,"Ainukasutuses pind",C:C,"üüritav pind",A:A,9)*(IF(G169="Korruse üldpind", SUMIFS(E:E,G:G,"Ühiskasutuses korruse pind",C:C,"üüritav pind",A:A,9,BH:BH,1),SUMIFS(E:E,G:G,"Korruse üldpind",C:C,"üüritav pind",A:A,9,BH:BH,1))+SUMIFS(E:E,G:G,"Ühiskasutuses korruse pind",C:C,"üüritav pind",A:A,9,BH:BH,1)),0)+IFERROR(SUMIFS(E:E,G:G,"Ainukasutuses pind",C:C,"üüritav pind",H:H,BI169,A:A,10)/SUMIFS(E:E,G:G,"Ainukasutuses pind",C:C,"üüritav pind",A:A,10)*(IF(G169="Korruse üldpind", SUMIFS(E:E,G:G,"Ühiskasutuses korruse pind",C:C,"üüritav pind",A:A,10,BH:BH,1),SUMIFS(E:E,G:G,"Korruse üldpind",C:C,"üüritav pind",A:A,10,BH:BH,1))+SUMIFS(E:E,G:G,"Ühiskasutuses korruse pind",C:C,"üüritav pind",A:A,10,BH:BH,1)), 0)+IFERROR(SUMIFS(E:E,G:G,"Ainukasutuses pind",C:C,"üüritav pind",H:H,BI169,A:A,11)/SUMIFS(E:E,G:G,"Ainukasutuses pind",C:C,"üüritav pind",A:A,11)*(IF(G169="Korruse üldpind",SUMIFS(E:E,G:G,"Ühiskasutuses korruse pind",C:C,"üüritav pind",A:A,11,BH:BH,1),SUMIFS(E:E,G:G,"Korruse üldpind",C:C,"üüritav pind",A:A,11,BH:BH,1))+SUMIFS(E:E,G:G,"Ühiskasutuses korruse pind",C:C,"üüritav pind",A:A,11,BH:BH,1)), 0)+IFERROR(SUMIFS(E:E,G:G,"Ainukasutuses pind",C:C,"üüritav pind",H:H,BI169,A:A,12)/SUMIFS(E:E,G:G,"Ainukasutuses pind",C:C,"üüritav pind",A:A,12)*(IF(G169="Korruse üldpind", SUMIFS(E:E,G:G,"Ühiskasutuses korruse pind",C:C,"üüritav pind",A:A,12,BH:BH,1),SUMIFS(E:E,G:G,"Korruse üldpind",C:C,"üüritav pind",A:A,12,BH:BH,1))+SUMIFS(E:E,G:G,"Ühiskasutuses korruse pind",C:C,"üüritav pind",A:A,12,BH:BH,1)),0)+IFERROR(SUMIFS(E:E,G:G,"Ainukasutuses pind",C:C,"üüritav pind",H:H,BI169,A:A,13)/SUMIFS(E:E,G:G,"Ainukasutuses pind",C:C,"üüritav pind",A:A,13)*(IF(G169="Korruse üldpind", SUMIFS(E:E,G:G,"Ühiskasutuses korruse pind",C:C,"üüritav pind",A:A,13,BH:BH,1),SUMIFS(E:E,G:G,"Korruse üldpind",C:C,"üüritav pind",A:A,13,BH:BH,1))+SUMIFS(E:E,G:G,"Ühiskasutuses korruse pind",C:C,"üüritav pind",A:A,13,BH:BH,1)),0)+IFERROR(SUMIFS(E:E,G:G,"Ainukasutuses pind",C:C,"Üüritav pind",H:H,BI169,A:A,14)/SUMIFS(E:E,G:G,"Ainukasutuses pind",C:C,"Üüritav pind",A:A,14)*(IF(G169="Korruse üldpind", SUMIFS(E:E,G:G,"Ühiskasutuses korruse pind",C:C,"üüritav pind",A:A,14,BH:BH,1),SUMIFS(E:E,G:G,"Korruse üldpind",C:C,"üüritav pind",A:A,14,BH:BH,1))+SUMIFS(E:E,G:G,"Ühiskasutuses korruse pind",C:C,"üüritav pind",A:A,14,BH:BH,1)), 0),IF(BI169="Aktiivne vakantsus", SUMIFS(E:E,C:C,"üüritav pind",G:G,"Ühiskasutuses korruse pind",BH:BH,1)+SUMIFS(E:E,C:C,"üüritav pind",G:G,"Korruse üldpind",BH:BH,1)-SUM($BL$2:BL168), IF(BI169="Üüritav büroopind kokku", SUM($BL$2:BL168), "")))</f>
        <v/>
      </c>
      <c r="BM169" s="34" t="str">
        <f ca="1">IF(BF169&lt;&gt;"",IFERROR(AY169/SUM($AY$3:OFFSET($AY$3,MATCH("Üüritav büroopind kokku",$BI$5:$BI$300,0),0))*(SUMIFS(E:E,G:G,"Ühiskasutuses hoone pind",C:C,"ÜÜRITAV PIND",BH:BH,1)+SUMIFS(E:E,G:G,"Hoone üldpind",C:C,"ÜÜRITAV PIND",BH:BH,1)),0),IF(BI169="Aktiivne vakantsus",IFERROR(AY169/SUM($AY$3:OFFSET($AY$3,MATCH("Üüritav büroopind kokku",$BI$5:$BI$300,0),0))*(SUMIFS(E:E,G:G,"Ühiskasutuses hoone pind",C:C,"ÜÜRITAV PIND",BH:BH,1)+SUMIFS(E:E,G:G,"Hoone üldpind",C:C,"ÜÜRITAV PIND",BH:BH,1)),0),IF(BI169="Üüritav büroopind kokku",SUM($BM$2:BM168),"")))</f>
        <v/>
      </c>
      <c r="BN169" s="34" t="str">
        <f>IF(OR(BF169&lt;&gt;"",BI169="Aktiivne vakantsus"),IFERROR(SUMIFS(INDEX($AC$3:$AU$1002,0,MATCH($BI169,AC$2:AU$2,0)),$BH$3:$BH$1002,1),0),IF(BI169="Üüritav büroopind kokku",SUM($BN$2:BN168), ""))</f>
        <v/>
      </c>
      <c r="BO169" s="34" t="str">
        <f t="shared" si="23"/>
        <v/>
      </c>
      <c r="BP169" s="114" t="str">
        <f t="shared" ca="1" si="21"/>
        <v/>
      </c>
    </row>
    <row r="170" spans="1:68" x14ac:dyDescent="0.3">
      <c r="A170" s="25" t="str">
        <f>IF(Eksplikatsioon!A172=0,"",Eksplikatsioon!A172)</f>
        <v/>
      </c>
      <c r="B170" s="58" t="str">
        <f>IF(Eksplikatsioon!B172=0,"",Eksplikatsioon!B172)</f>
        <v/>
      </c>
      <c r="C170" s="25" t="str">
        <f>IF(Eksplikatsioon!C172=0,"",Eksplikatsioon!C172)</f>
        <v/>
      </c>
      <c r="D170" s="25" t="str">
        <f>IF(Eksplikatsioon!D172=0,"",Eksplikatsioon!D172)</f>
        <v/>
      </c>
      <c r="E170" s="56" t="str">
        <f>IF(Eksplikatsioon!F172=0,"",Eksplikatsioon!F172)</f>
        <v/>
      </c>
      <c r="F170" s="25" t="str">
        <f>IF(Eksplikatsioon!H172=0,"",Eksplikatsioon!H172)</f>
        <v/>
      </c>
      <c r="G170" s="25" t="str">
        <f>IF(Eksplikatsioon!J172=0,"",Eksplikatsioon!J172)</f>
        <v/>
      </c>
      <c r="H170" s="25" t="str">
        <f>IF(Eksplikatsioon!K172=0,"",Eksplikatsioon!K172)</f>
        <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c r="BH170" s="108" t="str">
        <f t="shared" si="22"/>
        <v/>
      </c>
      <c r="BI170" s="9" t="str">
        <f t="shared" si="24"/>
        <v/>
      </c>
      <c r="BJ170" s="9" t="str">
        <f t="shared" si="25"/>
        <v/>
      </c>
      <c r="BK170" s="34" t="str">
        <f>IF(BF170&lt;&gt;"",IF(SUMIFS(E:E,H:H,BI170,G:G,"Ainukasutuses pind",C:C,"ÜÜRITAV PIND",BH:BH,1)=0,0,SUMIFS(E:E,H:H,BI170,G:G,"Ainukasutuses pind",C:C,"ÜÜRITAV PIND",BH:BH,1)),IF(BI170="Aktiivne vakantsus",SUMIFS(E:E,C:C,"üüritav pind",G:G,"ainukasutuses pind",BH:BH,1)-SUM($BK$2:BK169),IF(BI170="Üüritav büroopind kokku",SUM($BK$2:BK169),"")))</f>
        <v/>
      </c>
      <c r="BL170" s="34" t="str">
        <f>IF(BF170&lt;&gt;"",IFERROR(SUMIFS(E:E,G:G,"Ainukasutuses pind",C:C,"üüritav pind",H:H,BI170,A:A,-4)/SUMIFS(E:E,G:G,"Ainukasutuses pind",C:C,"üüritav pind",A:A,-4)*(IF(G170="Korruse üldpind", SUMIFS(E:E,G:G,"Ühiskasutuses korruse pind",C:C,"üüritav pind",A:A,-4,BH:BH,1),SUMIFS(E:E,G:G,"Korruse üldpind",C:C,"üüritav pind",A:A,-4,BH:BH,1))+SUMIFS(E:E,G:G,"Ühiskasutuses korruse pind",C:C,"üüritav pind",A:A,-4,BH:BH,1)),0)+IFERROR(SUMIFS(E:E,G:G,"Ainukasutuses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pind",H:H,BI170,A:A,-1)/SUMIFS(E:E,G:G,"Ainukasutuses pind",C:C,"üüritav pind",A:A,-1)*(IF(G170="Korruse üldpind",SUMIFS(E:E,G:G,"Ühiskasutuses korruse pind",C:C,"üüritav pind",A:A,-1,BH:BH,1),SUMIFS(E:E,G:G,"Korruse üldpind",C:C,"üüritav pind",A:A,-1,BH:BH,1))+SUMIFS(E:E,G:G,"Ühiskasutuses korruse pind",C:C,"üüritav pind",A:A,-1,BH:BH,1)),0)+IFERROR(SUMIFS(E:E,G:G,"Ainukasutuses pind",C:C,"üüritav pind",H:H,BI170,A:A,0)/SUMIFS(E:E,G:G,"Ainukasutuses pind",C:C,"üüritav pind",A:A,0)*(IF(G170="Korruse üldpind", SUMIFS(E:E,G:G,"Ühiskasutuses korruse pind",C:C,"üüritav pind",A:A,0,BH:BH,1),SUMIFS(E:E,G:G,"Korruse üldpind",C:C,"üüritav pind",A:A,0,BH:BH,1))+SUMIFS(E:E,G:G,"Ühiskasutuses korruse pind",C:C,"üüritav pind",A:A,0,BH:BH,1)),0)+IFERROR(SUMIFS(E:E,G:G,"Ainukasutuses pind",C:C,"üüritav pind",H:H,BI170,A:A,1)/SUMIFS(E:E,G:G,"Ainukasutuses pind",C:C,"üüritav pind",A:A,1)*(IF(G170="Korruse üldpind", SUMIFS(E:E,G:G,"Ühiskasutuses korruse pind",C:C,"üüritav pind",A:A,1,BH:BH,1),SUMIFS(E:E,G:G,"Korruse üldpind",C:C,"üüritav pind",A:A,1,BH:BH,1))+SUMIFS(E:E,G:G,"Ühiskasutuses korruse pind",C:C,"üüritav pind",A:A,1,BH:BH,1)),0)+IFERROR(SUMIFS(E:E,G:G,"Ainukasutuses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 0)+IFERROR(SUMIFS(E:E,G:G,"Ainukasutuses pind",C:C,"üüritav pind",H:H,BI170,A:A,4)/SUMIFS(E:E,G:G,"Ainukasutuses pind",C:C,"üüritav pind",A:A,4)*(IF(G170="Korruse üldpind",SUMIFS(E:E,G:G,"Ühiskasutuses korruse pind",C:C,"üüritav pind",A:A,4,BH:BH,1),SUMIFS(E:E,G:G,"Korruse üldpind",C:C,"üüritav pind",A:A,4,BH:BH,1))+SUMIFS(E:E,G:G,"Ühiskasutuses korruse pind",C:C,"üüritav pind",A:A,4,BH:BH,1)), 0)+IFERROR(SUMIFS(E:E,G:G,"Ainukasutuses pind",C:C,"üüritav pind",H:H,BI170,A:A,5)/SUMIFS(E:E,G:G,"Ainukasutuses pind",C:C,"üüritav pind",A:A,5)*(IF(G170="Korruse üldpind", SUMIFS(E:E,G:G,"Ühiskasutuses korruse pind",C:C,"üüritav pind",A:A,5,BH:BH,1),SUMIFS(E:E,G:G,"Korruse üldpind",C:C,"üüritav pind",A:A,5,BH:BH,1))+SUMIFS(E:E,G:G,"Ühiskasutuses korruse pind",C:C,"üüritav pind",A:A,5,BH:BH,1)), 0)+IFERROR(SUMIFS(E:E,G:G,"Ainukasutuses pind",C:C,"üüritav pind",H:H,BI170,A:A,6)/SUMIFS(E:E,G:G,"Ainukasutuses pind",C:C,"üüritav pind",A:A,6)*(IF(G170="Korruse üldpind", SUMIFS(E:E,G:G,"Ühiskasutuses korruse pind",C:C,"üüritav pind",A:A,6,BH:BH,1),SUMIFS(E:E,G:G,"Korruse üldpind",C:C,"üüritav pind",A:A,6,BH:BH,1))+SUMIFS(E:E,G:G,"Ühiskasutuses korruse pind",C:C,"üüritav pind",A:A,6,BH:BH,1)),0)+IFERROR(SUMIFS(E:E,G:G,"Ainukasutuses pind",C:C,"üüritav pind",H:H,BI170,A:A,7)/SUMIFS(E:E,G:G,"Ainukasutuses pind",C:C,"üüritav pind",A:A,7)*(IF(G170="Korruse üldpind", SUMIFS(E:E,G:G,"Ühiskasutuses korruse pind",C:C,"üüritav pind",A:A,7,BH:BH,1),SUMIFS(E:E,G:G,"Korruse üldpind",C:C,"üüritav pind",A:A,7,BH:BH,1))+SUMIFS(E:E,G:G,"Ühiskasutuses korruse pind",C:C,"üüritav pind",A:A,7,BH:BH,1)),0)+IFERROR(SUMIFS(E:E,G:G,"Ainukasutuses pind",C:C,"üüritav pind",H:H,BI170,A:A,8)/SUMIFS(E:E,G:G,"Ainukasutuses pind",C:C,"üüritav pind",A:A,8)*(IF(G170="Korruse üldpind", SUMIFS(E:E,G:G,"Ühiskasutuses korruse pind",C:C,"üüritav pind",A:A,8,BH:BH,1),SUMIFS(E:E,G:G,"Korruse üldpind",C:C,"üüritav pind",A:A,8,BH:BH,1))+SUMIFS(E:E,G:G,"Ühiskasutuses korruse pind",C:C,"üüritav pind",A:A,8,BH:BH,1)),0)+IFERROR(SUMIFS(E:E,G:G,"Ainukasutuses pind",C:C,"üüritav pind",H:H,BI170,A:A,9)/SUMIFS(E:E,G:G,"Ainukasutuses pind",C:C,"üüritav pind",A:A,9)*(IF(G170="Korruse üldpind", SUMIFS(E:E,G:G,"Ühiskasutuses korruse pind",C:C,"üüritav pind",A:A,9,BH:BH,1),SUMIFS(E:E,G:G,"Korruse üldpind",C:C,"üüritav pind",A:A,9,BH:BH,1))+SUMIFS(E:E,G:G,"Ühiskasutuses korruse pind",C:C,"üüritav pind",A:A,9,BH:BH,1)),0)+IFERROR(SUMIFS(E:E,G:G,"Ainukasutuses pind",C:C,"üüritav pind",H:H,BI170,A:A,10)/SUMIFS(E:E,G:G,"Ainukasutuses pind",C:C,"üüritav pind",A:A,10)*(IF(G170="Korruse üldpind", SUMIFS(E:E,G:G,"Ühiskasutuses korruse pind",C:C,"üüritav pind",A:A,10,BH:BH,1),SUMIFS(E:E,G:G,"Korruse üldpind",C:C,"üüritav pind",A:A,10,BH:BH,1))+SUMIFS(E:E,G:G,"Ühiskasutuses korruse pind",C:C,"üüritav pind",A:A,10,BH:BH,1)), 0)+IFERROR(SUMIFS(E:E,G:G,"Ainukasutuses pind",C:C,"üüritav pind",H:H,BI170,A:A,11)/SUMIFS(E:E,G:G,"Ainukasutuses pind",C:C,"üüritav pind",A:A,11)*(IF(G170="Korruse üldpind",SUMIFS(E:E,G:G,"Ühiskasutuses korruse pind",C:C,"üüritav pind",A:A,11,BH:BH,1),SUMIFS(E:E,G:G,"Korruse üldpind",C:C,"üüritav pind",A:A,11,BH:BH,1))+SUMIFS(E:E,G:G,"Ühiskasutuses korruse pind",C:C,"üüritav pind",A:A,11,BH:BH,1)), 0)+IFERROR(SUMIFS(E:E,G:G,"Ainukasutuses pind",C:C,"üüritav pind",H:H,BI170,A:A,12)/SUMIFS(E:E,G:G,"Ainukasutuses pind",C:C,"üüritav pind",A:A,12)*(IF(G170="Korruse üldpind", SUMIFS(E:E,G:G,"Ühiskasutuses korruse pind",C:C,"üüritav pind",A:A,12,BH:BH,1),SUMIFS(E:E,G:G,"Korruse üldpind",C:C,"üüritav pind",A:A,12,BH:BH,1))+SUMIFS(E:E,G:G,"Ühiskasutuses korruse pind",C:C,"üüritav pind",A:A,12,BH:BH,1)),0)+IFERROR(SUMIFS(E:E,G:G,"Ainukasutuses pind",C:C,"üüritav pind",H:H,BI170,A:A,13)/SUMIFS(E:E,G:G,"Ainukasutuses pind",C:C,"üüritav pind",A:A,13)*(IF(G170="Korruse üldpind", SUMIFS(E:E,G:G,"Ühiskasutuses korruse pind",C:C,"üüritav pind",A:A,13,BH:BH,1),SUMIFS(E:E,G:G,"Korruse üldpind",C:C,"üüritav pind",A:A,13,BH:BH,1))+SUMIFS(E:E,G:G,"Ühiskasutuses korruse pind",C:C,"üüritav pind",A:A,13,BH:BH,1)),0)+IFERROR(SUMIFS(E:E,G:G,"Ainukasutuses pind",C:C,"Üüritav pind",H:H,BI170,A:A,14)/SUMIFS(E:E,G:G,"Ainukasutuses pind",C:C,"Üüritav pind",A:A,14)*(IF(G170="Korruse üldpind", SUMIFS(E:E,G:G,"Ühiskasutuses korruse pind",C:C,"üüritav pind",A:A,14,BH:BH,1),SUMIFS(E:E,G:G,"Korruse üldpind",C:C,"üüritav pind",A:A,14,BH:BH,1))+SUMIFS(E:E,G:G,"Ühiskasutuses korruse pind",C:C,"üüritav pind",A:A,14,BH:BH,1)), 0),IF(BI170="Aktiivne vakantsus", SUMIFS(E:E,C:C,"üüritav pind",G:G,"Ühiskasutuses korruse pind",BH:BH,1)+SUMIFS(E:E,C:C,"üüritav pind",G:G,"Korruse üldpind",BH:BH,1)-SUM($BL$2:BL169), IF(BI170="Üüritav büroopind kokku", SUM($BL$2:BL169), "")))</f>
        <v/>
      </c>
      <c r="BM170" s="34" t="str">
        <f ca="1">IF(BF170&lt;&gt;"",IFERROR(AY170/SUM($AY$3:OFFSET($AY$3,MATCH("Üüritav büroopind kokku",$BI$5:$BI$300,0),0))*(SUMIFS(E:E,G:G,"Ühiskasutuses hoone pind",C:C,"ÜÜRITAV PIND",BH:BH,1)+SUMIFS(E:E,G:G,"Hoone üldpind",C:C,"ÜÜRITAV PIND",BH:BH,1)),0),IF(BI170="Aktiivne vakantsus",IFERROR(AY170/SUM($AY$3:OFFSET($AY$3,MATCH("Üüritav büroopind kokku",$BI$5:$BI$300,0),0))*(SUMIFS(E:E,G:G,"Ühiskasutuses hoone pind",C:C,"ÜÜRITAV PIND",BH:BH,1)+SUMIFS(E:E,G:G,"Hoone üldpind",C:C,"ÜÜRITAV PIND",BH:BH,1)),0),IF(BI170="Üüritav büroopind kokku",SUM($BM$2:BM169),"")))</f>
        <v/>
      </c>
      <c r="BN170" s="34" t="str">
        <f>IF(OR(BF170&lt;&gt;"",BI170="Aktiivne vakantsus"),IFERROR(SUMIFS(INDEX($AC$3:$AU$1002,0,MATCH($BI170,AC$2:AU$2,0)),$BH$3:$BH$1002,1),0),IF(BI170="Üüritav büroopind kokku",SUM($BN$2:BN169), ""))</f>
        <v/>
      </c>
      <c r="BO170" s="34" t="str">
        <f t="shared" si="23"/>
        <v/>
      </c>
      <c r="BP170" s="114" t="str">
        <f t="shared" ca="1" si="21"/>
        <v/>
      </c>
    </row>
    <row r="171" spans="1:68" x14ac:dyDescent="0.3">
      <c r="A171" s="25" t="str">
        <f>IF(Eksplikatsioon!A173=0,"",Eksplikatsioon!A173)</f>
        <v/>
      </c>
      <c r="B171" s="58" t="str">
        <f>IF(Eksplikatsioon!B173=0,"",Eksplikatsioon!B173)</f>
        <v/>
      </c>
      <c r="C171" s="25" t="str">
        <f>IF(Eksplikatsioon!C173=0,"",Eksplikatsioon!C173)</f>
        <v/>
      </c>
      <c r="D171" s="25" t="str">
        <f>IF(Eksplikatsioon!D173=0,"",Eksplikatsioon!D173)</f>
        <v/>
      </c>
      <c r="E171" s="56" t="str">
        <f>IF(Eksplikatsioon!F173=0,"",Eksplikatsioon!F173)</f>
        <v/>
      </c>
      <c r="F171" s="25" t="str">
        <f>IF(Eksplikatsioon!H173=0,"",Eksplikatsioon!H173)</f>
        <v/>
      </c>
      <c r="G171" s="25" t="str">
        <f>IF(Eksplikatsioon!J173=0,"",Eksplikatsioon!J173)</f>
        <v/>
      </c>
      <c r="H171" s="25" t="str">
        <f>IF(Eksplikatsioon!K173=0,"",Eksplikatsioon!K173)</f>
        <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c r="BH171" s="108" t="str">
        <f t="shared" si="22"/>
        <v/>
      </c>
      <c r="BI171" s="9" t="str">
        <f t="shared" si="24"/>
        <v/>
      </c>
      <c r="BJ171" s="9" t="str">
        <f t="shared" si="25"/>
        <v/>
      </c>
      <c r="BK171" s="34" t="str">
        <f>IF(BF171&lt;&gt;"",IF(SUMIFS(E:E,H:H,BI171,G:G,"Ainukasutuses pind",C:C,"ÜÜRITAV PIND",BH:BH,1)=0,0,SUMIFS(E:E,H:H,BI171,G:G,"Ainukasutuses pind",C:C,"ÜÜRITAV PIND",BH:BH,1)),IF(BI171="Aktiivne vakantsus",SUMIFS(E:E,C:C,"üüritav pind",G:G,"ainukasutuses pind",BH:BH,1)-SUM($BK$2:BK170),IF(BI171="Üüritav büroopind kokku",SUM($BK$2:BK170),"")))</f>
        <v/>
      </c>
      <c r="BL171" s="34" t="str">
        <f>IF(BF171&lt;&gt;"",IFERROR(SUMIFS(E:E,G:G,"Ainukasutuses pind",C:C,"üüritav pind",H:H,BI171,A:A,-4)/SUMIFS(E:E,G:G,"Ainukasutuses pind",C:C,"üüritav pind",A:A,-4)*(IF(G171="Korruse üldpind", SUMIFS(E:E,G:G,"Ühiskasutuses korruse pind",C:C,"üüritav pind",A:A,-4,BH:BH,1),SUMIFS(E:E,G:G,"Korruse üldpind",C:C,"üüritav pind",A:A,-4,BH:BH,1))+SUMIFS(E:E,G:G,"Ühiskasutuses korruse pind",C:C,"üüritav pind",A:A,-4,BH:BH,1)),0)+IFERROR(SUMIFS(E:E,G:G,"Ainukasutuses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pind",H:H,BI171,A:A,-1)/SUMIFS(E:E,G:G,"Ainukasutuses pind",C:C,"üüritav pind",A:A,-1)*(IF(G171="Korruse üldpind",SUMIFS(E:E,G:G,"Ühiskasutuses korruse pind",C:C,"üüritav pind",A:A,-1,BH:BH,1),SUMIFS(E:E,G:G,"Korruse üldpind",C:C,"üüritav pind",A:A,-1,BH:BH,1))+SUMIFS(E:E,G:G,"Ühiskasutuses korruse pind",C:C,"üüritav pind",A:A,-1,BH:BH,1)),0)+IFERROR(SUMIFS(E:E,G:G,"Ainukasutuses pind",C:C,"üüritav pind",H:H,BI171,A:A,0)/SUMIFS(E:E,G:G,"Ainukasutuses pind",C:C,"üüritav pind",A:A,0)*(IF(G171="Korruse üldpind", SUMIFS(E:E,G:G,"Ühiskasutuses korruse pind",C:C,"üüritav pind",A:A,0,BH:BH,1),SUMIFS(E:E,G:G,"Korruse üldpind",C:C,"üüritav pind",A:A,0,BH:BH,1))+SUMIFS(E:E,G:G,"Ühiskasutuses korruse pind",C:C,"üüritav pind",A:A,0,BH:BH,1)),0)+IFERROR(SUMIFS(E:E,G:G,"Ainukasutuses pind",C:C,"üüritav pind",H:H,BI171,A:A,1)/SUMIFS(E:E,G:G,"Ainukasutuses pind",C:C,"üüritav pind",A:A,1)*(IF(G171="Korruse üldpind", SUMIFS(E:E,G:G,"Ühiskasutuses korruse pind",C:C,"üüritav pind",A:A,1,BH:BH,1),SUMIFS(E:E,G:G,"Korruse üldpind",C:C,"üüritav pind",A:A,1,BH:BH,1))+SUMIFS(E:E,G:G,"Ühiskasutuses korruse pind",C:C,"üüritav pind",A:A,1,BH:BH,1)),0)+IFERROR(SUMIFS(E:E,G:G,"Ainukasutuses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 0)+IFERROR(SUMIFS(E:E,G:G,"Ainukasutuses pind",C:C,"üüritav pind",H:H,BI171,A:A,4)/SUMIFS(E:E,G:G,"Ainukasutuses pind",C:C,"üüritav pind",A:A,4)*(IF(G171="Korruse üldpind",SUMIFS(E:E,G:G,"Ühiskasutuses korruse pind",C:C,"üüritav pind",A:A,4,BH:BH,1),SUMIFS(E:E,G:G,"Korruse üldpind",C:C,"üüritav pind",A:A,4,BH:BH,1))+SUMIFS(E:E,G:G,"Ühiskasutuses korruse pind",C:C,"üüritav pind",A:A,4,BH:BH,1)), 0)+IFERROR(SUMIFS(E:E,G:G,"Ainukasutuses pind",C:C,"üüritav pind",H:H,BI171,A:A,5)/SUMIFS(E:E,G:G,"Ainukasutuses pind",C:C,"üüritav pind",A:A,5)*(IF(G171="Korruse üldpind", SUMIFS(E:E,G:G,"Ühiskasutuses korruse pind",C:C,"üüritav pind",A:A,5,BH:BH,1),SUMIFS(E:E,G:G,"Korruse üldpind",C:C,"üüritav pind",A:A,5,BH:BH,1))+SUMIFS(E:E,G:G,"Ühiskasutuses korruse pind",C:C,"üüritav pind",A:A,5,BH:BH,1)), 0)+IFERROR(SUMIFS(E:E,G:G,"Ainukasutuses pind",C:C,"üüritav pind",H:H,BI171,A:A,6)/SUMIFS(E:E,G:G,"Ainukasutuses pind",C:C,"üüritav pind",A:A,6)*(IF(G171="Korruse üldpind", SUMIFS(E:E,G:G,"Ühiskasutuses korruse pind",C:C,"üüritav pind",A:A,6,BH:BH,1),SUMIFS(E:E,G:G,"Korruse üldpind",C:C,"üüritav pind",A:A,6,BH:BH,1))+SUMIFS(E:E,G:G,"Ühiskasutuses korruse pind",C:C,"üüritav pind",A:A,6,BH:BH,1)),0)+IFERROR(SUMIFS(E:E,G:G,"Ainukasutuses pind",C:C,"üüritav pind",H:H,BI171,A:A,7)/SUMIFS(E:E,G:G,"Ainukasutuses pind",C:C,"üüritav pind",A:A,7)*(IF(G171="Korruse üldpind", SUMIFS(E:E,G:G,"Ühiskasutuses korruse pind",C:C,"üüritav pind",A:A,7,BH:BH,1),SUMIFS(E:E,G:G,"Korruse üldpind",C:C,"üüritav pind",A:A,7,BH:BH,1))+SUMIFS(E:E,G:G,"Ühiskasutuses korruse pind",C:C,"üüritav pind",A:A,7,BH:BH,1)),0)+IFERROR(SUMIFS(E:E,G:G,"Ainukasutuses pind",C:C,"üüritav pind",H:H,BI171,A:A,8)/SUMIFS(E:E,G:G,"Ainukasutuses pind",C:C,"üüritav pind",A:A,8)*(IF(G171="Korruse üldpind", SUMIFS(E:E,G:G,"Ühiskasutuses korruse pind",C:C,"üüritav pind",A:A,8,BH:BH,1),SUMIFS(E:E,G:G,"Korruse üldpind",C:C,"üüritav pind",A:A,8,BH:BH,1))+SUMIFS(E:E,G:G,"Ühiskasutuses korruse pind",C:C,"üüritav pind",A:A,8,BH:BH,1)),0)+IFERROR(SUMIFS(E:E,G:G,"Ainukasutuses pind",C:C,"üüritav pind",H:H,BI171,A:A,9)/SUMIFS(E:E,G:G,"Ainukasutuses pind",C:C,"üüritav pind",A:A,9)*(IF(G171="Korruse üldpind", SUMIFS(E:E,G:G,"Ühiskasutuses korruse pind",C:C,"üüritav pind",A:A,9,BH:BH,1),SUMIFS(E:E,G:G,"Korruse üldpind",C:C,"üüritav pind",A:A,9,BH:BH,1))+SUMIFS(E:E,G:G,"Ühiskasutuses korruse pind",C:C,"üüritav pind",A:A,9,BH:BH,1)),0)+IFERROR(SUMIFS(E:E,G:G,"Ainukasutuses pind",C:C,"üüritav pind",H:H,BI171,A:A,10)/SUMIFS(E:E,G:G,"Ainukasutuses pind",C:C,"üüritav pind",A:A,10)*(IF(G171="Korruse üldpind", SUMIFS(E:E,G:G,"Ühiskasutuses korruse pind",C:C,"üüritav pind",A:A,10,BH:BH,1),SUMIFS(E:E,G:G,"Korruse üldpind",C:C,"üüritav pind",A:A,10,BH:BH,1))+SUMIFS(E:E,G:G,"Ühiskasutuses korruse pind",C:C,"üüritav pind",A:A,10,BH:BH,1)), 0)+IFERROR(SUMIFS(E:E,G:G,"Ainukasutuses pind",C:C,"üüritav pind",H:H,BI171,A:A,11)/SUMIFS(E:E,G:G,"Ainukasutuses pind",C:C,"üüritav pind",A:A,11)*(IF(G171="Korruse üldpind",SUMIFS(E:E,G:G,"Ühiskasutuses korruse pind",C:C,"üüritav pind",A:A,11,BH:BH,1),SUMIFS(E:E,G:G,"Korruse üldpind",C:C,"üüritav pind",A:A,11,BH:BH,1))+SUMIFS(E:E,G:G,"Ühiskasutuses korruse pind",C:C,"üüritav pind",A:A,11,BH:BH,1)), 0)+IFERROR(SUMIFS(E:E,G:G,"Ainukasutuses pind",C:C,"üüritav pind",H:H,BI171,A:A,12)/SUMIFS(E:E,G:G,"Ainukasutuses pind",C:C,"üüritav pind",A:A,12)*(IF(G171="Korruse üldpind", SUMIFS(E:E,G:G,"Ühiskasutuses korruse pind",C:C,"üüritav pind",A:A,12,BH:BH,1),SUMIFS(E:E,G:G,"Korruse üldpind",C:C,"üüritav pind",A:A,12,BH:BH,1))+SUMIFS(E:E,G:G,"Ühiskasutuses korruse pind",C:C,"üüritav pind",A:A,12,BH:BH,1)),0)+IFERROR(SUMIFS(E:E,G:G,"Ainukasutuses pind",C:C,"üüritav pind",H:H,BI171,A:A,13)/SUMIFS(E:E,G:G,"Ainukasutuses pind",C:C,"üüritav pind",A:A,13)*(IF(G171="Korruse üldpind", SUMIFS(E:E,G:G,"Ühiskasutuses korruse pind",C:C,"üüritav pind",A:A,13,BH:BH,1),SUMIFS(E:E,G:G,"Korruse üldpind",C:C,"üüritav pind",A:A,13,BH:BH,1))+SUMIFS(E:E,G:G,"Ühiskasutuses korruse pind",C:C,"üüritav pind",A:A,13,BH:BH,1)),0)+IFERROR(SUMIFS(E:E,G:G,"Ainukasutuses pind",C:C,"Üüritav pind",H:H,BI171,A:A,14)/SUMIFS(E:E,G:G,"Ainukasutuses pind",C:C,"Üüritav pind",A:A,14)*(IF(G171="Korruse üldpind", SUMIFS(E:E,G:G,"Ühiskasutuses korruse pind",C:C,"üüritav pind",A:A,14,BH:BH,1),SUMIFS(E:E,G:G,"Korruse üldpind",C:C,"üüritav pind",A:A,14,BH:BH,1))+SUMIFS(E:E,G:G,"Ühiskasutuses korruse pind",C:C,"üüritav pind",A:A,14,BH:BH,1)), 0),IF(BI171="Aktiivne vakantsus", SUMIFS(E:E,C:C,"üüritav pind",G:G,"Ühiskasutuses korruse pind",BH:BH,1)+SUMIFS(E:E,C:C,"üüritav pind",G:G,"Korruse üldpind",BH:BH,1)-SUM($BL$2:BL170), IF(BI171="Üüritav büroopind kokku", SUM($BL$2:BL170), "")))</f>
        <v/>
      </c>
      <c r="BM171" s="34" t="str">
        <f ca="1">IF(BF171&lt;&gt;"",IFERROR(AY171/SUM($AY$3:OFFSET($AY$3,MATCH("Üüritav büroopind kokku",$BI$5:$BI$300,0),0))*(SUMIFS(E:E,G:G,"Ühiskasutuses hoone pind",C:C,"ÜÜRITAV PIND",BH:BH,1)+SUMIFS(E:E,G:G,"Hoone üldpind",C:C,"ÜÜRITAV PIND",BH:BH,1)),0),IF(BI171="Aktiivne vakantsus",IFERROR(AY171/SUM($AY$3:OFFSET($AY$3,MATCH("Üüritav büroopind kokku",$BI$5:$BI$300,0),0))*(SUMIFS(E:E,G:G,"Ühiskasutuses hoone pind",C:C,"ÜÜRITAV PIND",BH:BH,1)+SUMIFS(E:E,G:G,"Hoone üldpind",C:C,"ÜÜRITAV PIND",BH:BH,1)),0),IF(BI171="Üüritav büroopind kokku",SUM($BM$2:BM170),"")))</f>
        <v/>
      </c>
      <c r="BN171" s="34" t="str">
        <f>IF(OR(BF171&lt;&gt;"",BI171="Aktiivne vakantsus"),IFERROR(SUMIFS(INDEX($AC$3:$AU$1002,0,MATCH($BI171,AC$2:AU$2,0)),$BH$3:$BH$1002,1),0),IF(BI171="Üüritav büroopind kokku",SUM($BN$2:BN170), ""))</f>
        <v/>
      </c>
      <c r="BO171" s="34" t="str">
        <f t="shared" si="23"/>
        <v/>
      </c>
      <c r="BP171" s="114" t="str">
        <f t="shared" ca="1" si="21"/>
        <v/>
      </c>
    </row>
    <row r="172" spans="1:68" x14ac:dyDescent="0.3">
      <c r="A172" s="25" t="str">
        <f>IF(Eksplikatsioon!A174=0,"",Eksplikatsioon!A174)</f>
        <v/>
      </c>
      <c r="B172" s="58" t="str">
        <f>IF(Eksplikatsioon!B174=0,"",Eksplikatsioon!B174)</f>
        <v/>
      </c>
      <c r="C172" s="25" t="str">
        <f>IF(Eksplikatsioon!C174=0,"",Eksplikatsioon!C174)</f>
        <v/>
      </c>
      <c r="D172" s="25" t="str">
        <f>IF(Eksplikatsioon!D174=0,"",Eksplikatsioon!D174)</f>
        <v/>
      </c>
      <c r="E172" s="56" t="str">
        <f>IF(Eksplikatsioon!F174=0,"",Eksplikatsioon!F174)</f>
        <v/>
      </c>
      <c r="F172" s="25" t="str">
        <f>IF(Eksplikatsioon!H174=0,"",Eksplikatsioon!H174)</f>
        <v/>
      </c>
      <c r="G172" s="25" t="str">
        <f>IF(Eksplikatsioon!J174=0,"",Eksplikatsioon!J174)</f>
        <v/>
      </c>
      <c r="H172" s="25" t="str">
        <f>IF(Eksplikatsioon!K174=0,"",Eksplikatsioon!K174)</f>
        <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c r="BH172" s="108" t="str">
        <f t="shared" si="22"/>
        <v/>
      </c>
      <c r="BI172" s="9" t="str">
        <f t="shared" si="24"/>
        <v/>
      </c>
      <c r="BJ172" s="9" t="str">
        <f t="shared" si="25"/>
        <v/>
      </c>
      <c r="BK172" s="34" t="str">
        <f>IF(BF172&lt;&gt;"",IF(SUMIFS(E:E,H:H,BI172,G:G,"Ainukasutuses pind",C:C,"ÜÜRITAV PIND",BH:BH,1)=0,0,SUMIFS(E:E,H:H,BI172,G:G,"Ainukasutuses pind",C:C,"ÜÜRITAV PIND",BH:BH,1)),IF(BI172="Aktiivne vakantsus",SUMIFS(E:E,C:C,"üüritav pind",G:G,"ainukasutuses pind",BH:BH,1)-SUM($BK$2:BK171),IF(BI172="Üüritav büroopind kokku",SUM($BK$2:BK171),"")))</f>
        <v/>
      </c>
      <c r="BL172" s="34" t="str">
        <f>IF(BF172&lt;&gt;"",IFERROR(SUMIFS(E:E,G:G,"Ainukasutuses pind",C:C,"üüritav pind",H:H,BI172,A:A,-4)/SUMIFS(E:E,G:G,"Ainukasutuses pind",C:C,"üüritav pind",A:A,-4)*(IF(G172="Korruse üldpind", SUMIFS(E:E,G:G,"Ühiskasutuses korruse pind",C:C,"üüritav pind",A:A,-4,BH:BH,1),SUMIFS(E:E,G:G,"Korruse üldpind",C:C,"üüritav pind",A:A,-4,BH:BH,1))+SUMIFS(E:E,G:G,"Ühiskasutuses korruse pind",C:C,"üüritav pind",A:A,-4,BH:BH,1)),0)+IFERROR(SUMIFS(E:E,G:G,"Ainukasutuses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pind",H:H,BI172,A:A,-1)/SUMIFS(E:E,G:G,"Ainukasutuses pind",C:C,"üüritav pind",A:A,-1)*(IF(G172="Korruse üldpind",SUMIFS(E:E,G:G,"Ühiskasutuses korruse pind",C:C,"üüritav pind",A:A,-1,BH:BH,1),SUMIFS(E:E,G:G,"Korruse üldpind",C:C,"üüritav pind",A:A,-1,BH:BH,1))+SUMIFS(E:E,G:G,"Ühiskasutuses korruse pind",C:C,"üüritav pind",A:A,-1,BH:BH,1)),0)+IFERROR(SUMIFS(E:E,G:G,"Ainukasutuses pind",C:C,"üüritav pind",H:H,BI172,A:A,0)/SUMIFS(E:E,G:G,"Ainukasutuses pind",C:C,"üüritav pind",A:A,0)*(IF(G172="Korruse üldpind", SUMIFS(E:E,G:G,"Ühiskasutuses korruse pind",C:C,"üüritav pind",A:A,0,BH:BH,1),SUMIFS(E:E,G:G,"Korruse üldpind",C:C,"üüritav pind",A:A,0,BH:BH,1))+SUMIFS(E:E,G:G,"Ühiskasutuses korruse pind",C:C,"üüritav pind",A:A,0,BH:BH,1)),0)+IFERROR(SUMIFS(E:E,G:G,"Ainukasutuses pind",C:C,"üüritav pind",H:H,BI172,A:A,1)/SUMIFS(E:E,G:G,"Ainukasutuses pind",C:C,"üüritav pind",A:A,1)*(IF(G172="Korruse üldpind", SUMIFS(E:E,G:G,"Ühiskasutuses korruse pind",C:C,"üüritav pind",A:A,1,BH:BH,1),SUMIFS(E:E,G:G,"Korruse üldpind",C:C,"üüritav pind",A:A,1,BH:BH,1))+SUMIFS(E:E,G:G,"Ühiskasutuses korruse pind",C:C,"üüritav pind",A:A,1,BH:BH,1)),0)+IFERROR(SUMIFS(E:E,G:G,"Ainukasutuses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 0)+IFERROR(SUMIFS(E:E,G:G,"Ainukasutuses pind",C:C,"üüritav pind",H:H,BI172,A:A,4)/SUMIFS(E:E,G:G,"Ainukasutuses pind",C:C,"üüritav pind",A:A,4)*(IF(G172="Korruse üldpind",SUMIFS(E:E,G:G,"Ühiskasutuses korruse pind",C:C,"üüritav pind",A:A,4,BH:BH,1),SUMIFS(E:E,G:G,"Korruse üldpind",C:C,"üüritav pind",A:A,4,BH:BH,1))+SUMIFS(E:E,G:G,"Ühiskasutuses korruse pind",C:C,"üüritav pind",A:A,4,BH:BH,1)), 0)+IFERROR(SUMIFS(E:E,G:G,"Ainukasutuses pind",C:C,"üüritav pind",H:H,BI172,A:A,5)/SUMIFS(E:E,G:G,"Ainukasutuses pind",C:C,"üüritav pind",A:A,5)*(IF(G172="Korruse üldpind", SUMIFS(E:E,G:G,"Ühiskasutuses korruse pind",C:C,"üüritav pind",A:A,5,BH:BH,1),SUMIFS(E:E,G:G,"Korruse üldpind",C:C,"üüritav pind",A:A,5,BH:BH,1))+SUMIFS(E:E,G:G,"Ühiskasutuses korruse pind",C:C,"üüritav pind",A:A,5,BH:BH,1)), 0)+IFERROR(SUMIFS(E:E,G:G,"Ainukasutuses pind",C:C,"üüritav pind",H:H,BI172,A:A,6)/SUMIFS(E:E,G:G,"Ainukasutuses pind",C:C,"üüritav pind",A:A,6)*(IF(G172="Korruse üldpind", SUMIFS(E:E,G:G,"Ühiskasutuses korruse pind",C:C,"üüritav pind",A:A,6,BH:BH,1),SUMIFS(E:E,G:G,"Korruse üldpind",C:C,"üüritav pind",A:A,6,BH:BH,1))+SUMIFS(E:E,G:G,"Ühiskasutuses korruse pind",C:C,"üüritav pind",A:A,6,BH:BH,1)),0)+IFERROR(SUMIFS(E:E,G:G,"Ainukasutuses pind",C:C,"üüritav pind",H:H,BI172,A:A,7)/SUMIFS(E:E,G:G,"Ainukasutuses pind",C:C,"üüritav pind",A:A,7)*(IF(G172="Korruse üldpind", SUMIFS(E:E,G:G,"Ühiskasutuses korruse pind",C:C,"üüritav pind",A:A,7,BH:BH,1),SUMIFS(E:E,G:G,"Korruse üldpind",C:C,"üüritav pind",A:A,7,BH:BH,1))+SUMIFS(E:E,G:G,"Ühiskasutuses korruse pind",C:C,"üüritav pind",A:A,7,BH:BH,1)),0)+IFERROR(SUMIFS(E:E,G:G,"Ainukasutuses pind",C:C,"üüritav pind",H:H,BI172,A:A,8)/SUMIFS(E:E,G:G,"Ainukasutuses pind",C:C,"üüritav pind",A:A,8)*(IF(G172="Korruse üldpind", SUMIFS(E:E,G:G,"Ühiskasutuses korruse pind",C:C,"üüritav pind",A:A,8,BH:BH,1),SUMIFS(E:E,G:G,"Korruse üldpind",C:C,"üüritav pind",A:A,8,BH:BH,1))+SUMIFS(E:E,G:G,"Ühiskasutuses korruse pind",C:C,"üüritav pind",A:A,8,BH:BH,1)),0)+IFERROR(SUMIFS(E:E,G:G,"Ainukasutuses pind",C:C,"üüritav pind",H:H,BI172,A:A,9)/SUMIFS(E:E,G:G,"Ainukasutuses pind",C:C,"üüritav pind",A:A,9)*(IF(G172="Korruse üldpind", SUMIFS(E:E,G:G,"Ühiskasutuses korruse pind",C:C,"üüritav pind",A:A,9,BH:BH,1),SUMIFS(E:E,G:G,"Korruse üldpind",C:C,"üüritav pind",A:A,9,BH:BH,1))+SUMIFS(E:E,G:G,"Ühiskasutuses korruse pind",C:C,"üüritav pind",A:A,9,BH:BH,1)),0)+IFERROR(SUMIFS(E:E,G:G,"Ainukasutuses pind",C:C,"üüritav pind",H:H,BI172,A:A,10)/SUMIFS(E:E,G:G,"Ainukasutuses pind",C:C,"üüritav pind",A:A,10)*(IF(G172="Korruse üldpind", SUMIFS(E:E,G:G,"Ühiskasutuses korruse pind",C:C,"üüritav pind",A:A,10,BH:BH,1),SUMIFS(E:E,G:G,"Korruse üldpind",C:C,"üüritav pind",A:A,10,BH:BH,1))+SUMIFS(E:E,G:G,"Ühiskasutuses korruse pind",C:C,"üüritav pind",A:A,10,BH:BH,1)), 0)+IFERROR(SUMIFS(E:E,G:G,"Ainukasutuses pind",C:C,"üüritav pind",H:H,BI172,A:A,11)/SUMIFS(E:E,G:G,"Ainukasutuses pind",C:C,"üüritav pind",A:A,11)*(IF(G172="Korruse üldpind",SUMIFS(E:E,G:G,"Ühiskasutuses korruse pind",C:C,"üüritav pind",A:A,11,BH:BH,1),SUMIFS(E:E,G:G,"Korruse üldpind",C:C,"üüritav pind",A:A,11,BH:BH,1))+SUMIFS(E:E,G:G,"Ühiskasutuses korruse pind",C:C,"üüritav pind",A:A,11,BH:BH,1)), 0)+IFERROR(SUMIFS(E:E,G:G,"Ainukasutuses pind",C:C,"üüritav pind",H:H,BI172,A:A,12)/SUMIFS(E:E,G:G,"Ainukasutuses pind",C:C,"üüritav pind",A:A,12)*(IF(G172="Korruse üldpind", SUMIFS(E:E,G:G,"Ühiskasutuses korruse pind",C:C,"üüritav pind",A:A,12,BH:BH,1),SUMIFS(E:E,G:G,"Korruse üldpind",C:C,"üüritav pind",A:A,12,BH:BH,1))+SUMIFS(E:E,G:G,"Ühiskasutuses korruse pind",C:C,"üüritav pind",A:A,12,BH:BH,1)),0)+IFERROR(SUMIFS(E:E,G:G,"Ainukasutuses pind",C:C,"üüritav pind",H:H,BI172,A:A,13)/SUMIFS(E:E,G:G,"Ainukasutuses pind",C:C,"üüritav pind",A:A,13)*(IF(G172="Korruse üldpind", SUMIFS(E:E,G:G,"Ühiskasutuses korruse pind",C:C,"üüritav pind",A:A,13,BH:BH,1),SUMIFS(E:E,G:G,"Korruse üldpind",C:C,"üüritav pind",A:A,13,BH:BH,1))+SUMIFS(E:E,G:G,"Ühiskasutuses korruse pind",C:C,"üüritav pind",A:A,13,BH:BH,1)),0)+IFERROR(SUMIFS(E:E,G:G,"Ainukasutuses pind",C:C,"Üüritav pind",H:H,BI172,A:A,14)/SUMIFS(E:E,G:G,"Ainukasutuses pind",C:C,"Üüritav pind",A:A,14)*(IF(G172="Korruse üldpind", SUMIFS(E:E,G:G,"Ühiskasutuses korruse pind",C:C,"üüritav pind",A:A,14,BH:BH,1),SUMIFS(E:E,G:G,"Korruse üldpind",C:C,"üüritav pind",A:A,14,BH:BH,1))+SUMIFS(E:E,G:G,"Ühiskasutuses korruse pind",C:C,"üüritav pind",A:A,14,BH:BH,1)), 0),IF(BI172="Aktiivne vakantsus", SUMIFS(E:E,C:C,"üüritav pind",G:G,"Ühiskasutuses korruse pind",BH:BH,1)+SUMIFS(E:E,C:C,"üüritav pind",G:G,"Korruse üldpind",BH:BH,1)-SUM($BL$2:BL171), IF(BI172="Üüritav büroopind kokku", SUM($BL$2:BL171), "")))</f>
        <v/>
      </c>
      <c r="BM172" s="34" t="str">
        <f ca="1">IF(BF172&lt;&gt;"",IFERROR(AY172/SUM($AY$3:OFFSET($AY$3,MATCH("Üüritav büroopind kokku",$BI$5:$BI$300,0),0))*(SUMIFS(E:E,G:G,"Ühiskasutuses hoone pind",C:C,"ÜÜRITAV PIND",BH:BH,1)+SUMIFS(E:E,G:G,"Hoone üldpind",C:C,"ÜÜRITAV PIND",BH:BH,1)),0),IF(BI172="Aktiivne vakantsus",IFERROR(AY172/SUM($AY$3:OFFSET($AY$3,MATCH("Üüritav büroopind kokku",$BI$5:$BI$300,0),0))*(SUMIFS(E:E,G:G,"Ühiskasutuses hoone pind",C:C,"ÜÜRITAV PIND",BH:BH,1)+SUMIFS(E:E,G:G,"Hoone üldpind",C:C,"ÜÜRITAV PIND",BH:BH,1)),0),IF(BI172="Üüritav büroopind kokku",SUM($BM$2:BM171),"")))</f>
        <v/>
      </c>
      <c r="BN172" s="34" t="str">
        <f>IF(OR(BF172&lt;&gt;"",BI172="Aktiivne vakantsus"),IFERROR(SUMIFS(INDEX($AC$3:$AU$1002,0,MATCH($BI172,AC$2:AU$2,0)),$BH$3:$BH$1002,1),0),IF(BI172="Üüritav büroopind kokku",SUM($BN$2:BN171), ""))</f>
        <v/>
      </c>
      <c r="BO172" s="34" t="str">
        <f t="shared" si="23"/>
        <v/>
      </c>
      <c r="BP172" s="114" t="str">
        <f t="shared" ca="1" si="21"/>
        <v/>
      </c>
    </row>
    <row r="173" spans="1:68" x14ac:dyDescent="0.3">
      <c r="A173" s="25" t="str">
        <f>IF(Eksplikatsioon!A175=0,"",Eksplikatsioon!A175)</f>
        <v/>
      </c>
      <c r="B173" s="58" t="str">
        <f>IF(Eksplikatsioon!B175=0,"",Eksplikatsioon!B175)</f>
        <v/>
      </c>
      <c r="C173" s="25" t="str">
        <f>IF(Eksplikatsioon!C175=0,"",Eksplikatsioon!C175)</f>
        <v/>
      </c>
      <c r="D173" s="25" t="str">
        <f>IF(Eksplikatsioon!D175=0,"",Eksplikatsioon!D175)</f>
        <v/>
      </c>
      <c r="E173" s="56" t="str">
        <f>IF(Eksplikatsioon!F175=0,"",Eksplikatsioon!F175)</f>
        <v/>
      </c>
      <c r="F173" s="25" t="str">
        <f>IF(Eksplikatsioon!H175=0,"",Eksplikatsioon!H175)</f>
        <v/>
      </c>
      <c r="G173" s="25" t="str">
        <f>IF(Eksplikatsioon!J175=0,"",Eksplikatsioon!J175)</f>
        <v/>
      </c>
      <c r="H173" s="25" t="str">
        <f>IF(Eksplikatsioon!K175=0,"",Eksplikatsioon!K175)</f>
        <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c r="BH173" s="108" t="str">
        <f t="shared" si="22"/>
        <v/>
      </c>
      <c r="BI173" s="9" t="str">
        <f t="shared" si="24"/>
        <v/>
      </c>
      <c r="BJ173" s="9" t="str">
        <f t="shared" si="25"/>
        <v/>
      </c>
      <c r="BK173" s="34" t="str">
        <f>IF(BF173&lt;&gt;"",IF(SUMIFS(E:E,H:H,BI173,G:G,"Ainukasutuses pind",C:C,"ÜÜRITAV PIND",BH:BH,1)=0,0,SUMIFS(E:E,H:H,BI173,G:G,"Ainukasutuses pind",C:C,"ÜÜRITAV PIND",BH:BH,1)),IF(BI173="Aktiivne vakantsus",SUMIFS(E:E,C:C,"üüritav pind",G:G,"ainukasutuses pind",BH:BH,1)-SUM($BK$2:BK172),IF(BI173="Üüritav büroopind kokku",SUM($BK$2:BK172),"")))</f>
        <v/>
      </c>
      <c r="BL173" s="34" t="str">
        <f>IF(BF173&lt;&gt;"",IFERROR(SUMIFS(E:E,G:G,"Ainukasutuses pind",C:C,"üüritav pind",H:H,BI173,A:A,-4)/SUMIFS(E:E,G:G,"Ainukasutuses pind",C:C,"üüritav pind",A:A,-4)*(IF(G173="Korruse üldpind", SUMIFS(E:E,G:G,"Ühiskasutuses korruse pind",C:C,"üüritav pind",A:A,-4,BH:BH,1),SUMIFS(E:E,G:G,"Korruse üldpind",C:C,"üüritav pind",A:A,-4,BH:BH,1))+SUMIFS(E:E,G:G,"Ühiskasutuses korruse pind",C:C,"üüritav pind",A:A,-4,BH:BH,1)),0)+IFERROR(SUMIFS(E:E,G:G,"Ainukasutuses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pind",H:H,BI173,A:A,-1)/SUMIFS(E:E,G:G,"Ainukasutuses pind",C:C,"üüritav pind",A:A,-1)*(IF(G173="Korruse üldpind",SUMIFS(E:E,G:G,"Ühiskasutuses korruse pind",C:C,"üüritav pind",A:A,-1,BH:BH,1),SUMIFS(E:E,G:G,"Korruse üldpind",C:C,"üüritav pind",A:A,-1,BH:BH,1))+SUMIFS(E:E,G:G,"Ühiskasutuses korruse pind",C:C,"üüritav pind",A:A,-1,BH:BH,1)),0)+IFERROR(SUMIFS(E:E,G:G,"Ainukasutuses pind",C:C,"üüritav pind",H:H,BI173,A:A,0)/SUMIFS(E:E,G:G,"Ainukasutuses pind",C:C,"üüritav pind",A:A,0)*(IF(G173="Korruse üldpind", SUMIFS(E:E,G:G,"Ühiskasutuses korruse pind",C:C,"üüritav pind",A:A,0,BH:BH,1),SUMIFS(E:E,G:G,"Korruse üldpind",C:C,"üüritav pind",A:A,0,BH:BH,1))+SUMIFS(E:E,G:G,"Ühiskasutuses korruse pind",C:C,"üüritav pind",A:A,0,BH:BH,1)),0)+IFERROR(SUMIFS(E:E,G:G,"Ainukasutuses pind",C:C,"üüritav pind",H:H,BI173,A:A,1)/SUMIFS(E:E,G:G,"Ainukasutuses pind",C:C,"üüritav pind",A:A,1)*(IF(G173="Korruse üldpind", SUMIFS(E:E,G:G,"Ühiskasutuses korruse pind",C:C,"üüritav pind",A:A,1,BH:BH,1),SUMIFS(E:E,G:G,"Korruse üldpind",C:C,"üüritav pind",A:A,1,BH:BH,1))+SUMIFS(E:E,G:G,"Ühiskasutuses korruse pind",C:C,"üüritav pind",A:A,1,BH:BH,1)),0)+IFERROR(SUMIFS(E:E,G:G,"Ainukasutuses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 0)+IFERROR(SUMIFS(E:E,G:G,"Ainukasutuses pind",C:C,"üüritav pind",H:H,BI173,A:A,4)/SUMIFS(E:E,G:G,"Ainukasutuses pind",C:C,"üüritav pind",A:A,4)*(IF(G173="Korruse üldpind",SUMIFS(E:E,G:G,"Ühiskasutuses korruse pind",C:C,"üüritav pind",A:A,4,BH:BH,1),SUMIFS(E:E,G:G,"Korruse üldpind",C:C,"üüritav pind",A:A,4,BH:BH,1))+SUMIFS(E:E,G:G,"Ühiskasutuses korruse pind",C:C,"üüritav pind",A:A,4,BH:BH,1)), 0)+IFERROR(SUMIFS(E:E,G:G,"Ainukasutuses pind",C:C,"üüritav pind",H:H,BI173,A:A,5)/SUMIFS(E:E,G:G,"Ainukasutuses pind",C:C,"üüritav pind",A:A,5)*(IF(G173="Korruse üldpind", SUMIFS(E:E,G:G,"Ühiskasutuses korruse pind",C:C,"üüritav pind",A:A,5,BH:BH,1),SUMIFS(E:E,G:G,"Korruse üldpind",C:C,"üüritav pind",A:A,5,BH:BH,1))+SUMIFS(E:E,G:G,"Ühiskasutuses korruse pind",C:C,"üüritav pind",A:A,5,BH:BH,1)), 0)+IFERROR(SUMIFS(E:E,G:G,"Ainukasutuses pind",C:C,"üüritav pind",H:H,BI173,A:A,6)/SUMIFS(E:E,G:G,"Ainukasutuses pind",C:C,"üüritav pind",A:A,6)*(IF(G173="Korruse üldpind", SUMIFS(E:E,G:G,"Ühiskasutuses korruse pind",C:C,"üüritav pind",A:A,6,BH:BH,1),SUMIFS(E:E,G:G,"Korruse üldpind",C:C,"üüritav pind",A:A,6,BH:BH,1))+SUMIFS(E:E,G:G,"Ühiskasutuses korruse pind",C:C,"üüritav pind",A:A,6,BH:BH,1)),0)+IFERROR(SUMIFS(E:E,G:G,"Ainukasutuses pind",C:C,"üüritav pind",H:H,BI173,A:A,7)/SUMIFS(E:E,G:G,"Ainukasutuses pind",C:C,"üüritav pind",A:A,7)*(IF(G173="Korruse üldpind", SUMIFS(E:E,G:G,"Ühiskasutuses korruse pind",C:C,"üüritav pind",A:A,7,BH:BH,1),SUMIFS(E:E,G:G,"Korruse üldpind",C:C,"üüritav pind",A:A,7,BH:BH,1))+SUMIFS(E:E,G:G,"Ühiskasutuses korruse pind",C:C,"üüritav pind",A:A,7,BH:BH,1)),0)+IFERROR(SUMIFS(E:E,G:G,"Ainukasutuses pind",C:C,"üüritav pind",H:H,BI173,A:A,8)/SUMIFS(E:E,G:G,"Ainukasutuses pind",C:C,"üüritav pind",A:A,8)*(IF(G173="Korruse üldpind", SUMIFS(E:E,G:G,"Ühiskasutuses korruse pind",C:C,"üüritav pind",A:A,8,BH:BH,1),SUMIFS(E:E,G:G,"Korruse üldpind",C:C,"üüritav pind",A:A,8,BH:BH,1))+SUMIFS(E:E,G:G,"Ühiskasutuses korruse pind",C:C,"üüritav pind",A:A,8,BH:BH,1)),0)+IFERROR(SUMIFS(E:E,G:G,"Ainukasutuses pind",C:C,"üüritav pind",H:H,BI173,A:A,9)/SUMIFS(E:E,G:G,"Ainukasutuses pind",C:C,"üüritav pind",A:A,9)*(IF(G173="Korruse üldpind", SUMIFS(E:E,G:G,"Ühiskasutuses korruse pind",C:C,"üüritav pind",A:A,9,BH:BH,1),SUMIFS(E:E,G:G,"Korruse üldpind",C:C,"üüritav pind",A:A,9,BH:BH,1))+SUMIFS(E:E,G:G,"Ühiskasutuses korruse pind",C:C,"üüritav pind",A:A,9,BH:BH,1)),0)+IFERROR(SUMIFS(E:E,G:G,"Ainukasutuses pind",C:C,"üüritav pind",H:H,BI173,A:A,10)/SUMIFS(E:E,G:G,"Ainukasutuses pind",C:C,"üüritav pind",A:A,10)*(IF(G173="Korruse üldpind", SUMIFS(E:E,G:G,"Ühiskasutuses korruse pind",C:C,"üüritav pind",A:A,10,BH:BH,1),SUMIFS(E:E,G:G,"Korruse üldpind",C:C,"üüritav pind",A:A,10,BH:BH,1))+SUMIFS(E:E,G:G,"Ühiskasutuses korruse pind",C:C,"üüritav pind",A:A,10,BH:BH,1)), 0)+IFERROR(SUMIFS(E:E,G:G,"Ainukasutuses pind",C:C,"üüritav pind",H:H,BI173,A:A,11)/SUMIFS(E:E,G:G,"Ainukasutuses pind",C:C,"üüritav pind",A:A,11)*(IF(G173="Korruse üldpind",SUMIFS(E:E,G:G,"Ühiskasutuses korruse pind",C:C,"üüritav pind",A:A,11,BH:BH,1),SUMIFS(E:E,G:G,"Korruse üldpind",C:C,"üüritav pind",A:A,11,BH:BH,1))+SUMIFS(E:E,G:G,"Ühiskasutuses korruse pind",C:C,"üüritav pind",A:A,11,BH:BH,1)), 0)+IFERROR(SUMIFS(E:E,G:G,"Ainukasutuses pind",C:C,"üüritav pind",H:H,BI173,A:A,12)/SUMIFS(E:E,G:G,"Ainukasutuses pind",C:C,"üüritav pind",A:A,12)*(IF(G173="Korruse üldpind", SUMIFS(E:E,G:G,"Ühiskasutuses korruse pind",C:C,"üüritav pind",A:A,12,BH:BH,1),SUMIFS(E:E,G:G,"Korruse üldpind",C:C,"üüritav pind",A:A,12,BH:BH,1))+SUMIFS(E:E,G:G,"Ühiskasutuses korruse pind",C:C,"üüritav pind",A:A,12,BH:BH,1)),0)+IFERROR(SUMIFS(E:E,G:G,"Ainukasutuses pind",C:C,"üüritav pind",H:H,BI173,A:A,13)/SUMIFS(E:E,G:G,"Ainukasutuses pind",C:C,"üüritav pind",A:A,13)*(IF(G173="Korruse üldpind", SUMIFS(E:E,G:G,"Ühiskasutuses korruse pind",C:C,"üüritav pind",A:A,13,BH:BH,1),SUMIFS(E:E,G:G,"Korruse üldpind",C:C,"üüritav pind",A:A,13,BH:BH,1))+SUMIFS(E:E,G:G,"Ühiskasutuses korruse pind",C:C,"üüritav pind",A:A,13,BH:BH,1)),0)+IFERROR(SUMIFS(E:E,G:G,"Ainukasutuses pind",C:C,"Üüritav pind",H:H,BI173,A:A,14)/SUMIFS(E:E,G:G,"Ainukasutuses pind",C:C,"Üüritav pind",A:A,14)*(IF(G173="Korruse üldpind", SUMIFS(E:E,G:G,"Ühiskasutuses korruse pind",C:C,"üüritav pind",A:A,14,BH:BH,1),SUMIFS(E:E,G:G,"Korruse üldpind",C:C,"üüritav pind",A:A,14,BH:BH,1))+SUMIFS(E:E,G:G,"Ühiskasutuses korruse pind",C:C,"üüritav pind",A:A,14,BH:BH,1)), 0),IF(BI173="Aktiivne vakantsus", SUMIFS(E:E,C:C,"üüritav pind",G:G,"Ühiskasutuses korruse pind",BH:BH,1)+SUMIFS(E:E,C:C,"üüritav pind",G:G,"Korruse üldpind",BH:BH,1)-SUM($BL$2:BL172), IF(BI173="Üüritav büroopind kokku", SUM($BL$2:BL172), "")))</f>
        <v/>
      </c>
      <c r="BM173" s="34" t="str">
        <f ca="1">IF(BF173&lt;&gt;"",IFERROR(AY173/SUM($AY$3:OFFSET($AY$3,MATCH("Üüritav büroopind kokku",$BI$5:$BI$300,0),0))*(SUMIFS(E:E,G:G,"Ühiskasutuses hoone pind",C:C,"ÜÜRITAV PIND",BH:BH,1)+SUMIFS(E:E,G:G,"Hoone üldpind",C:C,"ÜÜRITAV PIND",BH:BH,1)),0),IF(BI173="Aktiivne vakantsus",IFERROR(AY173/SUM($AY$3:OFFSET($AY$3,MATCH("Üüritav büroopind kokku",$BI$5:$BI$300,0),0))*(SUMIFS(E:E,G:G,"Ühiskasutuses hoone pind",C:C,"ÜÜRITAV PIND",BH:BH,1)+SUMIFS(E:E,G:G,"Hoone üldpind",C:C,"ÜÜRITAV PIND",BH:BH,1)),0),IF(BI173="Üüritav büroopind kokku",SUM($BM$2:BM172),"")))</f>
        <v/>
      </c>
      <c r="BN173" s="34" t="str">
        <f>IF(OR(BF173&lt;&gt;"",BI173="Aktiivne vakantsus"),IFERROR(SUMIFS(INDEX($AC$3:$AU$1002,0,MATCH($BI173,AC$2:AU$2,0)),$BH$3:$BH$1002,1),0),IF(BI173="Üüritav büroopind kokku",SUM($BN$2:BN172), ""))</f>
        <v/>
      </c>
      <c r="BO173" s="34" t="str">
        <f t="shared" si="23"/>
        <v/>
      </c>
      <c r="BP173" s="114" t="str">
        <f t="shared" ca="1" si="21"/>
        <v/>
      </c>
    </row>
    <row r="174" spans="1:68" x14ac:dyDescent="0.3">
      <c r="A174" s="25" t="str">
        <f>IF(Eksplikatsioon!A176=0,"",Eksplikatsioon!A176)</f>
        <v/>
      </c>
      <c r="B174" s="58" t="str">
        <f>IF(Eksplikatsioon!B176=0,"",Eksplikatsioon!B176)</f>
        <v/>
      </c>
      <c r="C174" s="25" t="str">
        <f>IF(Eksplikatsioon!C176=0,"",Eksplikatsioon!C176)</f>
        <v/>
      </c>
      <c r="D174" s="25" t="str">
        <f>IF(Eksplikatsioon!D176=0,"",Eksplikatsioon!D176)</f>
        <v/>
      </c>
      <c r="E174" s="56" t="str">
        <f>IF(Eksplikatsioon!F176=0,"",Eksplikatsioon!F176)</f>
        <v/>
      </c>
      <c r="F174" s="25" t="str">
        <f>IF(Eksplikatsioon!H176=0,"",Eksplikatsioon!H176)</f>
        <v/>
      </c>
      <c r="G174" s="25" t="str">
        <f>IF(Eksplikatsioon!J176=0,"",Eksplikatsioon!J176)</f>
        <v/>
      </c>
      <c r="H174" s="25" t="str">
        <f>IF(Eksplikatsioon!K176=0,"",Eksplikatsioon!K176)</f>
        <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c r="BH174" s="108" t="str">
        <f t="shared" si="22"/>
        <v/>
      </c>
      <c r="BI174" s="9" t="str">
        <f t="shared" si="24"/>
        <v/>
      </c>
      <c r="BJ174" s="9" t="str">
        <f t="shared" si="25"/>
        <v/>
      </c>
      <c r="BK174" s="34" t="str">
        <f>IF(BF174&lt;&gt;"",IF(SUMIFS(E:E,H:H,BI174,G:G,"Ainukasutuses pind",C:C,"ÜÜRITAV PIND",BH:BH,1)=0,0,SUMIFS(E:E,H:H,BI174,G:G,"Ainukasutuses pind",C:C,"ÜÜRITAV PIND",BH:BH,1)),IF(BI174="Aktiivne vakantsus",SUMIFS(E:E,C:C,"üüritav pind",G:G,"ainukasutuses pind",BH:BH,1)-SUM($BK$2:BK173),IF(BI174="Üüritav büroopind kokku",SUM($BK$2:BK173),"")))</f>
        <v/>
      </c>
      <c r="BL174" s="34" t="str">
        <f>IF(BF174&lt;&gt;"",IFERROR(SUMIFS(E:E,G:G,"Ainukasutuses pind",C:C,"üüritav pind",H:H,BI174,A:A,-4)/SUMIFS(E:E,G:G,"Ainukasutuses pind",C:C,"üüritav pind",A:A,-4)*(IF(G174="Korruse üldpind", SUMIFS(E:E,G:G,"Ühiskasutuses korruse pind",C:C,"üüritav pind",A:A,-4,BH:BH,1),SUMIFS(E:E,G:G,"Korruse üldpind",C:C,"üüritav pind",A:A,-4,BH:BH,1))+SUMIFS(E:E,G:G,"Ühiskasutuses korruse pind",C:C,"üüritav pind",A:A,-4,BH:BH,1)),0)+IFERROR(SUMIFS(E:E,G:G,"Ainukasutuses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pind",H:H,BI174,A:A,-1)/SUMIFS(E:E,G:G,"Ainukasutuses pind",C:C,"üüritav pind",A:A,-1)*(IF(G174="Korruse üldpind",SUMIFS(E:E,G:G,"Ühiskasutuses korruse pind",C:C,"üüritav pind",A:A,-1,BH:BH,1),SUMIFS(E:E,G:G,"Korruse üldpind",C:C,"üüritav pind",A:A,-1,BH:BH,1))+SUMIFS(E:E,G:G,"Ühiskasutuses korruse pind",C:C,"üüritav pind",A:A,-1,BH:BH,1)),0)+IFERROR(SUMIFS(E:E,G:G,"Ainukasutuses pind",C:C,"üüritav pind",H:H,BI174,A:A,0)/SUMIFS(E:E,G:G,"Ainukasutuses pind",C:C,"üüritav pind",A:A,0)*(IF(G174="Korruse üldpind", SUMIFS(E:E,G:G,"Ühiskasutuses korruse pind",C:C,"üüritav pind",A:A,0,BH:BH,1),SUMIFS(E:E,G:G,"Korruse üldpind",C:C,"üüritav pind",A:A,0,BH:BH,1))+SUMIFS(E:E,G:G,"Ühiskasutuses korruse pind",C:C,"üüritav pind",A:A,0,BH:BH,1)),0)+IFERROR(SUMIFS(E:E,G:G,"Ainukasutuses pind",C:C,"üüritav pind",H:H,BI174,A:A,1)/SUMIFS(E:E,G:G,"Ainukasutuses pind",C:C,"üüritav pind",A:A,1)*(IF(G174="Korruse üldpind", SUMIFS(E:E,G:G,"Ühiskasutuses korruse pind",C:C,"üüritav pind",A:A,1,BH:BH,1),SUMIFS(E:E,G:G,"Korruse üldpind",C:C,"üüritav pind",A:A,1,BH:BH,1))+SUMIFS(E:E,G:G,"Ühiskasutuses korruse pind",C:C,"üüritav pind",A:A,1,BH:BH,1)),0)+IFERROR(SUMIFS(E:E,G:G,"Ainukasutuses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 0)+IFERROR(SUMIFS(E:E,G:G,"Ainukasutuses pind",C:C,"üüritav pind",H:H,BI174,A:A,4)/SUMIFS(E:E,G:G,"Ainukasutuses pind",C:C,"üüritav pind",A:A,4)*(IF(G174="Korruse üldpind",SUMIFS(E:E,G:G,"Ühiskasutuses korruse pind",C:C,"üüritav pind",A:A,4,BH:BH,1),SUMIFS(E:E,G:G,"Korruse üldpind",C:C,"üüritav pind",A:A,4,BH:BH,1))+SUMIFS(E:E,G:G,"Ühiskasutuses korruse pind",C:C,"üüritav pind",A:A,4,BH:BH,1)), 0)+IFERROR(SUMIFS(E:E,G:G,"Ainukasutuses pind",C:C,"üüritav pind",H:H,BI174,A:A,5)/SUMIFS(E:E,G:G,"Ainukasutuses pind",C:C,"üüritav pind",A:A,5)*(IF(G174="Korruse üldpind", SUMIFS(E:E,G:G,"Ühiskasutuses korruse pind",C:C,"üüritav pind",A:A,5,BH:BH,1),SUMIFS(E:E,G:G,"Korruse üldpind",C:C,"üüritav pind",A:A,5,BH:BH,1))+SUMIFS(E:E,G:G,"Ühiskasutuses korruse pind",C:C,"üüritav pind",A:A,5,BH:BH,1)), 0)+IFERROR(SUMIFS(E:E,G:G,"Ainukasutuses pind",C:C,"üüritav pind",H:H,BI174,A:A,6)/SUMIFS(E:E,G:G,"Ainukasutuses pind",C:C,"üüritav pind",A:A,6)*(IF(G174="Korruse üldpind", SUMIFS(E:E,G:G,"Ühiskasutuses korruse pind",C:C,"üüritav pind",A:A,6,BH:BH,1),SUMIFS(E:E,G:G,"Korruse üldpind",C:C,"üüritav pind",A:A,6,BH:BH,1))+SUMIFS(E:E,G:G,"Ühiskasutuses korruse pind",C:C,"üüritav pind",A:A,6,BH:BH,1)),0)+IFERROR(SUMIFS(E:E,G:G,"Ainukasutuses pind",C:C,"üüritav pind",H:H,BI174,A:A,7)/SUMIFS(E:E,G:G,"Ainukasutuses pind",C:C,"üüritav pind",A:A,7)*(IF(G174="Korruse üldpind", SUMIFS(E:E,G:G,"Ühiskasutuses korruse pind",C:C,"üüritav pind",A:A,7,BH:BH,1),SUMIFS(E:E,G:G,"Korruse üldpind",C:C,"üüritav pind",A:A,7,BH:BH,1))+SUMIFS(E:E,G:G,"Ühiskasutuses korruse pind",C:C,"üüritav pind",A:A,7,BH:BH,1)),0)+IFERROR(SUMIFS(E:E,G:G,"Ainukasutuses pind",C:C,"üüritav pind",H:H,BI174,A:A,8)/SUMIFS(E:E,G:G,"Ainukasutuses pind",C:C,"üüritav pind",A:A,8)*(IF(G174="Korruse üldpind", SUMIFS(E:E,G:G,"Ühiskasutuses korruse pind",C:C,"üüritav pind",A:A,8,BH:BH,1),SUMIFS(E:E,G:G,"Korruse üldpind",C:C,"üüritav pind",A:A,8,BH:BH,1))+SUMIFS(E:E,G:G,"Ühiskasutuses korruse pind",C:C,"üüritav pind",A:A,8,BH:BH,1)),0)+IFERROR(SUMIFS(E:E,G:G,"Ainukasutuses pind",C:C,"üüritav pind",H:H,BI174,A:A,9)/SUMIFS(E:E,G:G,"Ainukasutuses pind",C:C,"üüritav pind",A:A,9)*(IF(G174="Korruse üldpind", SUMIFS(E:E,G:G,"Ühiskasutuses korruse pind",C:C,"üüritav pind",A:A,9,BH:BH,1),SUMIFS(E:E,G:G,"Korruse üldpind",C:C,"üüritav pind",A:A,9,BH:BH,1))+SUMIFS(E:E,G:G,"Ühiskasutuses korruse pind",C:C,"üüritav pind",A:A,9,BH:BH,1)),0)+IFERROR(SUMIFS(E:E,G:G,"Ainukasutuses pind",C:C,"üüritav pind",H:H,BI174,A:A,10)/SUMIFS(E:E,G:G,"Ainukasutuses pind",C:C,"üüritav pind",A:A,10)*(IF(G174="Korruse üldpind", SUMIFS(E:E,G:G,"Ühiskasutuses korruse pind",C:C,"üüritav pind",A:A,10,BH:BH,1),SUMIFS(E:E,G:G,"Korruse üldpind",C:C,"üüritav pind",A:A,10,BH:BH,1))+SUMIFS(E:E,G:G,"Ühiskasutuses korruse pind",C:C,"üüritav pind",A:A,10,BH:BH,1)), 0)+IFERROR(SUMIFS(E:E,G:G,"Ainukasutuses pind",C:C,"üüritav pind",H:H,BI174,A:A,11)/SUMIFS(E:E,G:G,"Ainukasutuses pind",C:C,"üüritav pind",A:A,11)*(IF(G174="Korruse üldpind",SUMIFS(E:E,G:G,"Ühiskasutuses korruse pind",C:C,"üüritav pind",A:A,11,BH:BH,1),SUMIFS(E:E,G:G,"Korruse üldpind",C:C,"üüritav pind",A:A,11,BH:BH,1))+SUMIFS(E:E,G:G,"Ühiskasutuses korruse pind",C:C,"üüritav pind",A:A,11,BH:BH,1)), 0)+IFERROR(SUMIFS(E:E,G:G,"Ainukasutuses pind",C:C,"üüritav pind",H:H,BI174,A:A,12)/SUMIFS(E:E,G:G,"Ainukasutuses pind",C:C,"üüritav pind",A:A,12)*(IF(G174="Korruse üldpind", SUMIFS(E:E,G:G,"Ühiskasutuses korruse pind",C:C,"üüritav pind",A:A,12,BH:BH,1),SUMIFS(E:E,G:G,"Korruse üldpind",C:C,"üüritav pind",A:A,12,BH:BH,1))+SUMIFS(E:E,G:G,"Ühiskasutuses korruse pind",C:C,"üüritav pind",A:A,12,BH:BH,1)),0)+IFERROR(SUMIFS(E:E,G:G,"Ainukasutuses pind",C:C,"üüritav pind",H:H,BI174,A:A,13)/SUMIFS(E:E,G:G,"Ainukasutuses pind",C:C,"üüritav pind",A:A,13)*(IF(G174="Korruse üldpind", SUMIFS(E:E,G:G,"Ühiskasutuses korruse pind",C:C,"üüritav pind",A:A,13,BH:BH,1),SUMIFS(E:E,G:G,"Korruse üldpind",C:C,"üüritav pind",A:A,13,BH:BH,1))+SUMIFS(E:E,G:G,"Ühiskasutuses korruse pind",C:C,"üüritav pind",A:A,13,BH:BH,1)),0)+IFERROR(SUMIFS(E:E,G:G,"Ainukasutuses pind",C:C,"Üüritav pind",H:H,BI174,A:A,14)/SUMIFS(E:E,G:G,"Ainukasutuses pind",C:C,"Üüritav pind",A:A,14)*(IF(G174="Korruse üldpind", SUMIFS(E:E,G:G,"Ühiskasutuses korruse pind",C:C,"üüritav pind",A:A,14,BH:BH,1),SUMIFS(E:E,G:G,"Korruse üldpind",C:C,"üüritav pind",A:A,14,BH:BH,1))+SUMIFS(E:E,G:G,"Ühiskasutuses korruse pind",C:C,"üüritav pind",A:A,14,BH:BH,1)), 0),IF(BI174="Aktiivne vakantsus", SUMIFS(E:E,C:C,"üüritav pind",G:G,"Ühiskasutuses korruse pind",BH:BH,1)+SUMIFS(E:E,C:C,"üüritav pind",G:G,"Korruse üldpind",BH:BH,1)-SUM($BL$2:BL173), IF(BI174="Üüritav büroopind kokku", SUM($BL$2:BL173), "")))</f>
        <v/>
      </c>
      <c r="BM174" s="34" t="str">
        <f ca="1">IF(BF174&lt;&gt;"",IFERROR(AY174/SUM($AY$3:OFFSET($AY$3,MATCH("Üüritav büroopind kokku",$BI$5:$BI$300,0),0))*(SUMIFS(E:E,G:G,"Ühiskasutuses hoone pind",C:C,"ÜÜRITAV PIND",BH:BH,1)+SUMIFS(E:E,G:G,"Hoone üldpind",C:C,"ÜÜRITAV PIND",BH:BH,1)),0),IF(BI174="Aktiivne vakantsus",IFERROR(AY174/SUM($AY$3:OFFSET($AY$3,MATCH("Üüritav büroopind kokku",$BI$5:$BI$300,0),0))*(SUMIFS(E:E,G:G,"Ühiskasutuses hoone pind",C:C,"ÜÜRITAV PIND",BH:BH,1)+SUMIFS(E:E,G:G,"Hoone üldpind",C:C,"ÜÜRITAV PIND",BH:BH,1)),0),IF(BI174="Üüritav büroopind kokku",SUM($BM$2:BM173),"")))</f>
        <v/>
      </c>
      <c r="BN174" s="34" t="str">
        <f>IF(OR(BF174&lt;&gt;"",BI174="Aktiivne vakantsus"),IFERROR(SUMIFS(INDEX($AC$3:$AU$1002,0,MATCH($BI174,AC$2:AU$2,0)),$BH$3:$BH$1002,1),0),IF(BI174="Üüritav büroopind kokku",SUM($BN$2:BN173), ""))</f>
        <v/>
      </c>
      <c r="BO174" s="34" t="str">
        <f t="shared" si="23"/>
        <v/>
      </c>
      <c r="BP174" s="114" t="str">
        <f t="shared" ca="1" si="21"/>
        <v/>
      </c>
    </row>
    <row r="175" spans="1:68" x14ac:dyDescent="0.3">
      <c r="A175" s="25" t="str">
        <f>IF(Eksplikatsioon!A177=0,"",Eksplikatsioon!A177)</f>
        <v/>
      </c>
      <c r="B175" s="58" t="str">
        <f>IF(Eksplikatsioon!B177=0,"",Eksplikatsioon!B177)</f>
        <v/>
      </c>
      <c r="C175" s="25" t="str">
        <f>IF(Eksplikatsioon!C177=0,"",Eksplikatsioon!C177)</f>
        <v/>
      </c>
      <c r="D175" s="25" t="str">
        <f>IF(Eksplikatsioon!D177=0,"",Eksplikatsioon!D177)</f>
        <v/>
      </c>
      <c r="E175" s="56" t="str">
        <f>IF(Eksplikatsioon!F177=0,"",Eksplikatsioon!F177)</f>
        <v/>
      </c>
      <c r="F175" s="25" t="str">
        <f>IF(Eksplikatsioon!H177=0,"",Eksplikatsioon!H177)</f>
        <v/>
      </c>
      <c r="G175" s="25" t="str">
        <f>IF(Eksplikatsioon!J177=0,"",Eksplikatsioon!J177)</f>
        <v/>
      </c>
      <c r="H175" s="25" t="str">
        <f>IF(Eksplikatsioon!K177=0,"",Eksplikatsioon!K177)</f>
        <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c r="BH175" s="108" t="str">
        <f t="shared" si="22"/>
        <v/>
      </c>
      <c r="BI175" s="9" t="str">
        <f t="shared" si="24"/>
        <v/>
      </c>
      <c r="BJ175" s="9" t="str">
        <f t="shared" si="25"/>
        <v/>
      </c>
      <c r="BK175" s="34" t="str">
        <f>IF(BF175&lt;&gt;"",IF(SUMIFS(E:E,H:H,BI175,G:G,"Ainukasutuses pind",C:C,"ÜÜRITAV PIND",BH:BH,1)=0,0,SUMIFS(E:E,H:H,BI175,G:G,"Ainukasutuses pind",C:C,"ÜÜRITAV PIND",BH:BH,1)),IF(BI175="Aktiivne vakantsus",SUMIFS(E:E,C:C,"üüritav pind",G:G,"ainukasutuses pind",BH:BH,1)-SUM($BK$2:BK174),IF(BI175="Üüritav büroopind kokku",SUM($BK$2:BK174),"")))</f>
        <v/>
      </c>
      <c r="BL175" s="34" t="str">
        <f>IF(BF175&lt;&gt;"",IFERROR(SUMIFS(E:E,G:G,"Ainukasutuses pind",C:C,"üüritav pind",H:H,BI175,A:A,-4)/SUMIFS(E:E,G:G,"Ainukasutuses pind",C:C,"üüritav pind",A:A,-4)*(IF(G175="Korruse üldpind", SUMIFS(E:E,G:G,"Ühiskasutuses korruse pind",C:C,"üüritav pind",A:A,-4,BH:BH,1),SUMIFS(E:E,G:G,"Korruse üldpind",C:C,"üüritav pind",A:A,-4,BH:BH,1))+SUMIFS(E:E,G:G,"Ühiskasutuses korruse pind",C:C,"üüritav pind",A:A,-4,BH:BH,1)),0)+IFERROR(SUMIFS(E:E,G:G,"Ainukasutuses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pind",H:H,BI175,A:A,-1)/SUMIFS(E:E,G:G,"Ainukasutuses pind",C:C,"üüritav pind",A:A,-1)*(IF(G175="Korruse üldpind",SUMIFS(E:E,G:G,"Ühiskasutuses korruse pind",C:C,"üüritav pind",A:A,-1,BH:BH,1),SUMIFS(E:E,G:G,"Korruse üldpind",C:C,"üüritav pind",A:A,-1,BH:BH,1))+SUMIFS(E:E,G:G,"Ühiskasutuses korruse pind",C:C,"üüritav pind",A:A,-1,BH:BH,1)),0)+IFERROR(SUMIFS(E:E,G:G,"Ainukasutuses pind",C:C,"üüritav pind",H:H,BI175,A:A,0)/SUMIFS(E:E,G:G,"Ainukasutuses pind",C:C,"üüritav pind",A:A,0)*(IF(G175="Korruse üldpind", SUMIFS(E:E,G:G,"Ühiskasutuses korruse pind",C:C,"üüritav pind",A:A,0,BH:BH,1),SUMIFS(E:E,G:G,"Korruse üldpind",C:C,"üüritav pind",A:A,0,BH:BH,1))+SUMIFS(E:E,G:G,"Ühiskasutuses korruse pind",C:C,"üüritav pind",A:A,0,BH:BH,1)),0)+IFERROR(SUMIFS(E:E,G:G,"Ainukasutuses pind",C:C,"üüritav pind",H:H,BI175,A:A,1)/SUMIFS(E:E,G:G,"Ainukasutuses pind",C:C,"üüritav pind",A:A,1)*(IF(G175="Korruse üldpind", SUMIFS(E:E,G:G,"Ühiskasutuses korruse pind",C:C,"üüritav pind",A:A,1,BH:BH,1),SUMIFS(E:E,G:G,"Korruse üldpind",C:C,"üüritav pind",A:A,1,BH:BH,1))+SUMIFS(E:E,G:G,"Ühiskasutuses korruse pind",C:C,"üüritav pind",A:A,1,BH:BH,1)),0)+IFERROR(SUMIFS(E:E,G:G,"Ainukasutuses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 0)+IFERROR(SUMIFS(E:E,G:G,"Ainukasutuses pind",C:C,"üüritav pind",H:H,BI175,A:A,4)/SUMIFS(E:E,G:G,"Ainukasutuses pind",C:C,"üüritav pind",A:A,4)*(IF(G175="Korruse üldpind",SUMIFS(E:E,G:G,"Ühiskasutuses korruse pind",C:C,"üüritav pind",A:A,4,BH:BH,1),SUMIFS(E:E,G:G,"Korruse üldpind",C:C,"üüritav pind",A:A,4,BH:BH,1))+SUMIFS(E:E,G:G,"Ühiskasutuses korruse pind",C:C,"üüritav pind",A:A,4,BH:BH,1)), 0)+IFERROR(SUMIFS(E:E,G:G,"Ainukasutuses pind",C:C,"üüritav pind",H:H,BI175,A:A,5)/SUMIFS(E:E,G:G,"Ainukasutuses pind",C:C,"üüritav pind",A:A,5)*(IF(G175="Korruse üldpind", SUMIFS(E:E,G:G,"Ühiskasutuses korruse pind",C:C,"üüritav pind",A:A,5,BH:BH,1),SUMIFS(E:E,G:G,"Korruse üldpind",C:C,"üüritav pind",A:A,5,BH:BH,1))+SUMIFS(E:E,G:G,"Ühiskasutuses korruse pind",C:C,"üüritav pind",A:A,5,BH:BH,1)), 0)+IFERROR(SUMIFS(E:E,G:G,"Ainukasutuses pind",C:C,"üüritav pind",H:H,BI175,A:A,6)/SUMIFS(E:E,G:G,"Ainukasutuses pind",C:C,"üüritav pind",A:A,6)*(IF(G175="Korruse üldpind", SUMIFS(E:E,G:G,"Ühiskasutuses korruse pind",C:C,"üüritav pind",A:A,6,BH:BH,1),SUMIFS(E:E,G:G,"Korruse üldpind",C:C,"üüritav pind",A:A,6,BH:BH,1))+SUMIFS(E:E,G:G,"Ühiskasutuses korruse pind",C:C,"üüritav pind",A:A,6,BH:BH,1)),0)+IFERROR(SUMIFS(E:E,G:G,"Ainukasutuses pind",C:C,"üüritav pind",H:H,BI175,A:A,7)/SUMIFS(E:E,G:G,"Ainukasutuses pind",C:C,"üüritav pind",A:A,7)*(IF(G175="Korruse üldpind", SUMIFS(E:E,G:G,"Ühiskasutuses korruse pind",C:C,"üüritav pind",A:A,7,BH:BH,1),SUMIFS(E:E,G:G,"Korruse üldpind",C:C,"üüritav pind",A:A,7,BH:BH,1))+SUMIFS(E:E,G:G,"Ühiskasutuses korruse pind",C:C,"üüritav pind",A:A,7,BH:BH,1)),0)+IFERROR(SUMIFS(E:E,G:G,"Ainukasutuses pind",C:C,"üüritav pind",H:H,BI175,A:A,8)/SUMIFS(E:E,G:G,"Ainukasutuses pind",C:C,"üüritav pind",A:A,8)*(IF(G175="Korruse üldpind", SUMIFS(E:E,G:G,"Ühiskasutuses korruse pind",C:C,"üüritav pind",A:A,8,BH:BH,1),SUMIFS(E:E,G:G,"Korruse üldpind",C:C,"üüritav pind",A:A,8,BH:BH,1))+SUMIFS(E:E,G:G,"Ühiskasutuses korruse pind",C:C,"üüritav pind",A:A,8,BH:BH,1)),0)+IFERROR(SUMIFS(E:E,G:G,"Ainukasutuses pind",C:C,"üüritav pind",H:H,BI175,A:A,9)/SUMIFS(E:E,G:G,"Ainukasutuses pind",C:C,"üüritav pind",A:A,9)*(IF(G175="Korruse üldpind", SUMIFS(E:E,G:G,"Ühiskasutuses korruse pind",C:C,"üüritav pind",A:A,9,BH:BH,1),SUMIFS(E:E,G:G,"Korruse üldpind",C:C,"üüritav pind",A:A,9,BH:BH,1))+SUMIFS(E:E,G:G,"Ühiskasutuses korruse pind",C:C,"üüritav pind",A:A,9,BH:BH,1)),0)+IFERROR(SUMIFS(E:E,G:G,"Ainukasutuses pind",C:C,"üüritav pind",H:H,BI175,A:A,10)/SUMIFS(E:E,G:G,"Ainukasutuses pind",C:C,"üüritav pind",A:A,10)*(IF(G175="Korruse üldpind", SUMIFS(E:E,G:G,"Ühiskasutuses korruse pind",C:C,"üüritav pind",A:A,10,BH:BH,1),SUMIFS(E:E,G:G,"Korruse üldpind",C:C,"üüritav pind",A:A,10,BH:BH,1))+SUMIFS(E:E,G:G,"Ühiskasutuses korruse pind",C:C,"üüritav pind",A:A,10,BH:BH,1)), 0)+IFERROR(SUMIFS(E:E,G:G,"Ainukasutuses pind",C:C,"üüritav pind",H:H,BI175,A:A,11)/SUMIFS(E:E,G:G,"Ainukasutuses pind",C:C,"üüritav pind",A:A,11)*(IF(G175="Korruse üldpind",SUMIFS(E:E,G:G,"Ühiskasutuses korruse pind",C:C,"üüritav pind",A:A,11,BH:BH,1),SUMIFS(E:E,G:G,"Korruse üldpind",C:C,"üüritav pind",A:A,11,BH:BH,1))+SUMIFS(E:E,G:G,"Ühiskasutuses korruse pind",C:C,"üüritav pind",A:A,11,BH:BH,1)), 0)+IFERROR(SUMIFS(E:E,G:G,"Ainukasutuses pind",C:C,"üüritav pind",H:H,BI175,A:A,12)/SUMIFS(E:E,G:G,"Ainukasutuses pind",C:C,"üüritav pind",A:A,12)*(IF(G175="Korruse üldpind", SUMIFS(E:E,G:G,"Ühiskasutuses korruse pind",C:C,"üüritav pind",A:A,12,BH:BH,1),SUMIFS(E:E,G:G,"Korruse üldpind",C:C,"üüritav pind",A:A,12,BH:BH,1))+SUMIFS(E:E,G:G,"Ühiskasutuses korruse pind",C:C,"üüritav pind",A:A,12,BH:BH,1)),0)+IFERROR(SUMIFS(E:E,G:G,"Ainukasutuses pind",C:C,"üüritav pind",H:H,BI175,A:A,13)/SUMIFS(E:E,G:G,"Ainukasutuses pind",C:C,"üüritav pind",A:A,13)*(IF(G175="Korruse üldpind", SUMIFS(E:E,G:G,"Ühiskasutuses korruse pind",C:C,"üüritav pind",A:A,13,BH:BH,1),SUMIFS(E:E,G:G,"Korruse üldpind",C:C,"üüritav pind",A:A,13,BH:BH,1))+SUMIFS(E:E,G:G,"Ühiskasutuses korruse pind",C:C,"üüritav pind",A:A,13,BH:BH,1)),0)+IFERROR(SUMIFS(E:E,G:G,"Ainukasutuses pind",C:C,"Üüritav pind",H:H,BI175,A:A,14)/SUMIFS(E:E,G:G,"Ainukasutuses pind",C:C,"Üüritav pind",A:A,14)*(IF(G175="Korruse üldpind", SUMIFS(E:E,G:G,"Ühiskasutuses korruse pind",C:C,"üüritav pind",A:A,14,BH:BH,1),SUMIFS(E:E,G:G,"Korruse üldpind",C:C,"üüritav pind",A:A,14,BH:BH,1))+SUMIFS(E:E,G:G,"Ühiskasutuses korruse pind",C:C,"üüritav pind",A:A,14,BH:BH,1)), 0),IF(BI175="Aktiivne vakantsus", SUMIFS(E:E,C:C,"üüritav pind",G:G,"Ühiskasutuses korruse pind",BH:BH,1)+SUMIFS(E:E,C:C,"üüritav pind",G:G,"Korruse üldpind",BH:BH,1)-SUM($BL$2:BL174), IF(BI175="Üüritav büroopind kokku", SUM($BL$2:BL174), "")))</f>
        <v/>
      </c>
      <c r="BM175" s="34" t="str">
        <f ca="1">IF(BF175&lt;&gt;"",IFERROR(AY175/SUM($AY$3:OFFSET($AY$3,MATCH("Üüritav büroopind kokku",$BI$5:$BI$300,0),0))*(SUMIFS(E:E,G:G,"Ühiskasutuses hoone pind",C:C,"ÜÜRITAV PIND",BH:BH,1)+SUMIFS(E:E,G:G,"Hoone üldpind",C:C,"ÜÜRITAV PIND",BH:BH,1)),0),IF(BI175="Aktiivne vakantsus",IFERROR(AY175/SUM($AY$3:OFFSET($AY$3,MATCH("Üüritav büroopind kokku",$BI$5:$BI$300,0),0))*(SUMIFS(E:E,G:G,"Ühiskasutuses hoone pind",C:C,"ÜÜRITAV PIND",BH:BH,1)+SUMIFS(E:E,G:G,"Hoone üldpind",C:C,"ÜÜRITAV PIND",BH:BH,1)),0),IF(BI175="Üüritav büroopind kokku",SUM($BM$2:BM174),"")))</f>
        <v/>
      </c>
      <c r="BN175" s="34" t="str">
        <f>IF(OR(BF175&lt;&gt;"",BI175="Aktiivne vakantsus"),IFERROR(SUMIFS(INDEX($AC$3:$AU$1002,0,MATCH($BI175,AC$2:AU$2,0)),$BH$3:$BH$1002,1),0),IF(BI175="Üüritav büroopind kokku",SUM($BN$2:BN174), ""))</f>
        <v/>
      </c>
      <c r="BO175" s="34" t="str">
        <f t="shared" si="23"/>
        <v/>
      </c>
      <c r="BP175" s="114" t="str">
        <f t="shared" ca="1" si="21"/>
        <v/>
      </c>
    </row>
    <row r="176" spans="1:68" x14ac:dyDescent="0.3">
      <c r="A176" s="25" t="str">
        <f>IF(Eksplikatsioon!A178=0,"",Eksplikatsioon!A178)</f>
        <v/>
      </c>
      <c r="B176" s="58" t="str">
        <f>IF(Eksplikatsioon!B178=0,"",Eksplikatsioon!B178)</f>
        <v/>
      </c>
      <c r="C176" s="25" t="str">
        <f>IF(Eksplikatsioon!C178=0,"",Eksplikatsioon!C178)</f>
        <v/>
      </c>
      <c r="D176" s="25" t="str">
        <f>IF(Eksplikatsioon!D178=0,"",Eksplikatsioon!D178)</f>
        <v/>
      </c>
      <c r="E176" s="56" t="str">
        <f>IF(Eksplikatsioon!F178=0,"",Eksplikatsioon!F178)</f>
        <v/>
      </c>
      <c r="F176" s="25" t="str">
        <f>IF(Eksplikatsioon!H178=0,"",Eksplikatsioon!H178)</f>
        <v/>
      </c>
      <c r="G176" s="25" t="str">
        <f>IF(Eksplikatsioon!J178=0,"",Eksplikatsioon!J178)</f>
        <v/>
      </c>
      <c r="H176" s="25" t="str">
        <f>IF(Eksplikatsioon!K178=0,"",Eksplikatsioon!K178)</f>
        <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c r="BH176" s="108" t="str">
        <f t="shared" si="22"/>
        <v/>
      </c>
      <c r="BI176" s="9" t="str">
        <f t="shared" si="24"/>
        <v/>
      </c>
      <c r="BJ176" s="9" t="str">
        <f t="shared" si="25"/>
        <v/>
      </c>
      <c r="BK176" s="34" t="str">
        <f>IF(BF176&lt;&gt;"",IF(SUMIFS(E:E,H:H,BI176,G:G,"Ainukasutuses pind",C:C,"ÜÜRITAV PIND",BH:BH,1)=0,0,SUMIFS(E:E,H:H,BI176,G:G,"Ainukasutuses pind",C:C,"ÜÜRITAV PIND",BH:BH,1)),IF(BI176="Aktiivne vakantsus",SUMIFS(E:E,C:C,"üüritav pind",G:G,"ainukasutuses pind",BH:BH,1)-SUM($BK$2:BK175),IF(BI176="Üüritav büroopind kokku",SUM($BK$2:BK175),"")))</f>
        <v/>
      </c>
      <c r="BL176" s="34" t="str">
        <f>IF(BF176&lt;&gt;"",IFERROR(SUMIFS(E:E,G:G,"Ainukasutuses pind",C:C,"üüritav pind",H:H,BI176,A:A,-4)/SUMIFS(E:E,G:G,"Ainukasutuses pind",C:C,"üüritav pind",A:A,-4)*(IF(G176="Korruse üldpind", SUMIFS(E:E,G:G,"Ühiskasutuses korruse pind",C:C,"üüritav pind",A:A,-4,BH:BH,1),SUMIFS(E:E,G:G,"Korruse üldpind",C:C,"üüritav pind",A:A,-4,BH:BH,1))+SUMIFS(E:E,G:G,"Ühiskasutuses korruse pind",C:C,"üüritav pind",A:A,-4,BH:BH,1)),0)+IFERROR(SUMIFS(E:E,G:G,"Ainukasutuses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pind",H:H,BI176,A:A,-1)/SUMIFS(E:E,G:G,"Ainukasutuses pind",C:C,"üüritav pind",A:A,-1)*(IF(G176="Korruse üldpind",SUMIFS(E:E,G:G,"Ühiskasutuses korruse pind",C:C,"üüritav pind",A:A,-1,BH:BH,1),SUMIFS(E:E,G:G,"Korruse üldpind",C:C,"üüritav pind",A:A,-1,BH:BH,1))+SUMIFS(E:E,G:G,"Ühiskasutuses korruse pind",C:C,"üüritav pind",A:A,-1,BH:BH,1)),0)+IFERROR(SUMIFS(E:E,G:G,"Ainukasutuses pind",C:C,"üüritav pind",H:H,BI176,A:A,0)/SUMIFS(E:E,G:G,"Ainukasutuses pind",C:C,"üüritav pind",A:A,0)*(IF(G176="Korruse üldpind", SUMIFS(E:E,G:G,"Ühiskasutuses korruse pind",C:C,"üüritav pind",A:A,0,BH:BH,1),SUMIFS(E:E,G:G,"Korruse üldpind",C:C,"üüritav pind",A:A,0,BH:BH,1))+SUMIFS(E:E,G:G,"Ühiskasutuses korruse pind",C:C,"üüritav pind",A:A,0,BH:BH,1)),0)+IFERROR(SUMIFS(E:E,G:G,"Ainukasutuses pind",C:C,"üüritav pind",H:H,BI176,A:A,1)/SUMIFS(E:E,G:G,"Ainukasutuses pind",C:C,"üüritav pind",A:A,1)*(IF(G176="Korruse üldpind", SUMIFS(E:E,G:G,"Ühiskasutuses korruse pind",C:C,"üüritav pind",A:A,1,BH:BH,1),SUMIFS(E:E,G:G,"Korruse üldpind",C:C,"üüritav pind",A:A,1,BH:BH,1))+SUMIFS(E:E,G:G,"Ühiskasutuses korruse pind",C:C,"üüritav pind",A:A,1,BH:BH,1)),0)+IFERROR(SUMIFS(E:E,G:G,"Ainukasutuses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 0)+IFERROR(SUMIFS(E:E,G:G,"Ainukasutuses pind",C:C,"üüritav pind",H:H,BI176,A:A,4)/SUMIFS(E:E,G:G,"Ainukasutuses pind",C:C,"üüritav pind",A:A,4)*(IF(G176="Korruse üldpind",SUMIFS(E:E,G:G,"Ühiskasutuses korruse pind",C:C,"üüritav pind",A:A,4,BH:BH,1),SUMIFS(E:E,G:G,"Korruse üldpind",C:C,"üüritav pind",A:A,4,BH:BH,1))+SUMIFS(E:E,G:G,"Ühiskasutuses korruse pind",C:C,"üüritav pind",A:A,4,BH:BH,1)), 0)+IFERROR(SUMIFS(E:E,G:G,"Ainukasutuses pind",C:C,"üüritav pind",H:H,BI176,A:A,5)/SUMIFS(E:E,G:G,"Ainukasutuses pind",C:C,"üüritav pind",A:A,5)*(IF(G176="Korruse üldpind", SUMIFS(E:E,G:G,"Ühiskasutuses korruse pind",C:C,"üüritav pind",A:A,5,BH:BH,1),SUMIFS(E:E,G:G,"Korruse üldpind",C:C,"üüritav pind",A:A,5,BH:BH,1))+SUMIFS(E:E,G:G,"Ühiskasutuses korruse pind",C:C,"üüritav pind",A:A,5,BH:BH,1)), 0)+IFERROR(SUMIFS(E:E,G:G,"Ainukasutuses pind",C:C,"üüritav pind",H:H,BI176,A:A,6)/SUMIFS(E:E,G:G,"Ainukasutuses pind",C:C,"üüritav pind",A:A,6)*(IF(G176="Korruse üldpind", SUMIFS(E:E,G:G,"Ühiskasutuses korruse pind",C:C,"üüritav pind",A:A,6,BH:BH,1),SUMIFS(E:E,G:G,"Korruse üldpind",C:C,"üüritav pind",A:A,6,BH:BH,1))+SUMIFS(E:E,G:G,"Ühiskasutuses korruse pind",C:C,"üüritav pind",A:A,6,BH:BH,1)),0)+IFERROR(SUMIFS(E:E,G:G,"Ainukasutuses pind",C:C,"üüritav pind",H:H,BI176,A:A,7)/SUMIFS(E:E,G:G,"Ainukasutuses pind",C:C,"üüritav pind",A:A,7)*(IF(G176="Korruse üldpind", SUMIFS(E:E,G:G,"Ühiskasutuses korruse pind",C:C,"üüritav pind",A:A,7,BH:BH,1),SUMIFS(E:E,G:G,"Korruse üldpind",C:C,"üüritav pind",A:A,7,BH:BH,1))+SUMIFS(E:E,G:G,"Ühiskasutuses korruse pind",C:C,"üüritav pind",A:A,7,BH:BH,1)),0)+IFERROR(SUMIFS(E:E,G:G,"Ainukasutuses pind",C:C,"üüritav pind",H:H,BI176,A:A,8)/SUMIFS(E:E,G:G,"Ainukasutuses pind",C:C,"üüritav pind",A:A,8)*(IF(G176="Korruse üldpind", SUMIFS(E:E,G:G,"Ühiskasutuses korruse pind",C:C,"üüritav pind",A:A,8,BH:BH,1),SUMIFS(E:E,G:G,"Korruse üldpind",C:C,"üüritav pind",A:A,8,BH:BH,1))+SUMIFS(E:E,G:G,"Ühiskasutuses korruse pind",C:C,"üüritav pind",A:A,8,BH:BH,1)),0)+IFERROR(SUMIFS(E:E,G:G,"Ainukasutuses pind",C:C,"üüritav pind",H:H,BI176,A:A,9)/SUMIFS(E:E,G:G,"Ainukasutuses pind",C:C,"üüritav pind",A:A,9)*(IF(G176="Korruse üldpind", SUMIFS(E:E,G:G,"Ühiskasutuses korruse pind",C:C,"üüritav pind",A:A,9,BH:BH,1),SUMIFS(E:E,G:G,"Korruse üldpind",C:C,"üüritav pind",A:A,9,BH:BH,1))+SUMIFS(E:E,G:G,"Ühiskasutuses korruse pind",C:C,"üüritav pind",A:A,9,BH:BH,1)),0)+IFERROR(SUMIFS(E:E,G:G,"Ainukasutuses pind",C:C,"üüritav pind",H:H,BI176,A:A,10)/SUMIFS(E:E,G:G,"Ainukasutuses pind",C:C,"üüritav pind",A:A,10)*(IF(G176="Korruse üldpind", SUMIFS(E:E,G:G,"Ühiskasutuses korruse pind",C:C,"üüritav pind",A:A,10,BH:BH,1),SUMIFS(E:E,G:G,"Korruse üldpind",C:C,"üüritav pind",A:A,10,BH:BH,1))+SUMIFS(E:E,G:G,"Ühiskasutuses korruse pind",C:C,"üüritav pind",A:A,10,BH:BH,1)), 0)+IFERROR(SUMIFS(E:E,G:G,"Ainukasutuses pind",C:C,"üüritav pind",H:H,BI176,A:A,11)/SUMIFS(E:E,G:G,"Ainukasutuses pind",C:C,"üüritav pind",A:A,11)*(IF(G176="Korruse üldpind",SUMIFS(E:E,G:G,"Ühiskasutuses korruse pind",C:C,"üüritav pind",A:A,11,BH:BH,1),SUMIFS(E:E,G:G,"Korruse üldpind",C:C,"üüritav pind",A:A,11,BH:BH,1))+SUMIFS(E:E,G:G,"Ühiskasutuses korruse pind",C:C,"üüritav pind",A:A,11,BH:BH,1)), 0)+IFERROR(SUMIFS(E:E,G:G,"Ainukasutuses pind",C:C,"üüritav pind",H:H,BI176,A:A,12)/SUMIFS(E:E,G:G,"Ainukasutuses pind",C:C,"üüritav pind",A:A,12)*(IF(G176="Korruse üldpind", SUMIFS(E:E,G:G,"Ühiskasutuses korruse pind",C:C,"üüritav pind",A:A,12,BH:BH,1),SUMIFS(E:E,G:G,"Korruse üldpind",C:C,"üüritav pind",A:A,12,BH:BH,1))+SUMIFS(E:E,G:G,"Ühiskasutuses korruse pind",C:C,"üüritav pind",A:A,12,BH:BH,1)),0)+IFERROR(SUMIFS(E:E,G:G,"Ainukasutuses pind",C:C,"üüritav pind",H:H,BI176,A:A,13)/SUMIFS(E:E,G:G,"Ainukasutuses pind",C:C,"üüritav pind",A:A,13)*(IF(G176="Korruse üldpind", SUMIFS(E:E,G:G,"Ühiskasutuses korruse pind",C:C,"üüritav pind",A:A,13,BH:BH,1),SUMIFS(E:E,G:G,"Korruse üldpind",C:C,"üüritav pind",A:A,13,BH:BH,1))+SUMIFS(E:E,G:G,"Ühiskasutuses korruse pind",C:C,"üüritav pind",A:A,13,BH:BH,1)),0)+IFERROR(SUMIFS(E:E,G:G,"Ainukasutuses pind",C:C,"Üüritav pind",H:H,BI176,A:A,14)/SUMIFS(E:E,G:G,"Ainukasutuses pind",C:C,"Üüritav pind",A:A,14)*(IF(G176="Korruse üldpind", SUMIFS(E:E,G:G,"Ühiskasutuses korruse pind",C:C,"üüritav pind",A:A,14,BH:BH,1),SUMIFS(E:E,G:G,"Korruse üldpind",C:C,"üüritav pind",A:A,14,BH:BH,1))+SUMIFS(E:E,G:G,"Ühiskasutuses korruse pind",C:C,"üüritav pind",A:A,14,BH:BH,1)), 0),IF(BI176="Aktiivne vakantsus", SUMIFS(E:E,C:C,"üüritav pind",G:G,"Ühiskasutuses korruse pind",BH:BH,1)+SUMIFS(E:E,C:C,"üüritav pind",G:G,"Korruse üldpind",BH:BH,1)-SUM($BL$2:BL175), IF(BI176="Üüritav büroopind kokku", SUM($BL$2:BL175), "")))</f>
        <v/>
      </c>
      <c r="BM176" s="34" t="str">
        <f ca="1">IF(BF176&lt;&gt;"",IFERROR(AY176/SUM($AY$3:OFFSET($AY$3,MATCH("Üüritav büroopind kokku",$BI$5:$BI$300,0),0))*(SUMIFS(E:E,G:G,"Ühiskasutuses hoone pind",C:C,"ÜÜRITAV PIND",BH:BH,1)+SUMIFS(E:E,G:G,"Hoone üldpind",C:C,"ÜÜRITAV PIND",BH:BH,1)),0),IF(BI176="Aktiivne vakantsus",IFERROR(AY176/SUM($AY$3:OFFSET($AY$3,MATCH("Üüritav büroopind kokku",$BI$5:$BI$300,0),0))*(SUMIFS(E:E,G:G,"Ühiskasutuses hoone pind",C:C,"ÜÜRITAV PIND",BH:BH,1)+SUMIFS(E:E,G:G,"Hoone üldpind",C:C,"ÜÜRITAV PIND",BH:BH,1)),0),IF(BI176="Üüritav büroopind kokku",SUM($BM$2:BM175),"")))</f>
        <v/>
      </c>
      <c r="BN176" s="34" t="str">
        <f>IF(OR(BF176&lt;&gt;"",BI176="Aktiivne vakantsus"),IFERROR(SUMIFS(INDEX($AC$3:$AU$1002,0,MATCH($BI176,AC$2:AU$2,0)),$BH$3:$BH$1002,1),0),IF(BI176="Üüritav büroopind kokku",SUM($BN$2:BN175), ""))</f>
        <v/>
      </c>
      <c r="BO176" s="34" t="str">
        <f t="shared" si="23"/>
        <v/>
      </c>
      <c r="BP176" s="114" t="str">
        <f t="shared" ca="1" si="21"/>
        <v/>
      </c>
    </row>
    <row r="177" spans="1:68" x14ac:dyDescent="0.3">
      <c r="A177" s="25" t="str">
        <f>IF(Eksplikatsioon!A179=0,"",Eksplikatsioon!A179)</f>
        <v/>
      </c>
      <c r="B177" s="58" t="str">
        <f>IF(Eksplikatsioon!B179=0,"",Eksplikatsioon!B179)</f>
        <v/>
      </c>
      <c r="C177" s="25" t="str">
        <f>IF(Eksplikatsioon!C179=0,"",Eksplikatsioon!C179)</f>
        <v/>
      </c>
      <c r="D177" s="25" t="str">
        <f>IF(Eksplikatsioon!D179=0,"",Eksplikatsioon!D179)</f>
        <v/>
      </c>
      <c r="E177" s="56" t="str">
        <f>IF(Eksplikatsioon!F179=0,"",Eksplikatsioon!F179)</f>
        <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c r="BH177" s="108" t="str">
        <f t="shared" si="22"/>
        <v/>
      </c>
      <c r="BI177" s="9" t="str">
        <f t="shared" si="24"/>
        <v/>
      </c>
      <c r="BJ177" s="9" t="str">
        <f t="shared" si="25"/>
        <v/>
      </c>
      <c r="BK177" s="34" t="str">
        <f>IF(BF177&lt;&gt;"",IF(SUMIFS(E:E,H:H,BI177,G:G,"Ainukasutuses pind",C:C,"ÜÜRITAV PIND",BH:BH,1)=0,0,SUMIFS(E:E,H:H,BI177,G:G,"Ainukasutuses pind",C:C,"ÜÜRITAV PIND",BH:BH,1)),IF(BI177="Aktiivne vakantsus",SUMIFS(E:E,C:C,"üüritav pind",G:G,"ainukasutuses pind",BH:BH,1)-SUM($BK$2:BK176),IF(BI177="Üüritav büroopind kokku",SUM($BK$2:BK176),"")))</f>
        <v/>
      </c>
      <c r="BL177" s="34" t="str">
        <f>IF(BF177&lt;&gt;"",IFERROR(SUMIFS(E:E,G:G,"Ainukasutuses pind",C:C,"üüritav pind",H:H,BI177,A:A,-4)/SUMIFS(E:E,G:G,"Ainukasutuses pind",C:C,"üüritav pind",A:A,-4)*(IF(G177="Korruse üldpind", SUMIFS(E:E,G:G,"Ühiskasutuses korruse pind",C:C,"üüritav pind",A:A,-4,BH:BH,1),SUMIFS(E:E,G:G,"Korruse üldpind",C:C,"üüritav pind",A:A,-4,BH:BH,1))+SUMIFS(E:E,G:G,"Ühiskasutuses korruse pind",C:C,"üüritav pind",A:A,-4,BH:BH,1)),0)+IFERROR(SUMIFS(E:E,G:G,"Ainukasutuses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pind",H:H,BI177,A:A,-1)/SUMIFS(E:E,G:G,"Ainukasutuses pind",C:C,"üüritav pind",A:A,-1)*(IF(G177="Korruse üldpind",SUMIFS(E:E,G:G,"Ühiskasutuses korruse pind",C:C,"üüritav pind",A:A,-1,BH:BH,1),SUMIFS(E:E,G:G,"Korruse üldpind",C:C,"üüritav pind",A:A,-1,BH:BH,1))+SUMIFS(E:E,G:G,"Ühiskasutuses korruse pind",C:C,"üüritav pind",A:A,-1,BH:BH,1)),0)+IFERROR(SUMIFS(E:E,G:G,"Ainukasutuses pind",C:C,"üüritav pind",H:H,BI177,A:A,0)/SUMIFS(E:E,G:G,"Ainukasutuses pind",C:C,"üüritav pind",A:A,0)*(IF(G177="Korruse üldpind", SUMIFS(E:E,G:G,"Ühiskasutuses korruse pind",C:C,"üüritav pind",A:A,0,BH:BH,1),SUMIFS(E:E,G:G,"Korruse üldpind",C:C,"üüritav pind",A:A,0,BH:BH,1))+SUMIFS(E:E,G:G,"Ühiskasutuses korruse pind",C:C,"üüritav pind",A:A,0,BH:BH,1)),0)+IFERROR(SUMIFS(E:E,G:G,"Ainukasutuses pind",C:C,"üüritav pind",H:H,BI177,A:A,1)/SUMIFS(E:E,G:G,"Ainukasutuses pind",C:C,"üüritav pind",A:A,1)*(IF(G177="Korruse üldpind", SUMIFS(E:E,G:G,"Ühiskasutuses korruse pind",C:C,"üüritav pind",A:A,1,BH:BH,1),SUMIFS(E:E,G:G,"Korruse üldpind",C:C,"üüritav pind",A:A,1,BH:BH,1))+SUMIFS(E:E,G:G,"Ühiskasutuses korruse pind",C:C,"üüritav pind",A:A,1,BH:BH,1)),0)+IFERROR(SUMIFS(E:E,G:G,"Ainukasutuses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 0)+IFERROR(SUMIFS(E:E,G:G,"Ainukasutuses pind",C:C,"üüritav pind",H:H,BI177,A:A,4)/SUMIFS(E:E,G:G,"Ainukasutuses pind",C:C,"üüritav pind",A:A,4)*(IF(G177="Korruse üldpind",SUMIFS(E:E,G:G,"Ühiskasutuses korruse pind",C:C,"üüritav pind",A:A,4,BH:BH,1),SUMIFS(E:E,G:G,"Korruse üldpind",C:C,"üüritav pind",A:A,4,BH:BH,1))+SUMIFS(E:E,G:G,"Ühiskasutuses korruse pind",C:C,"üüritav pind",A:A,4,BH:BH,1)), 0)+IFERROR(SUMIFS(E:E,G:G,"Ainukasutuses pind",C:C,"üüritav pind",H:H,BI177,A:A,5)/SUMIFS(E:E,G:G,"Ainukasutuses pind",C:C,"üüritav pind",A:A,5)*(IF(G177="Korruse üldpind", SUMIFS(E:E,G:G,"Ühiskasutuses korruse pind",C:C,"üüritav pind",A:A,5,BH:BH,1),SUMIFS(E:E,G:G,"Korruse üldpind",C:C,"üüritav pind",A:A,5,BH:BH,1))+SUMIFS(E:E,G:G,"Ühiskasutuses korruse pind",C:C,"üüritav pind",A:A,5,BH:BH,1)), 0)+IFERROR(SUMIFS(E:E,G:G,"Ainukasutuses pind",C:C,"üüritav pind",H:H,BI177,A:A,6)/SUMIFS(E:E,G:G,"Ainukasutuses pind",C:C,"üüritav pind",A:A,6)*(IF(G177="Korruse üldpind", SUMIFS(E:E,G:G,"Ühiskasutuses korruse pind",C:C,"üüritav pind",A:A,6,BH:BH,1),SUMIFS(E:E,G:G,"Korruse üldpind",C:C,"üüritav pind",A:A,6,BH:BH,1))+SUMIFS(E:E,G:G,"Ühiskasutuses korruse pind",C:C,"üüritav pind",A:A,6,BH:BH,1)),0)+IFERROR(SUMIFS(E:E,G:G,"Ainukasutuses pind",C:C,"üüritav pind",H:H,BI177,A:A,7)/SUMIFS(E:E,G:G,"Ainukasutuses pind",C:C,"üüritav pind",A:A,7)*(IF(G177="Korruse üldpind", SUMIFS(E:E,G:G,"Ühiskasutuses korruse pind",C:C,"üüritav pind",A:A,7,BH:BH,1),SUMIFS(E:E,G:G,"Korruse üldpind",C:C,"üüritav pind",A:A,7,BH:BH,1))+SUMIFS(E:E,G:G,"Ühiskasutuses korruse pind",C:C,"üüritav pind",A:A,7,BH:BH,1)),0)+IFERROR(SUMIFS(E:E,G:G,"Ainukasutuses pind",C:C,"üüritav pind",H:H,BI177,A:A,8)/SUMIFS(E:E,G:G,"Ainukasutuses pind",C:C,"üüritav pind",A:A,8)*(IF(G177="Korruse üldpind", SUMIFS(E:E,G:G,"Ühiskasutuses korruse pind",C:C,"üüritav pind",A:A,8,BH:BH,1),SUMIFS(E:E,G:G,"Korruse üldpind",C:C,"üüritav pind",A:A,8,BH:BH,1))+SUMIFS(E:E,G:G,"Ühiskasutuses korruse pind",C:C,"üüritav pind",A:A,8,BH:BH,1)),0)+IFERROR(SUMIFS(E:E,G:G,"Ainukasutuses pind",C:C,"üüritav pind",H:H,BI177,A:A,9)/SUMIFS(E:E,G:G,"Ainukasutuses pind",C:C,"üüritav pind",A:A,9)*(IF(G177="Korruse üldpind", SUMIFS(E:E,G:G,"Ühiskasutuses korruse pind",C:C,"üüritav pind",A:A,9,BH:BH,1),SUMIFS(E:E,G:G,"Korruse üldpind",C:C,"üüritav pind",A:A,9,BH:BH,1))+SUMIFS(E:E,G:G,"Ühiskasutuses korruse pind",C:C,"üüritav pind",A:A,9,BH:BH,1)),0)+IFERROR(SUMIFS(E:E,G:G,"Ainukasutuses pind",C:C,"üüritav pind",H:H,BI177,A:A,10)/SUMIFS(E:E,G:G,"Ainukasutuses pind",C:C,"üüritav pind",A:A,10)*(IF(G177="Korruse üldpind", SUMIFS(E:E,G:G,"Ühiskasutuses korruse pind",C:C,"üüritav pind",A:A,10,BH:BH,1),SUMIFS(E:E,G:G,"Korruse üldpind",C:C,"üüritav pind",A:A,10,BH:BH,1))+SUMIFS(E:E,G:G,"Ühiskasutuses korruse pind",C:C,"üüritav pind",A:A,10,BH:BH,1)), 0)+IFERROR(SUMIFS(E:E,G:G,"Ainukasutuses pind",C:C,"üüritav pind",H:H,BI177,A:A,11)/SUMIFS(E:E,G:G,"Ainukasutuses pind",C:C,"üüritav pind",A:A,11)*(IF(G177="Korruse üldpind",SUMIFS(E:E,G:G,"Ühiskasutuses korruse pind",C:C,"üüritav pind",A:A,11,BH:BH,1),SUMIFS(E:E,G:G,"Korruse üldpind",C:C,"üüritav pind",A:A,11,BH:BH,1))+SUMIFS(E:E,G:G,"Ühiskasutuses korruse pind",C:C,"üüritav pind",A:A,11,BH:BH,1)), 0)+IFERROR(SUMIFS(E:E,G:G,"Ainukasutuses pind",C:C,"üüritav pind",H:H,BI177,A:A,12)/SUMIFS(E:E,G:G,"Ainukasutuses pind",C:C,"üüritav pind",A:A,12)*(IF(G177="Korruse üldpind", SUMIFS(E:E,G:G,"Ühiskasutuses korruse pind",C:C,"üüritav pind",A:A,12,BH:BH,1),SUMIFS(E:E,G:G,"Korruse üldpind",C:C,"üüritav pind",A:A,12,BH:BH,1))+SUMIFS(E:E,G:G,"Ühiskasutuses korruse pind",C:C,"üüritav pind",A:A,12,BH:BH,1)),0)+IFERROR(SUMIFS(E:E,G:G,"Ainukasutuses pind",C:C,"üüritav pind",H:H,BI177,A:A,13)/SUMIFS(E:E,G:G,"Ainukasutuses pind",C:C,"üüritav pind",A:A,13)*(IF(G177="Korruse üldpind", SUMIFS(E:E,G:G,"Ühiskasutuses korruse pind",C:C,"üüritav pind",A:A,13,BH:BH,1),SUMIFS(E:E,G:G,"Korruse üldpind",C:C,"üüritav pind",A:A,13,BH:BH,1))+SUMIFS(E:E,G:G,"Ühiskasutuses korruse pind",C:C,"üüritav pind",A:A,13,BH:BH,1)),0)+IFERROR(SUMIFS(E:E,G:G,"Ainukasutuses pind",C:C,"Üüritav pind",H:H,BI177,A:A,14)/SUMIFS(E:E,G:G,"Ainukasutuses pind",C:C,"Üüritav pind",A:A,14)*(IF(G177="Korruse üldpind", SUMIFS(E:E,G:G,"Ühiskasutuses korruse pind",C:C,"üüritav pind",A:A,14,BH:BH,1),SUMIFS(E:E,G:G,"Korruse üldpind",C:C,"üüritav pind",A:A,14,BH:BH,1))+SUMIFS(E:E,G:G,"Ühiskasutuses korruse pind",C:C,"üüritav pind",A:A,14,BH:BH,1)), 0),IF(BI177="Aktiivne vakantsus", SUMIFS(E:E,C:C,"üüritav pind",G:G,"Ühiskasutuses korruse pind",BH:BH,1)+SUMIFS(E:E,C:C,"üüritav pind",G:G,"Korruse üldpind",BH:BH,1)-SUM($BL$2:BL176), IF(BI177="Üüritav büroopind kokku", SUM($BL$2:BL176), "")))</f>
        <v/>
      </c>
      <c r="BM177" s="34" t="str">
        <f ca="1">IF(BF177&lt;&gt;"",IFERROR(AY177/SUM($AY$3:OFFSET($AY$3,MATCH("Üüritav büroopind kokku",$BI$5:$BI$300,0),0))*(SUMIFS(E:E,G:G,"Ühiskasutuses hoone pind",C:C,"ÜÜRITAV PIND",BH:BH,1)+SUMIFS(E:E,G:G,"Hoone üldpind",C:C,"ÜÜRITAV PIND",BH:BH,1)),0),IF(BI177="Aktiivne vakantsus",IFERROR(AY177/SUM($AY$3:OFFSET($AY$3,MATCH("Üüritav büroopind kokku",$BI$5:$BI$300,0),0))*(SUMIFS(E:E,G:G,"Ühiskasutuses hoone pind",C:C,"ÜÜRITAV PIND",BH:BH,1)+SUMIFS(E:E,G:G,"Hoone üldpind",C:C,"ÜÜRITAV PIND",BH:BH,1)),0),IF(BI177="Üüritav büroopind kokku",SUM($BM$2:BM176),"")))</f>
        <v/>
      </c>
      <c r="BN177" s="34" t="str">
        <f>IF(OR(BF177&lt;&gt;"",BI177="Aktiivne vakantsus"),IFERROR(SUMIFS(INDEX($AC$3:$AU$1002,0,MATCH($BI177,AC$2:AU$2,0)),$BH$3:$BH$1002,1),0),IF(BI177="Üüritav büroopind kokku",SUM($BN$2:BN176), ""))</f>
        <v/>
      </c>
      <c r="BO177" s="34" t="str">
        <f t="shared" si="23"/>
        <v/>
      </c>
      <c r="BP177" s="114" t="str">
        <f t="shared" ca="1" si="21"/>
        <v/>
      </c>
    </row>
    <row r="178" spans="1:68" x14ac:dyDescent="0.3">
      <c r="A178" s="25" t="str">
        <f>IF(Eksplikatsioon!A180=0,"",Eksplikatsioon!A180)</f>
        <v/>
      </c>
      <c r="B178" s="58" t="str">
        <f>IF(Eksplikatsioon!B180=0,"",Eksplikatsioon!B180)</f>
        <v/>
      </c>
      <c r="C178" s="25" t="str">
        <f>IF(Eksplikatsioon!C180=0,"",Eksplikatsioon!C180)</f>
        <v/>
      </c>
      <c r="D178" s="25" t="str">
        <f>IF(Eksplikatsioon!D180=0,"",Eksplikatsioon!D180)</f>
        <v/>
      </c>
      <c r="E178" s="56" t="str">
        <f>IF(Eksplikatsioon!F180=0,"",Eksplikatsioon!F180)</f>
        <v/>
      </c>
      <c r="F178" s="25" t="str">
        <f>IF(Eksplikatsioon!H180=0,"",Eksplikatsioon!H180)</f>
        <v/>
      </c>
      <c r="G178" s="25" t="str">
        <f>IF(Eksplikatsioon!J180=0,"",Eksplikatsioon!J180)</f>
        <v/>
      </c>
      <c r="H178" s="25" t="str">
        <f>IF(Eksplikatsioon!K180=0,"",Eksplikatsioon!K180)</f>
        <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c r="BH178" s="108" t="str">
        <f t="shared" si="22"/>
        <v/>
      </c>
      <c r="BI178" s="9" t="str">
        <f t="shared" si="24"/>
        <v/>
      </c>
      <c r="BJ178" s="9" t="str">
        <f t="shared" si="25"/>
        <v/>
      </c>
      <c r="BK178" s="34" t="str">
        <f>IF(BF178&lt;&gt;"",IF(SUMIFS(E:E,H:H,BI178,G:G,"Ainukasutuses pind",C:C,"ÜÜRITAV PIND",BH:BH,1)=0,0,SUMIFS(E:E,H:H,BI178,G:G,"Ainukasutuses pind",C:C,"ÜÜRITAV PIND",BH:BH,1)),IF(BI178="Aktiivne vakantsus",SUMIFS(E:E,C:C,"üüritav pind",G:G,"ainukasutuses pind",BH:BH,1)-SUM($BK$2:BK177),IF(BI178="Üüritav büroopind kokku",SUM($BK$2:BK177),"")))</f>
        <v/>
      </c>
      <c r="BL178" s="34" t="str">
        <f>IF(BF178&lt;&gt;"",IFERROR(SUMIFS(E:E,G:G,"Ainukasutuses pind",C:C,"üüritav pind",H:H,BI178,A:A,-4)/SUMIFS(E:E,G:G,"Ainukasutuses pind",C:C,"üüritav pind",A:A,-4)*(IF(G178="Korruse üldpind", SUMIFS(E:E,G:G,"Ühiskasutuses korruse pind",C:C,"üüritav pind",A:A,-4,BH:BH,1),SUMIFS(E:E,G:G,"Korruse üldpind",C:C,"üüritav pind",A:A,-4,BH:BH,1))+SUMIFS(E:E,G:G,"Ühiskasutuses korruse pind",C:C,"üüritav pind",A:A,-4,BH:BH,1)),0)+IFERROR(SUMIFS(E:E,G:G,"Ainukasutuses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pind",H:H,BI178,A:A,-1)/SUMIFS(E:E,G:G,"Ainukasutuses pind",C:C,"üüritav pind",A:A,-1)*(IF(G178="Korruse üldpind",SUMIFS(E:E,G:G,"Ühiskasutuses korruse pind",C:C,"üüritav pind",A:A,-1,BH:BH,1),SUMIFS(E:E,G:G,"Korruse üldpind",C:C,"üüritav pind",A:A,-1,BH:BH,1))+SUMIFS(E:E,G:G,"Ühiskasutuses korruse pind",C:C,"üüritav pind",A:A,-1,BH:BH,1)),0)+IFERROR(SUMIFS(E:E,G:G,"Ainukasutuses pind",C:C,"üüritav pind",H:H,BI178,A:A,0)/SUMIFS(E:E,G:G,"Ainukasutuses pind",C:C,"üüritav pind",A:A,0)*(IF(G178="Korruse üldpind", SUMIFS(E:E,G:G,"Ühiskasutuses korruse pind",C:C,"üüritav pind",A:A,0,BH:BH,1),SUMIFS(E:E,G:G,"Korruse üldpind",C:C,"üüritav pind",A:A,0,BH:BH,1))+SUMIFS(E:E,G:G,"Ühiskasutuses korruse pind",C:C,"üüritav pind",A:A,0,BH:BH,1)),0)+IFERROR(SUMIFS(E:E,G:G,"Ainukasutuses pind",C:C,"üüritav pind",H:H,BI178,A:A,1)/SUMIFS(E:E,G:G,"Ainukasutuses pind",C:C,"üüritav pind",A:A,1)*(IF(G178="Korruse üldpind", SUMIFS(E:E,G:G,"Ühiskasutuses korruse pind",C:C,"üüritav pind",A:A,1,BH:BH,1),SUMIFS(E:E,G:G,"Korruse üldpind",C:C,"üüritav pind",A:A,1,BH:BH,1))+SUMIFS(E:E,G:G,"Ühiskasutuses korruse pind",C:C,"üüritav pind",A:A,1,BH:BH,1)),0)+IFERROR(SUMIFS(E:E,G:G,"Ainukasutuses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 0)+IFERROR(SUMIFS(E:E,G:G,"Ainukasutuses pind",C:C,"üüritav pind",H:H,BI178,A:A,4)/SUMIFS(E:E,G:G,"Ainukasutuses pind",C:C,"üüritav pind",A:A,4)*(IF(G178="Korruse üldpind",SUMIFS(E:E,G:G,"Ühiskasutuses korruse pind",C:C,"üüritav pind",A:A,4,BH:BH,1),SUMIFS(E:E,G:G,"Korruse üldpind",C:C,"üüritav pind",A:A,4,BH:BH,1))+SUMIFS(E:E,G:G,"Ühiskasutuses korruse pind",C:C,"üüritav pind",A:A,4,BH:BH,1)), 0)+IFERROR(SUMIFS(E:E,G:G,"Ainukasutuses pind",C:C,"üüritav pind",H:H,BI178,A:A,5)/SUMIFS(E:E,G:G,"Ainukasutuses pind",C:C,"üüritav pind",A:A,5)*(IF(G178="Korruse üldpind", SUMIFS(E:E,G:G,"Ühiskasutuses korruse pind",C:C,"üüritav pind",A:A,5,BH:BH,1),SUMIFS(E:E,G:G,"Korruse üldpind",C:C,"üüritav pind",A:A,5,BH:BH,1))+SUMIFS(E:E,G:G,"Ühiskasutuses korruse pind",C:C,"üüritav pind",A:A,5,BH:BH,1)), 0)+IFERROR(SUMIFS(E:E,G:G,"Ainukasutuses pind",C:C,"üüritav pind",H:H,BI178,A:A,6)/SUMIFS(E:E,G:G,"Ainukasutuses pind",C:C,"üüritav pind",A:A,6)*(IF(G178="Korruse üldpind", SUMIFS(E:E,G:G,"Ühiskasutuses korruse pind",C:C,"üüritav pind",A:A,6,BH:BH,1),SUMIFS(E:E,G:G,"Korruse üldpind",C:C,"üüritav pind",A:A,6,BH:BH,1))+SUMIFS(E:E,G:G,"Ühiskasutuses korruse pind",C:C,"üüritav pind",A:A,6,BH:BH,1)),0)+IFERROR(SUMIFS(E:E,G:G,"Ainukasutuses pind",C:C,"üüritav pind",H:H,BI178,A:A,7)/SUMIFS(E:E,G:G,"Ainukasutuses pind",C:C,"üüritav pind",A:A,7)*(IF(G178="Korruse üldpind", SUMIFS(E:E,G:G,"Ühiskasutuses korruse pind",C:C,"üüritav pind",A:A,7,BH:BH,1),SUMIFS(E:E,G:G,"Korruse üldpind",C:C,"üüritav pind",A:A,7,BH:BH,1))+SUMIFS(E:E,G:G,"Ühiskasutuses korruse pind",C:C,"üüritav pind",A:A,7,BH:BH,1)),0)+IFERROR(SUMIFS(E:E,G:G,"Ainukasutuses pind",C:C,"üüritav pind",H:H,BI178,A:A,8)/SUMIFS(E:E,G:G,"Ainukasutuses pind",C:C,"üüritav pind",A:A,8)*(IF(G178="Korruse üldpind", SUMIFS(E:E,G:G,"Ühiskasutuses korruse pind",C:C,"üüritav pind",A:A,8,BH:BH,1),SUMIFS(E:E,G:G,"Korruse üldpind",C:C,"üüritav pind",A:A,8,BH:BH,1))+SUMIFS(E:E,G:G,"Ühiskasutuses korruse pind",C:C,"üüritav pind",A:A,8,BH:BH,1)),0)+IFERROR(SUMIFS(E:E,G:G,"Ainukasutuses pind",C:C,"üüritav pind",H:H,BI178,A:A,9)/SUMIFS(E:E,G:G,"Ainukasutuses pind",C:C,"üüritav pind",A:A,9)*(IF(G178="Korruse üldpind", SUMIFS(E:E,G:G,"Ühiskasutuses korruse pind",C:C,"üüritav pind",A:A,9,BH:BH,1),SUMIFS(E:E,G:G,"Korruse üldpind",C:C,"üüritav pind",A:A,9,BH:BH,1))+SUMIFS(E:E,G:G,"Ühiskasutuses korruse pind",C:C,"üüritav pind",A:A,9,BH:BH,1)),0)+IFERROR(SUMIFS(E:E,G:G,"Ainukasutuses pind",C:C,"üüritav pind",H:H,BI178,A:A,10)/SUMIFS(E:E,G:G,"Ainukasutuses pind",C:C,"üüritav pind",A:A,10)*(IF(G178="Korruse üldpind", SUMIFS(E:E,G:G,"Ühiskasutuses korruse pind",C:C,"üüritav pind",A:A,10,BH:BH,1),SUMIFS(E:E,G:G,"Korruse üldpind",C:C,"üüritav pind",A:A,10,BH:BH,1))+SUMIFS(E:E,G:G,"Ühiskasutuses korruse pind",C:C,"üüritav pind",A:A,10,BH:BH,1)), 0)+IFERROR(SUMIFS(E:E,G:G,"Ainukasutuses pind",C:C,"üüritav pind",H:H,BI178,A:A,11)/SUMIFS(E:E,G:G,"Ainukasutuses pind",C:C,"üüritav pind",A:A,11)*(IF(G178="Korruse üldpind",SUMIFS(E:E,G:G,"Ühiskasutuses korruse pind",C:C,"üüritav pind",A:A,11,BH:BH,1),SUMIFS(E:E,G:G,"Korruse üldpind",C:C,"üüritav pind",A:A,11,BH:BH,1))+SUMIFS(E:E,G:G,"Ühiskasutuses korruse pind",C:C,"üüritav pind",A:A,11,BH:BH,1)), 0)+IFERROR(SUMIFS(E:E,G:G,"Ainukasutuses pind",C:C,"üüritav pind",H:H,BI178,A:A,12)/SUMIFS(E:E,G:G,"Ainukasutuses pind",C:C,"üüritav pind",A:A,12)*(IF(G178="Korruse üldpind", SUMIFS(E:E,G:G,"Ühiskasutuses korruse pind",C:C,"üüritav pind",A:A,12,BH:BH,1),SUMIFS(E:E,G:G,"Korruse üldpind",C:C,"üüritav pind",A:A,12,BH:BH,1))+SUMIFS(E:E,G:G,"Ühiskasutuses korruse pind",C:C,"üüritav pind",A:A,12,BH:BH,1)),0)+IFERROR(SUMIFS(E:E,G:G,"Ainukasutuses pind",C:C,"üüritav pind",H:H,BI178,A:A,13)/SUMIFS(E:E,G:G,"Ainukasutuses pind",C:C,"üüritav pind",A:A,13)*(IF(G178="Korruse üldpind", SUMIFS(E:E,G:G,"Ühiskasutuses korruse pind",C:C,"üüritav pind",A:A,13,BH:BH,1),SUMIFS(E:E,G:G,"Korruse üldpind",C:C,"üüritav pind",A:A,13,BH:BH,1))+SUMIFS(E:E,G:G,"Ühiskasutuses korruse pind",C:C,"üüritav pind",A:A,13,BH:BH,1)),0)+IFERROR(SUMIFS(E:E,G:G,"Ainukasutuses pind",C:C,"Üüritav pind",H:H,BI178,A:A,14)/SUMIFS(E:E,G:G,"Ainukasutuses pind",C:C,"Üüritav pind",A:A,14)*(IF(G178="Korruse üldpind", SUMIFS(E:E,G:G,"Ühiskasutuses korruse pind",C:C,"üüritav pind",A:A,14,BH:BH,1),SUMIFS(E:E,G:G,"Korruse üldpind",C:C,"üüritav pind",A:A,14,BH:BH,1))+SUMIFS(E:E,G:G,"Ühiskasutuses korruse pind",C:C,"üüritav pind",A:A,14,BH:BH,1)), 0),IF(BI178="Aktiivne vakantsus", SUMIFS(E:E,C:C,"üüritav pind",G:G,"Ühiskasutuses korruse pind",BH:BH,1)+SUMIFS(E:E,C:C,"üüritav pind",G:G,"Korruse üldpind",BH:BH,1)-SUM($BL$2:BL177), IF(BI178="Üüritav büroopind kokku", SUM($BL$2:BL177), "")))</f>
        <v/>
      </c>
      <c r="BM178" s="34" t="str">
        <f ca="1">IF(BF178&lt;&gt;"",IFERROR(AY178/SUM($AY$3:OFFSET($AY$3,MATCH("Üüritav büroopind kokku",$BI$5:$BI$300,0),0))*(SUMIFS(E:E,G:G,"Ühiskasutuses hoone pind",C:C,"ÜÜRITAV PIND",BH:BH,1)+SUMIFS(E:E,G:G,"Hoone üldpind",C:C,"ÜÜRITAV PIND",BH:BH,1)),0),IF(BI178="Aktiivne vakantsus",IFERROR(AY178/SUM($AY$3:OFFSET($AY$3,MATCH("Üüritav büroopind kokku",$BI$5:$BI$300,0),0))*(SUMIFS(E:E,G:G,"Ühiskasutuses hoone pind",C:C,"ÜÜRITAV PIND",BH:BH,1)+SUMIFS(E:E,G:G,"Hoone üldpind",C:C,"ÜÜRITAV PIND",BH:BH,1)),0),IF(BI178="Üüritav büroopind kokku",SUM($BM$2:BM177),"")))</f>
        <v/>
      </c>
      <c r="BN178" s="34" t="str">
        <f>IF(OR(BF178&lt;&gt;"",BI178="Aktiivne vakantsus"),IFERROR(SUMIFS(INDEX($AC$3:$AU$1002,0,MATCH($BI178,AC$2:AU$2,0)),$BH$3:$BH$1002,1),0),IF(BI178="Üüritav büroopind kokku",SUM($BN$2:BN177), ""))</f>
        <v/>
      </c>
      <c r="BO178" s="34" t="str">
        <f t="shared" si="23"/>
        <v/>
      </c>
      <c r="BP178" s="114" t="str">
        <f t="shared" ca="1" si="21"/>
        <v/>
      </c>
    </row>
    <row r="179" spans="1:68" x14ac:dyDescent="0.3">
      <c r="A179" s="25" t="str">
        <f>IF(Eksplikatsioon!A181=0,"",Eksplikatsioon!A181)</f>
        <v/>
      </c>
      <c r="B179" s="58" t="str">
        <f>IF(Eksplikatsioon!B181=0,"",Eksplikatsioon!B181)</f>
        <v/>
      </c>
      <c r="C179" s="25" t="str">
        <f>IF(Eksplikatsioon!C181=0,"",Eksplikatsioon!C181)</f>
        <v/>
      </c>
      <c r="D179" s="25" t="str">
        <f>IF(Eksplikatsioon!D181=0,"",Eksplikatsioon!D181)</f>
        <v/>
      </c>
      <c r="E179" s="56" t="str">
        <f>IF(Eksplikatsioon!F181=0,"",Eksplikatsioon!F181)</f>
        <v/>
      </c>
      <c r="F179" s="25" t="str">
        <f>IF(Eksplikatsioon!H181=0,"",Eksplikatsioon!H181)</f>
        <v/>
      </c>
      <c r="G179" s="25" t="str">
        <f>IF(Eksplikatsioon!J181=0,"",Eksplikatsioon!J181)</f>
        <v/>
      </c>
      <c r="H179" s="25" t="str">
        <f>IF(Eksplikatsioon!K181=0,"",Eksplikatsioon!K181)</f>
        <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c r="BH179" s="108" t="str">
        <f t="shared" si="22"/>
        <v/>
      </c>
      <c r="BI179" s="9" t="str">
        <f t="shared" si="24"/>
        <v/>
      </c>
      <c r="BJ179" s="9" t="str">
        <f t="shared" si="25"/>
        <v/>
      </c>
      <c r="BK179" s="34" t="str">
        <f>IF(BF179&lt;&gt;"",IF(SUMIFS(E:E,H:H,BI179,G:G,"Ainukasutuses pind",C:C,"ÜÜRITAV PIND",BH:BH,1)=0,0,SUMIFS(E:E,H:H,BI179,G:G,"Ainukasutuses pind",C:C,"ÜÜRITAV PIND",BH:BH,1)),IF(BI179="Aktiivne vakantsus",SUMIFS(E:E,C:C,"üüritav pind",G:G,"ainukasutuses pind",BH:BH,1)-SUM($BK$2:BK178),IF(BI179="Üüritav büroopind kokku",SUM($BK$2:BK178),"")))</f>
        <v/>
      </c>
      <c r="BL179" s="34" t="str">
        <f>IF(BF179&lt;&gt;"",IFERROR(SUMIFS(E:E,G:G,"Ainukasutuses pind",C:C,"üüritav pind",H:H,BI179,A:A,-4)/SUMIFS(E:E,G:G,"Ainukasutuses pind",C:C,"üüritav pind",A:A,-4)*(IF(G179="Korruse üldpind", SUMIFS(E:E,G:G,"Ühiskasutuses korruse pind",C:C,"üüritav pind",A:A,-4,BH:BH,1),SUMIFS(E:E,G:G,"Korruse üldpind",C:C,"üüritav pind",A:A,-4,BH:BH,1))+SUMIFS(E:E,G:G,"Ühiskasutuses korruse pind",C:C,"üüritav pind",A:A,-4,BH:BH,1)),0)+IFERROR(SUMIFS(E:E,G:G,"Ainukasutuses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pind",H:H,BI179,A:A,-1)/SUMIFS(E:E,G:G,"Ainukasutuses pind",C:C,"üüritav pind",A:A,-1)*(IF(G179="Korruse üldpind",SUMIFS(E:E,G:G,"Ühiskasutuses korruse pind",C:C,"üüritav pind",A:A,-1,BH:BH,1),SUMIFS(E:E,G:G,"Korruse üldpind",C:C,"üüritav pind",A:A,-1,BH:BH,1))+SUMIFS(E:E,G:G,"Ühiskasutuses korruse pind",C:C,"üüritav pind",A:A,-1,BH:BH,1)),0)+IFERROR(SUMIFS(E:E,G:G,"Ainukasutuses pind",C:C,"üüritav pind",H:H,BI179,A:A,0)/SUMIFS(E:E,G:G,"Ainukasutuses pind",C:C,"üüritav pind",A:A,0)*(IF(G179="Korruse üldpind", SUMIFS(E:E,G:G,"Ühiskasutuses korruse pind",C:C,"üüritav pind",A:A,0,BH:BH,1),SUMIFS(E:E,G:G,"Korruse üldpind",C:C,"üüritav pind",A:A,0,BH:BH,1))+SUMIFS(E:E,G:G,"Ühiskasutuses korruse pind",C:C,"üüritav pind",A:A,0,BH:BH,1)),0)+IFERROR(SUMIFS(E:E,G:G,"Ainukasutuses pind",C:C,"üüritav pind",H:H,BI179,A:A,1)/SUMIFS(E:E,G:G,"Ainukasutuses pind",C:C,"üüritav pind",A:A,1)*(IF(G179="Korruse üldpind", SUMIFS(E:E,G:G,"Ühiskasutuses korruse pind",C:C,"üüritav pind",A:A,1,BH:BH,1),SUMIFS(E:E,G:G,"Korruse üldpind",C:C,"üüritav pind",A:A,1,BH:BH,1))+SUMIFS(E:E,G:G,"Ühiskasutuses korruse pind",C:C,"üüritav pind",A:A,1,BH:BH,1)),0)+IFERROR(SUMIFS(E:E,G:G,"Ainukasutuses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 0)+IFERROR(SUMIFS(E:E,G:G,"Ainukasutuses pind",C:C,"üüritav pind",H:H,BI179,A:A,4)/SUMIFS(E:E,G:G,"Ainukasutuses pind",C:C,"üüritav pind",A:A,4)*(IF(G179="Korruse üldpind",SUMIFS(E:E,G:G,"Ühiskasutuses korruse pind",C:C,"üüritav pind",A:A,4,BH:BH,1),SUMIFS(E:E,G:G,"Korruse üldpind",C:C,"üüritav pind",A:A,4,BH:BH,1))+SUMIFS(E:E,G:G,"Ühiskasutuses korruse pind",C:C,"üüritav pind",A:A,4,BH:BH,1)), 0)+IFERROR(SUMIFS(E:E,G:G,"Ainukasutuses pind",C:C,"üüritav pind",H:H,BI179,A:A,5)/SUMIFS(E:E,G:G,"Ainukasutuses pind",C:C,"üüritav pind",A:A,5)*(IF(G179="Korruse üldpind", SUMIFS(E:E,G:G,"Ühiskasutuses korruse pind",C:C,"üüritav pind",A:A,5,BH:BH,1),SUMIFS(E:E,G:G,"Korruse üldpind",C:C,"üüritav pind",A:A,5,BH:BH,1))+SUMIFS(E:E,G:G,"Ühiskasutuses korruse pind",C:C,"üüritav pind",A:A,5,BH:BH,1)), 0)+IFERROR(SUMIFS(E:E,G:G,"Ainukasutuses pind",C:C,"üüritav pind",H:H,BI179,A:A,6)/SUMIFS(E:E,G:G,"Ainukasutuses pind",C:C,"üüritav pind",A:A,6)*(IF(G179="Korruse üldpind", SUMIFS(E:E,G:G,"Ühiskasutuses korruse pind",C:C,"üüritav pind",A:A,6,BH:BH,1),SUMIFS(E:E,G:G,"Korruse üldpind",C:C,"üüritav pind",A:A,6,BH:BH,1))+SUMIFS(E:E,G:G,"Ühiskasutuses korruse pind",C:C,"üüritav pind",A:A,6,BH:BH,1)),0)+IFERROR(SUMIFS(E:E,G:G,"Ainukasutuses pind",C:C,"üüritav pind",H:H,BI179,A:A,7)/SUMIFS(E:E,G:G,"Ainukasutuses pind",C:C,"üüritav pind",A:A,7)*(IF(G179="Korruse üldpind", SUMIFS(E:E,G:G,"Ühiskasutuses korruse pind",C:C,"üüritav pind",A:A,7,BH:BH,1),SUMIFS(E:E,G:G,"Korruse üldpind",C:C,"üüritav pind",A:A,7,BH:BH,1))+SUMIFS(E:E,G:G,"Ühiskasutuses korruse pind",C:C,"üüritav pind",A:A,7,BH:BH,1)),0)+IFERROR(SUMIFS(E:E,G:G,"Ainukasutuses pind",C:C,"üüritav pind",H:H,BI179,A:A,8)/SUMIFS(E:E,G:G,"Ainukasutuses pind",C:C,"üüritav pind",A:A,8)*(IF(G179="Korruse üldpind", SUMIFS(E:E,G:G,"Ühiskasutuses korruse pind",C:C,"üüritav pind",A:A,8,BH:BH,1),SUMIFS(E:E,G:G,"Korruse üldpind",C:C,"üüritav pind",A:A,8,BH:BH,1))+SUMIFS(E:E,G:G,"Ühiskasutuses korruse pind",C:C,"üüritav pind",A:A,8,BH:BH,1)),0)+IFERROR(SUMIFS(E:E,G:G,"Ainukasutuses pind",C:C,"üüritav pind",H:H,BI179,A:A,9)/SUMIFS(E:E,G:G,"Ainukasutuses pind",C:C,"üüritav pind",A:A,9)*(IF(G179="Korruse üldpind", SUMIFS(E:E,G:G,"Ühiskasutuses korruse pind",C:C,"üüritav pind",A:A,9,BH:BH,1),SUMIFS(E:E,G:G,"Korruse üldpind",C:C,"üüritav pind",A:A,9,BH:BH,1))+SUMIFS(E:E,G:G,"Ühiskasutuses korruse pind",C:C,"üüritav pind",A:A,9,BH:BH,1)),0)+IFERROR(SUMIFS(E:E,G:G,"Ainukasutuses pind",C:C,"üüritav pind",H:H,BI179,A:A,10)/SUMIFS(E:E,G:G,"Ainukasutuses pind",C:C,"üüritav pind",A:A,10)*(IF(G179="Korruse üldpind", SUMIFS(E:E,G:G,"Ühiskasutuses korruse pind",C:C,"üüritav pind",A:A,10,BH:BH,1),SUMIFS(E:E,G:G,"Korruse üldpind",C:C,"üüritav pind",A:A,10,BH:BH,1))+SUMIFS(E:E,G:G,"Ühiskasutuses korruse pind",C:C,"üüritav pind",A:A,10,BH:BH,1)), 0)+IFERROR(SUMIFS(E:E,G:G,"Ainukasutuses pind",C:C,"üüritav pind",H:H,BI179,A:A,11)/SUMIFS(E:E,G:G,"Ainukasutuses pind",C:C,"üüritav pind",A:A,11)*(IF(G179="Korruse üldpind",SUMIFS(E:E,G:G,"Ühiskasutuses korruse pind",C:C,"üüritav pind",A:A,11,BH:BH,1),SUMIFS(E:E,G:G,"Korruse üldpind",C:C,"üüritav pind",A:A,11,BH:BH,1))+SUMIFS(E:E,G:G,"Ühiskasutuses korruse pind",C:C,"üüritav pind",A:A,11,BH:BH,1)), 0)+IFERROR(SUMIFS(E:E,G:G,"Ainukasutuses pind",C:C,"üüritav pind",H:H,BI179,A:A,12)/SUMIFS(E:E,G:G,"Ainukasutuses pind",C:C,"üüritav pind",A:A,12)*(IF(G179="Korruse üldpind", SUMIFS(E:E,G:G,"Ühiskasutuses korruse pind",C:C,"üüritav pind",A:A,12,BH:BH,1),SUMIFS(E:E,G:G,"Korruse üldpind",C:C,"üüritav pind",A:A,12,BH:BH,1))+SUMIFS(E:E,G:G,"Ühiskasutuses korruse pind",C:C,"üüritav pind",A:A,12,BH:BH,1)),0)+IFERROR(SUMIFS(E:E,G:G,"Ainukasutuses pind",C:C,"üüritav pind",H:H,BI179,A:A,13)/SUMIFS(E:E,G:G,"Ainukasutuses pind",C:C,"üüritav pind",A:A,13)*(IF(G179="Korruse üldpind", SUMIFS(E:E,G:G,"Ühiskasutuses korruse pind",C:C,"üüritav pind",A:A,13,BH:BH,1),SUMIFS(E:E,G:G,"Korruse üldpind",C:C,"üüritav pind",A:A,13,BH:BH,1))+SUMIFS(E:E,G:G,"Ühiskasutuses korruse pind",C:C,"üüritav pind",A:A,13,BH:BH,1)),0)+IFERROR(SUMIFS(E:E,G:G,"Ainukasutuses pind",C:C,"Üüritav pind",H:H,BI179,A:A,14)/SUMIFS(E:E,G:G,"Ainukasutuses pind",C:C,"Üüritav pind",A:A,14)*(IF(G179="Korruse üldpind", SUMIFS(E:E,G:G,"Ühiskasutuses korruse pind",C:C,"üüritav pind",A:A,14,BH:BH,1),SUMIFS(E:E,G:G,"Korruse üldpind",C:C,"üüritav pind",A:A,14,BH:BH,1))+SUMIFS(E:E,G:G,"Ühiskasutuses korruse pind",C:C,"üüritav pind",A:A,14,BH:BH,1)), 0),IF(BI179="Aktiivne vakantsus", SUMIFS(E:E,C:C,"üüritav pind",G:G,"Ühiskasutuses korruse pind",BH:BH,1)+SUMIFS(E:E,C:C,"üüritav pind",G:G,"Korruse üldpind",BH:BH,1)-SUM($BL$2:BL178), IF(BI179="Üüritav büroopind kokku", SUM($BL$2:BL178), "")))</f>
        <v/>
      </c>
      <c r="BM179" s="34" t="str">
        <f ca="1">IF(BF179&lt;&gt;"",IFERROR(AY179/SUM($AY$3:OFFSET($AY$3,MATCH("Üüritav büroopind kokku",$BI$5:$BI$300,0),0))*(SUMIFS(E:E,G:G,"Ühiskasutuses hoone pind",C:C,"ÜÜRITAV PIND",BH:BH,1)+SUMIFS(E:E,G:G,"Hoone üldpind",C:C,"ÜÜRITAV PIND",BH:BH,1)),0),IF(BI179="Aktiivne vakantsus",IFERROR(AY179/SUM($AY$3:OFFSET($AY$3,MATCH("Üüritav büroopind kokku",$BI$5:$BI$300,0),0))*(SUMIFS(E:E,G:G,"Ühiskasutuses hoone pind",C:C,"ÜÜRITAV PIND",BH:BH,1)+SUMIFS(E:E,G:G,"Hoone üldpind",C:C,"ÜÜRITAV PIND",BH:BH,1)),0),IF(BI179="Üüritav büroopind kokku",SUM($BM$2:BM178),"")))</f>
        <v/>
      </c>
      <c r="BN179" s="34" t="str">
        <f>IF(OR(BF179&lt;&gt;"",BI179="Aktiivne vakantsus"),IFERROR(SUMIFS(INDEX($AC$3:$AU$1002,0,MATCH($BI179,AC$2:AU$2,0)),$BH$3:$BH$1002,1),0),IF(BI179="Üüritav büroopind kokku",SUM($BN$2:BN178), ""))</f>
        <v/>
      </c>
      <c r="BO179" s="34" t="str">
        <f t="shared" si="23"/>
        <v/>
      </c>
      <c r="BP179" s="114" t="str">
        <f t="shared" ca="1" si="21"/>
        <v/>
      </c>
    </row>
    <row r="180" spans="1:68" x14ac:dyDescent="0.3">
      <c r="A180" s="25" t="str">
        <f>IF(Eksplikatsioon!A182=0,"",Eksplikatsioon!A182)</f>
        <v/>
      </c>
      <c r="B180" s="58" t="str">
        <f>IF(Eksplikatsioon!B182=0,"",Eksplikatsioon!B182)</f>
        <v/>
      </c>
      <c r="C180" s="25" t="str">
        <f>IF(Eksplikatsioon!C182=0,"",Eksplikatsioon!C182)</f>
        <v/>
      </c>
      <c r="D180" s="25" t="str">
        <f>IF(Eksplikatsioon!D182=0,"",Eksplikatsioon!D182)</f>
        <v/>
      </c>
      <c r="E180" s="56" t="str">
        <f>IF(Eksplikatsioon!F182=0,"",Eksplikatsioon!F182)</f>
        <v/>
      </c>
      <c r="F180" s="25" t="str">
        <f>IF(Eksplikatsioon!H182=0,"",Eksplikatsioon!H182)</f>
        <v/>
      </c>
      <c r="G180" s="25" t="str">
        <f>IF(Eksplikatsioon!J182=0,"",Eksplikatsioon!J182)</f>
        <v/>
      </c>
      <c r="H180" s="25" t="str">
        <f>IF(Eksplikatsioon!K182=0,"",Eksplikatsioon!K182)</f>
        <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c r="BH180" s="108" t="str">
        <f t="shared" si="22"/>
        <v/>
      </c>
      <c r="BI180" s="9" t="str">
        <f t="shared" si="24"/>
        <v/>
      </c>
      <c r="BJ180" s="9" t="str">
        <f t="shared" si="25"/>
        <v/>
      </c>
      <c r="BK180" s="34" t="str">
        <f>IF(BF180&lt;&gt;"",IF(SUMIFS(E:E,H:H,BI180,G:G,"Ainukasutuses pind",C:C,"ÜÜRITAV PIND",BH:BH,1)=0,0,SUMIFS(E:E,H:H,BI180,G:G,"Ainukasutuses pind",C:C,"ÜÜRITAV PIND",BH:BH,1)),IF(BI180="Aktiivne vakantsus",SUMIFS(E:E,C:C,"üüritav pind",G:G,"ainukasutuses pind",BH:BH,1)-SUM($BK$2:BK179),IF(BI180="Üüritav büroopind kokku",SUM($BK$2:BK179),"")))</f>
        <v/>
      </c>
      <c r="BL180" s="34" t="str">
        <f>IF(BF180&lt;&gt;"",IFERROR(SUMIFS(E:E,G:G,"Ainukasutuses pind",C:C,"üüritav pind",H:H,BI180,A:A,-4)/SUMIFS(E:E,G:G,"Ainukasutuses pind",C:C,"üüritav pind",A:A,-4)*(IF(G180="Korruse üldpind", SUMIFS(E:E,G:G,"Ühiskasutuses korruse pind",C:C,"üüritav pind",A:A,-4,BH:BH,1),SUMIFS(E:E,G:G,"Korruse üldpind",C:C,"üüritav pind",A:A,-4,BH:BH,1))+SUMIFS(E:E,G:G,"Ühiskasutuses korruse pind",C:C,"üüritav pind",A:A,-4,BH:BH,1)),0)+IFERROR(SUMIFS(E:E,G:G,"Ainukasutuses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pind",H:H,BI180,A:A,-1)/SUMIFS(E:E,G:G,"Ainukasutuses pind",C:C,"üüritav pind",A:A,-1)*(IF(G180="Korruse üldpind",SUMIFS(E:E,G:G,"Ühiskasutuses korruse pind",C:C,"üüritav pind",A:A,-1,BH:BH,1),SUMIFS(E:E,G:G,"Korruse üldpind",C:C,"üüritav pind",A:A,-1,BH:BH,1))+SUMIFS(E:E,G:G,"Ühiskasutuses korruse pind",C:C,"üüritav pind",A:A,-1,BH:BH,1)),0)+IFERROR(SUMIFS(E:E,G:G,"Ainukasutuses pind",C:C,"üüritav pind",H:H,BI180,A:A,0)/SUMIFS(E:E,G:G,"Ainukasutuses pind",C:C,"üüritav pind",A:A,0)*(IF(G180="Korruse üldpind", SUMIFS(E:E,G:G,"Ühiskasutuses korruse pind",C:C,"üüritav pind",A:A,0,BH:BH,1),SUMIFS(E:E,G:G,"Korruse üldpind",C:C,"üüritav pind",A:A,0,BH:BH,1))+SUMIFS(E:E,G:G,"Ühiskasutuses korruse pind",C:C,"üüritav pind",A:A,0,BH:BH,1)),0)+IFERROR(SUMIFS(E:E,G:G,"Ainukasutuses pind",C:C,"üüritav pind",H:H,BI180,A:A,1)/SUMIFS(E:E,G:G,"Ainukasutuses pind",C:C,"üüritav pind",A:A,1)*(IF(G180="Korruse üldpind", SUMIFS(E:E,G:G,"Ühiskasutuses korruse pind",C:C,"üüritav pind",A:A,1,BH:BH,1),SUMIFS(E:E,G:G,"Korruse üldpind",C:C,"üüritav pind",A:A,1,BH:BH,1))+SUMIFS(E:E,G:G,"Ühiskasutuses korruse pind",C:C,"üüritav pind",A:A,1,BH:BH,1)),0)+IFERROR(SUMIFS(E:E,G:G,"Ainukasutuses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 0)+IFERROR(SUMIFS(E:E,G:G,"Ainukasutuses pind",C:C,"üüritav pind",H:H,BI180,A:A,4)/SUMIFS(E:E,G:G,"Ainukasutuses pind",C:C,"üüritav pind",A:A,4)*(IF(G180="Korruse üldpind",SUMIFS(E:E,G:G,"Ühiskasutuses korruse pind",C:C,"üüritav pind",A:A,4,BH:BH,1),SUMIFS(E:E,G:G,"Korruse üldpind",C:C,"üüritav pind",A:A,4,BH:BH,1))+SUMIFS(E:E,G:G,"Ühiskasutuses korruse pind",C:C,"üüritav pind",A:A,4,BH:BH,1)), 0)+IFERROR(SUMIFS(E:E,G:G,"Ainukasutuses pind",C:C,"üüritav pind",H:H,BI180,A:A,5)/SUMIFS(E:E,G:G,"Ainukasutuses pind",C:C,"üüritav pind",A:A,5)*(IF(G180="Korruse üldpind", SUMIFS(E:E,G:G,"Ühiskasutuses korruse pind",C:C,"üüritav pind",A:A,5,BH:BH,1),SUMIFS(E:E,G:G,"Korruse üldpind",C:C,"üüritav pind",A:A,5,BH:BH,1))+SUMIFS(E:E,G:G,"Ühiskasutuses korruse pind",C:C,"üüritav pind",A:A,5,BH:BH,1)), 0)+IFERROR(SUMIFS(E:E,G:G,"Ainukasutuses pind",C:C,"üüritav pind",H:H,BI180,A:A,6)/SUMIFS(E:E,G:G,"Ainukasutuses pind",C:C,"üüritav pind",A:A,6)*(IF(G180="Korruse üldpind", SUMIFS(E:E,G:G,"Ühiskasutuses korruse pind",C:C,"üüritav pind",A:A,6,BH:BH,1),SUMIFS(E:E,G:G,"Korruse üldpind",C:C,"üüritav pind",A:A,6,BH:BH,1))+SUMIFS(E:E,G:G,"Ühiskasutuses korruse pind",C:C,"üüritav pind",A:A,6,BH:BH,1)),0)+IFERROR(SUMIFS(E:E,G:G,"Ainukasutuses pind",C:C,"üüritav pind",H:H,BI180,A:A,7)/SUMIFS(E:E,G:G,"Ainukasutuses pind",C:C,"üüritav pind",A:A,7)*(IF(G180="Korruse üldpind", SUMIFS(E:E,G:G,"Ühiskasutuses korruse pind",C:C,"üüritav pind",A:A,7,BH:BH,1),SUMIFS(E:E,G:G,"Korruse üldpind",C:C,"üüritav pind",A:A,7,BH:BH,1))+SUMIFS(E:E,G:G,"Ühiskasutuses korruse pind",C:C,"üüritav pind",A:A,7,BH:BH,1)),0)+IFERROR(SUMIFS(E:E,G:G,"Ainukasutuses pind",C:C,"üüritav pind",H:H,BI180,A:A,8)/SUMIFS(E:E,G:G,"Ainukasutuses pind",C:C,"üüritav pind",A:A,8)*(IF(G180="Korruse üldpind", SUMIFS(E:E,G:G,"Ühiskasutuses korruse pind",C:C,"üüritav pind",A:A,8,BH:BH,1),SUMIFS(E:E,G:G,"Korruse üldpind",C:C,"üüritav pind",A:A,8,BH:BH,1))+SUMIFS(E:E,G:G,"Ühiskasutuses korruse pind",C:C,"üüritav pind",A:A,8,BH:BH,1)),0)+IFERROR(SUMIFS(E:E,G:G,"Ainukasutuses pind",C:C,"üüritav pind",H:H,BI180,A:A,9)/SUMIFS(E:E,G:G,"Ainukasutuses pind",C:C,"üüritav pind",A:A,9)*(IF(G180="Korruse üldpind", SUMIFS(E:E,G:G,"Ühiskasutuses korruse pind",C:C,"üüritav pind",A:A,9,BH:BH,1),SUMIFS(E:E,G:G,"Korruse üldpind",C:C,"üüritav pind",A:A,9,BH:BH,1))+SUMIFS(E:E,G:G,"Ühiskasutuses korruse pind",C:C,"üüritav pind",A:A,9,BH:BH,1)),0)+IFERROR(SUMIFS(E:E,G:G,"Ainukasutuses pind",C:C,"üüritav pind",H:H,BI180,A:A,10)/SUMIFS(E:E,G:G,"Ainukasutuses pind",C:C,"üüritav pind",A:A,10)*(IF(G180="Korruse üldpind", SUMIFS(E:E,G:G,"Ühiskasutuses korruse pind",C:C,"üüritav pind",A:A,10,BH:BH,1),SUMIFS(E:E,G:G,"Korruse üldpind",C:C,"üüritav pind",A:A,10,BH:BH,1))+SUMIFS(E:E,G:G,"Ühiskasutuses korruse pind",C:C,"üüritav pind",A:A,10,BH:BH,1)), 0)+IFERROR(SUMIFS(E:E,G:G,"Ainukasutuses pind",C:C,"üüritav pind",H:H,BI180,A:A,11)/SUMIFS(E:E,G:G,"Ainukasutuses pind",C:C,"üüritav pind",A:A,11)*(IF(G180="Korruse üldpind",SUMIFS(E:E,G:G,"Ühiskasutuses korruse pind",C:C,"üüritav pind",A:A,11,BH:BH,1),SUMIFS(E:E,G:G,"Korruse üldpind",C:C,"üüritav pind",A:A,11,BH:BH,1))+SUMIFS(E:E,G:G,"Ühiskasutuses korruse pind",C:C,"üüritav pind",A:A,11,BH:BH,1)), 0)+IFERROR(SUMIFS(E:E,G:G,"Ainukasutuses pind",C:C,"üüritav pind",H:H,BI180,A:A,12)/SUMIFS(E:E,G:G,"Ainukasutuses pind",C:C,"üüritav pind",A:A,12)*(IF(G180="Korruse üldpind", SUMIFS(E:E,G:G,"Ühiskasutuses korruse pind",C:C,"üüritav pind",A:A,12,BH:BH,1),SUMIFS(E:E,G:G,"Korruse üldpind",C:C,"üüritav pind",A:A,12,BH:BH,1))+SUMIFS(E:E,G:G,"Ühiskasutuses korruse pind",C:C,"üüritav pind",A:A,12,BH:BH,1)),0)+IFERROR(SUMIFS(E:E,G:G,"Ainukasutuses pind",C:C,"üüritav pind",H:H,BI180,A:A,13)/SUMIFS(E:E,G:G,"Ainukasutuses pind",C:C,"üüritav pind",A:A,13)*(IF(G180="Korruse üldpind", SUMIFS(E:E,G:G,"Ühiskasutuses korruse pind",C:C,"üüritav pind",A:A,13,BH:BH,1),SUMIFS(E:E,G:G,"Korruse üldpind",C:C,"üüritav pind",A:A,13,BH:BH,1))+SUMIFS(E:E,G:G,"Ühiskasutuses korruse pind",C:C,"üüritav pind",A:A,13,BH:BH,1)),0)+IFERROR(SUMIFS(E:E,G:G,"Ainukasutuses pind",C:C,"Üüritav pind",H:H,BI180,A:A,14)/SUMIFS(E:E,G:G,"Ainukasutuses pind",C:C,"Üüritav pind",A:A,14)*(IF(G180="Korruse üldpind", SUMIFS(E:E,G:G,"Ühiskasutuses korruse pind",C:C,"üüritav pind",A:A,14,BH:BH,1),SUMIFS(E:E,G:G,"Korruse üldpind",C:C,"üüritav pind",A:A,14,BH:BH,1))+SUMIFS(E:E,G:G,"Ühiskasutuses korruse pind",C:C,"üüritav pind",A:A,14,BH:BH,1)), 0),IF(BI180="Aktiivne vakantsus", SUMIFS(E:E,C:C,"üüritav pind",G:G,"Ühiskasutuses korruse pind",BH:BH,1)+SUMIFS(E:E,C:C,"üüritav pind",G:G,"Korruse üldpind",BH:BH,1)-SUM($BL$2:BL179), IF(BI180="Üüritav büroopind kokku", SUM($BL$2:BL179), "")))</f>
        <v/>
      </c>
      <c r="BM180" s="34" t="str">
        <f ca="1">IF(BF180&lt;&gt;"",IFERROR(AY180/SUM($AY$3:OFFSET($AY$3,MATCH("Üüritav büroopind kokku",$BI$5:$BI$300,0),0))*(SUMIFS(E:E,G:G,"Ühiskasutuses hoone pind",C:C,"ÜÜRITAV PIND",BH:BH,1)+SUMIFS(E:E,G:G,"Hoone üldpind",C:C,"ÜÜRITAV PIND",BH:BH,1)),0),IF(BI180="Aktiivne vakantsus",IFERROR(AY180/SUM($AY$3:OFFSET($AY$3,MATCH("Üüritav büroopind kokku",$BI$5:$BI$300,0),0))*(SUMIFS(E:E,G:G,"Ühiskasutuses hoone pind",C:C,"ÜÜRITAV PIND",BH:BH,1)+SUMIFS(E:E,G:G,"Hoone üldpind",C:C,"ÜÜRITAV PIND",BH:BH,1)),0),IF(BI180="Üüritav büroopind kokku",SUM($BM$2:BM179),"")))</f>
        <v/>
      </c>
      <c r="BN180" s="34" t="str">
        <f>IF(OR(BF180&lt;&gt;"",BI180="Aktiivne vakantsus"),IFERROR(SUMIFS(INDEX($AC$3:$AU$1002,0,MATCH($BI180,AC$2:AU$2,0)),$BH$3:$BH$1002,1),0),IF(BI180="Üüritav büroopind kokku",SUM($BN$2:BN179), ""))</f>
        <v/>
      </c>
      <c r="BO180" s="34" t="str">
        <f t="shared" si="23"/>
        <v/>
      </c>
      <c r="BP180" s="114" t="str">
        <f t="shared" ca="1" si="21"/>
        <v/>
      </c>
    </row>
    <row r="181" spans="1:68" x14ac:dyDescent="0.3">
      <c r="A181" s="25" t="str">
        <f>IF(Eksplikatsioon!A183=0,"",Eksplikatsioon!A183)</f>
        <v/>
      </c>
      <c r="B181" s="58" t="str">
        <f>IF(Eksplikatsioon!B183=0,"",Eksplikatsioon!B183)</f>
        <v/>
      </c>
      <c r="C181" s="25" t="str">
        <f>IF(Eksplikatsioon!C183=0,"",Eksplikatsioon!C183)</f>
        <v/>
      </c>
      <c r="D181" s="25" t="str">
        <f>IF(Eksplikatsioon!D183=0,"",Eksplikatsioon!D183)</f>
        <v/>
      </c>
      <c r="E181" s="56" t="str">
        <f>IF(Eksplikatsioon!F183=0,"",Eksplikatsioon!F183)</f>
        <v/>
      </c>
      <c r="F181" s="25" t="str">
        <f>IF(Eksplikatsioon!H183=0,"",Eksplikatsioon!H183)</f>
        <v/>
      </c>
      <c r="G181" s="25" t="str">
        <f>IF(Eksplikatsioon!J183=0,"",Eksplikatsioon!J183)</f>
        <v/>
      </c>
      <c r="H181" s="25" t="str">
        <f>IF(Eksplikatsioon!K183=0,"",Eksplikatsioon!K183)</f>
        <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c r="BH181" s="108" t="str">
        <f t="shared" si="22"/>
        <v/>
      </c>
      <c r="BI181" s="9" t="str">
        <f t="shared" si="24"/>
        <v/>
      </c>
      <c r="BJ181" s="9" t="str">
        <f t="shared" si="25"/>
        <v/>
      </c>
      <c r="BK181" s="34" t="str">
        <f>IF(BF181&lt;&gt;"",IF(SUMIFS(E:E,H:H,BI181,G:G,"Ainukasutuses pind",C:C,"ÜÜRITAV PIND",BH:BH,1)=0,0,SUMIFS(E:E,H:H,BI181,G:G,"Ainukasutuses pind",C:C,"ÜÜRITAV PIND",BH:BH,1)),IF(BI181="Aktiivne vakantsus",SUMIFS(E:E,C:C,"üüritav pind",G:G,"ainukasutuses pind",BH:BH,1)-SUM($BK$2:BK180),IF(BI181="Üüritav büroopind kokku",SUM($BK$2:BK180),"")))</f>
        <v/>
      </c>
      <c r="BL181" s="34" t="str">
        <f>IF(BF181&lt;&gt;"",IFERROR(SUMIFS(E:E,G:G,"Ainukasutuses pind",C:C,"üüritav pind",H:H,BI181,A:A,-4)/SUMIFS(E:E,G:G,"Ainukasutuses pind",C:C,"üüritav pind",A:A,-4)*(IF(G181="Korruse üldpind", SUMIFS(E:E,G:G,"Ühiskasutuses korruse pind",C:C,"üüritav pind",A:A,-4,BH:BH,1),SUMIFS(E:E,G:G,"Korruse üldpind",C:C,"üüritav pind",A:A,-4,BH:BH,1))+SUMIFS(E:E,G:G,"Ühiskasutuses korruse pind",C:C,"üüritav pind",A:A,-4,BH:BH,1)),0)+IFERROR(SUMIFS(E:E,G:G,"Ainukasutuses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pind",H:H,BI181,A:A,-1)/SUMIFS(E:E,G:G,"Ainukasutuses pind",C:C,"üüritav pind",A:A,-1)*(IF(G181="Korruse üldpind",SUMIFS(E:E,G:G,"Ühiskasutuses korruse pind",C:C,"üüritav pind",A:A,-1,BH:BH,1),SUMIFS(E:E,G:G,"Korruse üldpind",C:C,"üüritav pind",A:A,-1,BH:BH,1))+SUMIFS(E:E,G:G,"Ühiskasutuses korruse pind",C:C,"üüritav pind",A:A,-1,BH:BH,1)),0)+IFERROR(SUMIFS(E:E,G:G,"Ainukasutuses pind",C:C,"üüritav pind",H:H,BI181,A:A,0)/SUMIFS(E:E,G:G,"Ainukasutuses pind",C:C,"üüritav pind",A:A,0)*(IF(G181="Korruse üldpind", SUMIFS(E:E,G:G,"Ühiskasutuses korruse pind",C:C,"üüritav pind",A:A,0,BH:BH,1),SUMIFS(E:E,G:G,"Korruse üldpind",C:C,"üüritav pind",A:A,0,BH:BH,1))+SUMIFS(E:E,G:G,"Ühiskasutuses korruse pind",C:C,"üüritav pind",A:A,0,BH:BH,1)),0)+IFERROR(SUMIFS(E:E,G:G,"Ainukasutuses pind",C:C,"üüritav pind",H:H,BI181,A:A,1)/SUMIFS(E:E,G:G,"Ainukasutuses pind",C:C,"üüritav pind",A:A,1)*(IF(G181="Korruse üldpind", SUMIFS(E:E,G:G,"Ühiskasutuses korruse pind",C:C,"üüritav pind",A:A,1,BH:BH,1),SUMIFS(E:E,G:G,"Korruse üldpind",C:C,"üüritav pind",A:A,1,BH:BH,1))+SUMIFS(E:E,G:G,"Ühiskasutuses korruse pind",C:C,"üüritav pind",A:A,1,BH:BH,1)),0)+IFERROR(SUMIFS(E:E,G:G,"Ainukasutuses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 0)+IFERROR(SUMIFS(E:E,G:G,"Ainukasutuses pind",C:C,"üüritav pind",H:H,BI181,A:A,4)/SUMIFS(E:E,G:G,"Ainukasutuses pind",C:C,"üüritav pind",A:A,4)*(IF(G181="Korruse üldpind",SUMIFS(E:E,G:G,"Ühiskasutuses korruse pind",C:C,"üüritav pind",A:A,4,BH:BH,1),SUMIFS(E:E,G:G,"Korruse üldpind",C:C,"üüritav pind",A:A,4,BH:BH,1))+SUMIFS(E:E,G:G,"Ühiskasutuses korruse pind",C:C,"üüritav pind",A:A,4,BH:BH,1)), 0)+IFERROR(SUMIFS(E:E,G:G,"Ainukasutuses pind",C:C,"üüritav pind",H:H,BI181,A:A,5)/SUMIFS(E:E,G:G,"Ainukasutuses pind",C:C,"üüritav pind",A:A,5)*(IF(G181="Korruse üldpind", SUMIFS(E:E,G:G,"Ühiskasutuses korruse pind",C:C,"üüritav pind",A:A,5,BH:BH,1),SUMIFS(E:E,G:G,"Korruse üldpind",C:C,"üüritav pind",A:A,5,BH:BH,1))+SUMIFS(E:E,G:G,"Ühiskasutuses korruse pind",C:C,"üüritav pind",A:A,5,BH:BH,1)), 0)+IFERROR(SUMIFS(E:E,G:G,"Ainukasutuses pind",C:C,"üüritav pind",H:H,BI181,A:A,6)/SUMIFS(E:E,G:G,"Ainukasutuses pind",C:C,"üüritav pind",A:A,6)*(IF(G181="Korruse üldpind", SUMIFS(E:E,G:G,"Ühiskasutuses korruse pind",C:C,"üüritav pind",A:A,6,BH:BH,1),SUMIFS(E:E,G:G,"Korruse üldpind",C:C,"üüritav pind",A:A,6,BH:BH,1))+SUMIFS(E:E,G:G,"Ühiskasutuses korruse pind",C:C,"üüritav pind",A:A,6,BH:BH,1)),0)+IFERROR(SUMIFS(E:E,G:G,"Ainukasutuses pind",C:C,"üüritav pind",H:H,BI181,A:A,7)/SUMIFS(E:E,G:G,"Ainukasutuses pind",C:C,"üüritav pind",A:A,7)*(IF(G181="Korruse üldpind", SUMIFS(E:E,G:G,"Ühiskasutuses korruse pind",C:C,"üüritav pind",A:A,7,BH:BH,1),SUMIFS(E:E,G:G,"Korruse üldpind",C:C,"üüritav pind",A:A,7,BH:BH,1))+SUMIFS(E:E,G:G,"Ühiskasutuses korruse pind",C:C,"üüritav pind",A:A,7,BH:BH,1)),0)+IFERROR(SUMIFS(E:E,G:G,"Ainukasutuses pind",C:C,"üüritav pind",H:H,BI181,A:A,8)/SUMIFS(E:E,G:G,"Ainukasutuses pind",C:C,"üüritav pind",A:A,8)*(IF(G181="Korruse üldpind", SUMIFS(E:E,G:G,"Ühiskasutuses korruse pind",C:C,"üüritav pind",A:A,8,BH:BH,1),SUMIFS(E:E,G:G,"Korruse üldpind",C:C,"üüritav pind",A:A,8,BH:BH,1))+SUMIFS(E:E,G:G,"Ühiskasutuses korruse pind",C:C,"üüritav pind",A:A,8,BH:BH,1)),0)+IFERROR(SUMIFS(E:E,G:G,"Ainukasutuses pind",C:C,"üüritav pind",H:H,BI181,A:A,9)/SUMIFS(E:E,G:G,"Ainukasutuses pind",C:C,"üüritav pind",A:A,9)*(IF(G181="Korruse üldpind", SUMIFS(E:E,G:G,"Ühiskasutuses korruse pind",C:C,"üüritav pind",A:A,9,BH:BH,1),SUMIFS(E:E,G:G,"Korruse üldpind",C:C,"üüritav pind",A:A,9,BH:BH,1))+SUMIFS(E:E,G:G,"Ühiskasutuses korruse pind",C:C,"üüritav pind",A:A,9,BH:BH,1)),0)+IFERROR(SUMIFS(E:E,G:G,"Ainukasutuses pind",C:C,"üüritav pind",H:H,BI181,A:A,10)/SUMIFS(E:E,G:G,"Ainukasutuses pind",C:C,"üüritav pind",A:A,10)*(IF(G181="Korruse üldpind", SUMIFS(E:E,G:G,"Ühiskasutuses korruse pind",C:C,"üüritav pind",A:A,10,BH:BH,1),SUMIFS(E:E,G:G,"Korruse üldpind",C:C,"üüritav pind",A:A,10,BH:BH,1))+SUMIFS(E:E,G:G,"Ühiskasutuses korruse pind",C:C,"üüritav pind",A:A,10,BH:BH,1)), 0)+IFERROR(SUMIFS(E:E,G:G,"Ainukasutuses pind",C:C,"üüritav pind",H:H,BI181,A:A,11)/SUMIFS(E:E,G:G,"Ainukasutuses pind",C:C,"üüritav pind",A:A,11)*(IF(G181="Korruse üldpind",SUMIFS(E:E,G:G,"Ühiskasutuses korruse pind",C:C,"üüritav pind",A:A,11,BH:BH,1),SUMIFS(E:E,G:G,"Korruse üldpind",C:C,"üüritav pind",A:A,11,BH:BH,1))+SUMIFS(E:E,G:G,"Ühiskasutuses korruse pind",C:C,"üüritav pind",A:A,11,BH:BH,1)), 0)+IFERROR(SUMIFS(E:E,G:G,"Ainukasutuses pind",C:C,"üüritav pind",H:H,BI181,A:A,12)/SUMIFS(E:E,G:G,"Ainukasutuses pind",C:C,"üüritav pind",A:A,12)*(IF(G181="Korruse üldpind", SUMIFS(E:E,G:G,"Ühiskasutuses korruse pind",C:C,"üüritav pind",A:A,12,BH:BH,1),SUMIFS(E:E,G:G,"Korruse üldpind",C:C,"üüritav pind",A:A,12,BH:BH,1))+SUMIFS(E:E,G:G,"Ühiskasutuses korruse pind",C:C,"üüritav pind",A:A,12,BH:BH,1)),0)+IFERROR(SUMIFS(E:E,G:G,"Ainukasutuses pind",C:C,"üüritav pind",H:H,BI181,A:A,13)/SUMIFS(E:E,G:G,"Ainukasutuses pind",C:C,"üüritav pind",A:A,13)*(IF(G181="Korruse üldpind", SUMIFS(E:E,G:G,"Ühiskasutuses korruse pind",C:C,"üüritav pind",A:A,13,BH:BH,1),SUMIFS(E:E,G:G,"Korruse üldpind",C:C,"üüritav pind",A:A,13,BH:BH,1))+SUMIFS(E:E,G:G,"Ühiskasutuses korruse pind",C:C,"üüritav pind",A:A,13,BH:BH,1)),0)+IFERROR(SUMIFS(E:E,G:G,"Ainukasutuses pind",C:C,"Üüritav pind",H:H,BI181,A:A,14)/SUMIFS(E:E,G:G,"Ainukasutuses pind",C:C,"Üüritav pind",A:A,14)*(IF(G181="Korruse üldpind", SUMIFS(E:E,G:G,"Ühiskasutuses korruse pind",C:C,"üüritav pind",A:A,14,BH:BH,1),SUMIFS(E:E,G:G,"Korruse üldpind",C:C,"üüritav pind",A:A,14,BH:BH,1))+SUMIFS(E:E,G:G,"Ühiskasutuses korruse pind",C:C,"üüritav pind",A:A,14,BH:BH,1)), 0),IF(BI181="Aktiivne vakantsus", SUMIFS(E:E,C:C,"üüritav pind",G:G,"Ühiskasutuses korruse pind",BH:BH,1)+SUMIFS(E:E,C:C,"üüritav pind",G:G,"Korruse üldpind",BH:BH,1)-SUM($BL$2:BL180), IF(BI181="Üüritav büroopind kokku", SUM($BL$2:BL180), "")))</f>
        <v/>
      </c>
      <c r="BM181" s="34" t="str">
        <f ca="1">IF(BF181&lt;&gt;"",IFERROR(AY181/SUM($AY$3:OFFSET($AY$3,MATCH("Üüritav büroopind kokku",$BI$5:$BI$300,0),0))*(SUMIFS(E:E,G:G,"Ühiskasutuses hoone pind",C:C,"ÜÜRITAV PIND",BH:BH,1)+SUMIFS(E:E,G:G,"Hoone üldpind",C:C,"ÜÜRITAV PIND",BH:BH,1)),0),IF(BI181="Aktiivne vakantsus",IFERROR(AY181/SUM($AY$3:OFFSET($AY$3,MATCH("Üüritav büroopind kokku",$BI$5:$BI$300,0),0))*(SUMIFS(E:E,G:G,"Ühiskasutuses hoone pind",C:C,"ÜÜRITAV PIND",BH:BH,1)+SUMIFS(E:E,G:G,"Hoone üldpind",C:C,"ÜÜRITAV PIND",BH:BH,1)),0),IF(BI181="Üüritav büroopind kokku",SUM($BM$2:BM180),"")))</f>
        <v/>
      </c>
      <c r="BN181" s="34" t="str">
        <f>IF(OR(BF181&lt;&gt;"",BI181="Aktiivne vakantsus"),IFERROR(SUMIFS(INDEX($AC$3:$AU$1002,0,MATCH($BI181,AC$2:AU$2,0)),$BH$3:$BH$1002,1),0),IF(BI181="Üüritav büroopind kokku",SUM($BN$2:BN180), ""))</f>
        <v/>
      </c>
      <c r="BO181" s="34" t="str">
        <f t="shared" si="23"/>
        <v/>
      </c>
      <c r="BP181" s="114" t="str">
        <f t="shared" ca="1" si="21"/>
        <v/>
      </c>
    </row>
    <row r="182" spans="1:68" x14ac:dyDescent="0.3">
      <c r="A182" s="25" t="str">
        <f>IF(Eksplikatsioon!A184=0,"",Eksplikatsioon!A184)</f>
        <v/>
      </c>
      <c r="B182" s="58" t="str">
        <f>IF(Eksplikatsioon!B184=0,"",Eksplikatsioon!B184)</f>
        <v/>
      </c>
      <c r="C182" s="25" t="str">
        <f>IF(Eksplikatsioon!C184=0,"",Eksplikatsioon!C184)</f>
        <v/>
      </c>
      <c r="D182" s="25" t="str">
        <f>IF(Eksplikatsioon!D184=0,"",Eksplikatsioon!D184)</f>
        <v/>
      </c>
      <c r="E182" s="56" t="str">
        <f>IF(Eksplikatsioon!F184=0,"",Eksplikatsioon!F184)</f>
        <v/>
      </c>
      <c r="F182" s="25" t="str">
        <f>IF(Eksplikatsioon!H184=0,"",Eksplikatsioon!H184)</f>
        <v/>
      </c>
      <c r="G182" s="25" t="str">
        <f>IF(Eksplikatsioon!J184=0,"",Eksplikatsioon!J184)</f>
        <v/>
      </c>
      <c r="H182" s="25" t="str">
        <f>IF(Eksplikatsioon!K184=0,"",Eksplikatsioon!K184)</f>
        <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c r="BH182" s="108" t="str">
        <f t="shared" si="22"/>
        <v/>
      </c>
      <c r="BI182" s="9" t="str">
        <f t="shared" si="24"/>
        <v/>
      </c>
      <c r="BJ182" s="9" t="str">
        <f t="shared" si="25"/>
        <v/>
      </c>
      <c r="BK182" s="34" t="str">
        <f>IF(BF182&lt;&gt;"",IF(SUMIFS(E:E,H:H,BI182,G:G,"Ainukasutuses pind",C:C,"ÜÜRITAV PIND",BH:BH,1)=0,0,SUMIFS(E:E,H:H,BI182,G:G,"Ainukasutuses pind",C:C,"ÜÜRITAV PIND",BH:BH,1)),IF(BI182="Aktiivne vakantsus",SUMIFS(E:E,C:C,"üüritav pind",G:G,"ainukasutuses pind",BH:BH,1)-SUM($BK$2:BK181),IF(BI182="Üüritav büroopind kokku",SUM($BK$2:BK181),"")))</f>
        <v/>
      </c>
      <c r="BL182" s="34" t="str">
        <f>IF(BF182&lt;&gt;"",IFERROR(SUMIFS(E:E,G:G,"Ainukasutuses pind",C:C,"üüritav pind",H:H,BI182,A:A,-4)/SUMIFS(E:E,G:G,"Ainukasutuses pind",C:C,"üüritav pind",A:A,-4)*(IF(G182="Korruse üldpind", SUMIFS(E:E,G:G,"Ühiskasutuses korruse pind",C:C,"üüritav pind",A:A,-4,BH:BH,1),SUMIFS(E:E,G:G,"Korruse üldpind",C:C,"üüritav pind",A:A,-4,BH:BH,1))+SUMIFS(E:E,G:G,"Ühiskasutuses korruse pind",C:C,"üüritav pind",A:A,-4,BH:BH,1)),0)+IFERROR(SUMIFS(E:E,G:G,"Ainukasutuses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pind",H:H,BI182,A:A,-1)/SUMIFS(E:E,G:G,"Ainukasutuses pind",C:C,"üüritav pind",A:A,-1)*(IF(G182="Korruse üldpind",SUMIFS(E:E,G:G,"Ühiskasutuses korruse pind",C:C,"üüritav pind",A:A,-1,BH:BH,1),SUMIFS(E:E,G:G,"Korruse üldpind",C:C,"üüritav pind",A:A,-1,BH:BH,1))+SUMIFS(E:E,G:G,"Ühiskasutuses korruse pind",C:C,"üüritav pind",A:A,-1,BH:BH,1)),0)+IFERROR(SUMIFS(E:E,G:G,"Ainukasutuses pind",C:C,"üüritav pind",H:H,BI182,A:A,0)/SUMIFS(E:E,G:G,"Ainukasutuses pind",C:C,"üüritav pind",A:A,0)*(IF(G182="Korruse üldpind", SUMIFS(E:E,G:G,"Ühiskasutuses korruse pind",C:C,"üüritav pind",A:A,0,BH:BH,1),SUMIFS(E:E,G:G,"Korruse üldpind",C:C,"üüritav pind",A:A,0,BH:BH,1))+SUMIFS(E:E,G:G,"Ühiskasutuses korruse pind",C:C,"üüritav pind",A:A,0,BH:BH,1)),0)+IFERROR(SUMIFS(E:E,G:G,"Ainukasutuses pind",C:C,"üüritav pind",H:H,BI182,A:A,1)/SUMIFS(E:E,G:G,"Ainukasutuses pind",C:C,"üüritav pind",A:A,1)*(IF(G182="Korruse üldpind", SUMIFS(E:E,G:G,"Ühiskasutuses korruse pind",C:C,"üüritav pind",A:A,1,BH:BH,1),SUMIFS(E:E,G:G,"Korruse üldpind",C:C,"üüritav pind",A:A,1,BH:BH,1))+SUMIFS(E:E,G:G,"Ühiskasutuses korruse pind",C:C,"üüritav pind",A:A,1,BH:BH,1)),0)+IFERROR(SUMIFS(E:E,G:G,"Ainukasutuses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 0)+IFERROR(SUMIFS(E:E,G:G,"Ainukasutuses pind",C:C,"üüritav pind",H:H,BI182,A:A,4)/SUMIFS(E:E,G:G,"Ainukasutuses pind",C:C,"üüritav pind",A:A,4)*(IF(G182="Korruse üldpind",SUMIFS(E:E,G:G,"Ühiskasutuses korruse pind",C:C,"üüritav pind",A:A,4,BH:BH,1),SUMIFS(E:E,G:G,"Korruse üldpind",C:C,"üüritav pind",A:A,4,BH:BH,1))+SUMIFS(E:E,G:G,"Ühiskasutuses korruse pind",C:C,"üüritav pind",A:A,4,BH:BH,1)), 0)+IFERROR(SUMIFS(E:E,G:G,"Ainukasutuses pind",C:C,"üüritav pind",H:H,BI182,A:A,5)/SUMIFS(E:E,G:G,"Ainukasutuses pind",C:C,"üüritav pind",A:A,5)*(IF(G182="Korruse üldpind", SUMIFS(E:E,G:G,"Ühiskasutuses korruse pind",C:C,"üüritav pind",A:A,5,BH:BH,1),SUMIFS(E:E,G:G,"Korruse üldpind",C:C,"üüritav pind",A:A,5,BH:BH,1))+SUMIFS(E:E,G:G,"Ühiskasutuses korruse pind",C:C,"üüritav pind",A:A,5,BH:BH,1)), 0)+IFERROR(SUMIFS(E:E,G:G,"Ainukasutuses pind",C:C,"üüritav pind",H:H,BI182,A:A,6)/SUMIFS(E:E,G:G,"Ainukasutuses pind",C:C,"üüritav pind",A:A,6)*(IF(G182="Korruse üldpind", SUMIFS(E:E,G:G,"Ühiskasutuses korruse pind",C:C,"üüritav pind",A:A,6,BH:BH,1),SUMIFS(E:E,G:G,"Korruse üldpind",C:C,"üüritav pind",A:A,6,BH:BH,1))+SUMIFS(E:E,G:G,"Ühiskasutuses korruse pind",C:C,"üüritav pind",A:A,6,BH:BH,1)),0)+IFERROR(SUMIFS(E:E,G:G,"Ainukasutuses pind",C:C,"üüritav pind",H:H,BI182,A:A,7)/SUMIFS(E:E,G:G,"Ainukasutuses pind",C:C,"üüritav pind",A:A,7)*(IF(G182="Korruse üldpind", SUMIFS(E:E,G:G,"Ühiskasutuses korruse pind",C:C,"üüritav pind",A:A,7,BH:BH,1),SUMIFS(E:E,G:G,"Korruse üldpind",C:C,"üüritav pind",A:A,7,BH:BH,1))+SUMIFS(E:E,G:G,"Ühiskasutuses korruse pind",C:C,"üüritav pind",A:A,7,BH:BH,1)),0)+IFERROR(SUMIFS(E:E,G:G,"Ainukasutuses pind",C:C,"üüritav pind",H:H,BI182,A:A,8)/SUMIFS(E:E,G:G,"Ainukasutuses pind",C:C,"üüritav pind",A:A,8)*(IF(G182="Korruse üldpind", SUMIFS(E:E,G:G,"Ühiskasutuses korruse pind",C:C,"üüritav pind",A:A,8,BH:BH,1),SUMIFS(E:E,G:G,"Korruse üldpind",C:C,"üüritav pind",A:A,8,BH:BH,1))+SUMIFS(E:E,G:G,"Ühiskasutuses korruse pind",C:C,"üüritav pind",A:A,8,BH:BH,1)),0)+IFERROR(SUMIFS(E:E,G:G,"Ainukasutuses pind",C:C,"üüritav pind",H:H,BI182,A:A,9)/SUMIFS(E:E,G:G,"Ainukasutuses pind",C:C,"üüritav pind",A:A,9)*(IF(G182="Korruse üldpind", SUMIFS(E:E,G:G,"Ühiskasutuses korruse pind",C:C,"üüritav pind",A:A,9,BH:BH,1),SUMIFS(E:E,G:G,"Korruse üldpind",C:C,"üüritav pind",A:A,9,BH:BH,1))+SUMIFS(E:E,G:G,"Ühiskasutuses korruse pind",C:C,"üüritav pind",A:A,9,BH:BH,1)),0)+IFERROR(SUMIFS(E:E,G:G,"Ainukasutuses pind",C:C,"üüritav pind",H:H,BI182,A:A,10)/SUMIFS(E:E,G:G,"Ainukasutuses pind",C:C,"üüritav pind",A:A,10)*(IF(G182="Korruse üldpind", SUMIFS(E:E,G:G,"Ühiskasutuses korruse pind",C:C,"üüritav pind",A:A,10,BH:BH,1),SUMIFS(E:E,G:G,"Korruse üldpind",C:C,"üüritav pind",A:A,10,BH:BH,1))+SUMIFS(E:E,G:G,"Ühiskasutuses korruse pind",C:C,"üüritav pind",A:A,10,BH:BH,1)), 0)+IFERROR(SUMIFS(E:E,G:G,"Ainukasutuses pind",C:C,"üüritav pind",H:H,BI182,A:A,11)/SUMIFS(E:E,G:G,"Ainukasutuses pind",C:C,"üüritav pind",A:A,11)*(IF(G182="Korruse üldpind",SUMIFS(E:E,G:G,"Ühiskasutuses korruse pind",C:C,"üüritav pind",A:A,11,BH:BH,1),SUMIFS(E:E,G:G,"Korruse üldpind",C:C,"üüritav pind",A:A,11,BH:BH,1))+SUMIFS(E:E,G:G,"Ühiskasutuses korruse pind",C:C,"üüritav pind",A:A,11,BH:BH,1)), 0)+IFERROR(SUMIFS(E:E,G:G,"Ainukasutuses pind",C:C,"üüritav pind",H:H,BI182,A:A,12)/SUMIFS(E:E,G:G,"Ainukasutuses pind",C:C,"üüritav pind",A:A,12)*(IF(G182="Korruse üldpind", SUMIFS(E:E,G:G,"Ühiskasutuses korruse pind",C:C,"üüritav pind",A:A,12,BH:BH,1),SUMIFS(E:E,G:G,"Korruse üldpind",C:C,"üüritav pind",A:A,12,BH:BH,1))+SUMIFS(E:E,G:G,"Ühiskasutuses korruse pind",C:C,"üüritav pind",A:A,12,BH:BH,1)),0)+IFERROR(SUMIFS(E:E,G:G,"Ainukasutuses pind",C:C,"üüritav pind",H:H,BI182,A:A,13)/SUMIFS(E:E,G:G,"Ainukasutuses pind",C:C,"üüritav pind",A:A,13)*(IF(G182="Korruse üldpind", SUMIFS(E:E,G:G,"Ühiskasutuses korruse pind",C:C,"üüritav pind",A:A,13,BH:BH,1),SUMIFS(E:E,G:G,"Korruse üldpind",C:C,"üüritav pind",A:A,13,BH:BH,1))+SUMIFS(E:E,G:G,"Ühiskasutuses korruse pind",C:C,"üüritav pind",A:A,13,BH:BH,1)),0)+IFERROR(SUMIFS(E:E,G:G,"Ainukasutuses pind",C:C,"Üüritav pind",H:H,BI182,A:A,14)/SUMIFS(E:E,G:G,"Ainukasutuses pind",C:C,"Üüritav pind",A:A,14)*(IF(G182="Korruse üldpind", SUMIFS(E:E,G:G,"Ühiskasutuses korruse pind",C:C,"üüritav pind",A:A,14,BH:BH,1),SUMIFS(E:E,G:G,"Korruse üldpind",C:C,"üüritav pind",A:A,14,BH:BH,1))+SUMIFS(E:E,G:G,"Ühiskasutuses korruse pind",C:C,"üüritav pind",A:A,14,BH:BH,1)), 0),IF(BI182="Aktiivne vakantsus", SUMIFS(E:E,C:C,"üüritav pind",G:G,"Ühiskasutuses korruse pind",BH:BH,1)+SUMIFS(E:E,C:C,"üüritav pind",G:G,"Korruse üldpind",BH:BH,1)-SUM($BL$2:BL181), IF(BI182="Üüritav büroopind kokku", SUM($BL$2:BL181), "")))</f>
        <v/>
      </c>
      <c r="BM182" s="34" t="str">
        <f ca="1">IF(BF182&lt;&gt;"",IFERROR(AY182/SUM($AY$3:OFFSET($AY$3,MATCH("Üüritav büroopind kokku",$BI$5:$BI$300,0),0))*(SUMIFS(E:E,G:G,"Ühiskasutuses hoone pind",C:C,"ÜÜRITAV PIND",BH:BH,1)+SUMIFS(E:E,G:G,"Hoone üldpind",C:C,"ÜÜRITAV PIND",BH:BH,1)),0),IF(BI182="Aktiivne vakantsus",IFERROR(AY182/SUM($AY$3:OFFSET($AY$3,MATCH("Üüritav büroopind kokku",$BI$5:$BI$300,0),0))*(SUMIFS(E:E,G:G,"Ühiskasutuses hoone pind",C:C,"ÜÜRITAV PIND",BH:BH,1)+SUMIFS(E:E,G:G,"Hoone üldpind",C:C,"ÜÜRITAV PIND",BH:BH,1)),0),IF(BI182="Üüritav büroopind kokku",SUM($BM$2:BM181),"")))</f>
        <v/>
      </c>
      <c r="BN182" s="34" t="str">
        <f>IF(OR(BF182&lt;&gt;"",BI182="Aktiivne vakantsus"),IFERROR(SUMIFS(INDEX($AC$3:$AU$1002,0,MATCH($BI182,AC$2:AU$2,0)),$BH$3:$BH$1002,1),0),IF(BI182="Üüritav büroopind kokku",SUM($BN$2:BN181), ""))</f>
        <v/>
      </c>
      <c r="BO182" s="34" t="str">
        <f t="shared" si="23"/>
        <v/>
      </c>
      <c r="BP182" s="114" t="str">
        <f t="shared" ca="1" si="21"/>
        <v/>
      </c>
    </row>
    <row r="183" spans="1:68" x14ac:dyDescent="0.3">
      <c r="A183" s="25" t="str">
        <f>IF(Eksplikatsioon!A185=0,"",Eksplikatsioon!A185)</f>
        <v/>
      </c>
      <c r="B183" s="58" t="str">
        <f>IF(Eksplikatsioon!B185=0,"",Eksplikatsioon!B185)</f>
        <v/>
      </c>
      <c r="C183" s="25" t="str">
        <f>IF(Eksplikatsioon!C185=0,"",Eksplikatsioon!C185)</f>
        <v/>
      </c>
      <c r="D183" s="25" t="str">
        <f>IF(Eksplikatsioon!D185=0,"",Eksplikatsioon!D185)</f>
        <v/>
      </c>
      <c r="E183" s="56" t="str">
        <f>IF(Eksplikatsioon!F185=0,"",Eksplikatsioon!F185)</f>
        <v/>
      </c>
      <c r="F183" s="25" t="str">
        <f>IF(Eksplikatsioon!H185=0,"",Eksplikatsioon!H185)</f>
        <v/>
      </c>
      <c r="G183" s="25" t="str">
        <f>IF(Eksplikatsioon!J185=0,"",Eksplikatsioon!J185)</f>
        <v/>
      </c>
      <c r="H183" s="25" t="str">
        <f>IF(Eksplikatsioon!K185=0,"",Eksplikatsioon!K185)</f>
        <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c r="BH183" s="108" t="str">
        <f t="shared" si="22"/>
        <v/>
      </c>
      <c r="BI183" s="9" t="str">
        <f t="shared" si="24"/>
        <v/>
      </c>
      <c r="BJ183" s="9" t="str">
        <f t="shared" si="25"/>
        <v/>
      </c>
      <c r="BK183" s="34" t="str">
        <f>IF(BF183&lt;&gt;"",IF(SUMIFS(E:E,H:H,BI183,G:G,"Ainukasutuses pind",C:C,"ÜÜRITAV PIND",BH:BH,1)=0,0,SUMIFS(E:E,H:H,BI183,G:G,"Ainukasutuses pind",C:C,"ÜÜRITAV PIND",BH:BH,1)),IF(BI183="Aktiivne vakantsus",SUMIFS(E:E,C:C,"üüritav pind",G:G,"ainukasutuses pind",BH:BH,1)-SUM($BK$2:BK182),IF(BI183="Üüritav büroopind kokku",SUM($BK$2:BK182),"")))</f>
        <v/>
      </c>
      <c r="BL183" s="34" t="str">
        <f>IF(BF183&lt;&gt;"",IFERROR(SUMIFS(E:E,G:G,"Ainukasutuses pind",C:C,"üüritav pind",H:H,BI183,A:A,-4)/SUMIFS(E:E,G:G,"Ainukasutuses pind",C:C,"üüritav pind",A:A,-4)*(IF(G183="Korruse üldpind", SUMIFS(E:E,G:G,"Ühiskasutuses korruse pind",C:C,"üüritav pind",A:A,-4,BH:BH,1),SUMIFS(E:E,G:G,"Korruse üldpind",C:C,"üüritav pind",A:A,-4,BH:BH,1))+SUMIFS(E:E,G:G,"Ühiskasutuses korruse pind",C:C,"üüritav pind",A:A,-4,BH:BH,1)),0)+IFERROR(SUMIFS(E:E,G:G,"Ainukasutuses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pind",H:H,BI183,A:A,-1)/SUMIFS(E:E,G:G,"Ainukasutuses pind",C:C,"üüritav pind",A:A,-1)*(IF(G183="Korruse üldpind",SUMIFS(E:E,G:G,"Ühiskasutuses korruse pind",C:C,"üüritav pind",A:A,-1,BH:BH,1),SUMIFS(E:E,G:G,"Korruse üldpind",C:C,"üüritav pind",A:A,-1,BH:BH,1))+SUMIFS(E:E,G:G,"Ühiskasutuses korruse pind",C:C,"üüritav pind",A:A,-1,BH:BH,1)),0)+IFERROR(SUMIFS(E:E,G:G,"Ainukasutuses pind",C:C,"üüritav pind",H:H,BI183,A:A,0)/SUMIFS(E:E,G:G,"Ainukasutuses pind",C:C,"üüritav pind",A:A,0)*(IF(G183="Korruse üldpind", SUMIFS(E:E,G:G,"Ühiskasutuses korruse pind",C:C,"üüritav pind",A:A,0,BH:BH,1),SUMIFS(E:E,G:G,"Korruse üldpind",C:C,"üüritav pind",A:A,0,BH:BH,1))+SUMIFS(E:E,G:G,"Ühiskasutuses korruse pind",C:C,"üüritav pind",A:A,0,BH:BH,1)),0)+IFERROR(SUMIFS(E:E,G:G,"Ainukasutuses pind",C:C,"üüritav pind",H:H,BI183,A:A,1)/SUMIFS(E:E,G:G,"Ainukasutuses pind",C:C,"üüritav pind",A:A,1)*(IF(G183="Korruse üldpind", SUMIFS(E:E,G:G,"Ühiskasutuses korruse pind",C:C,"üüritav pind",A:A,1,BH:BH,1),SUMIFS(E:E,G:G,"Korruse üldpind",C:C,"üüritav pind",A:A,1,BH:BH,1))+SUMIFS(E:E,G:G,"Ühiskasutuses korruse pind",C:C,"üüritav pind",A:A,1,BH:BH,1)),0)+IFERROR(SUMIFS(E:E,G:G,"Ainukasutuses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 0)+IFERROR(SUMIFS(E:E,G:G,"Ainukasutuses pind",C:C,"üüritav pind",H:H,BI183,A:A,4)/SUMIFS(E:E,G:G,"Ainukasutuses pind",C:C,"üüritav pind",A:A,4)*(IF(G183="Korruse üldpind",SUMIFS(E:E,G:G,"Ühiskasutuses korruse pind",C:C,"üüritav pind",A:A,4,BH:BH,1),SUMIFS(E:E,G:G,"Korruse üldpind",C:C,"üüritav pind",A:A,4,BH:BH,1))+SUMIFS(E:E,G:G,"Ühiskasutuses korruse pind",C:C,"üüritav pind",A:A,4,BH:BH,1)), 0)+IFERROR(SUMIFS(E:E,G:G,"Ainukasutuses pind",C:C,"üüritav pind",H:H,BI183,A:A,5)/SUMIFS(E:E,G:G,"Ainukasutuses pind",C:C,"üüritav pind",A:A,5)*(IF(G183="Korruse üldpind", SUMIFS(E:E,G:G,"Ühiskasutuses korruse pind",C:C,"üüritav pind",A:A,5,BH:BH,1),SUMIFS(E:E,G:G,"Korruse üldpind",C:C,"üüritav pind",A:A,5,BH:BH,1))+SUMIFS(E:E,G:G,"Ühiskasutuses korruse pind",C:C,"üüritav pind",A:A,5,BH:BH,1)), 0)+IFERROR(SUMIFS(E:E,G:G,"Ainukasutuses pind",C:C,"üüritav pind",H:H,BI183,A:A,6)/SUMIFS(E:E,G:G,"Ainukasutuses pind",C:C,"üüritav pind",A:A,6)*(IF(G183="Korruse üldpind", SUMIFS(E:E,G:G,"Ühiskasutuses korruse pind",C:C,"üüritav pind",A:A,6,BH:BH,1),SUMIFS(E:E,G:G,"Korruse üldpind",C:C,"üüritav pind",A:A,6,BH:BH,1))+SUMIFS(E:E,G:G,"Ühiskasutuses korruse pind",C:C,"üüritav pind",A:A,6,BH:BH,1)),0)+IFERROR(SUMIFS(E:E,G:G,"Ainukasutuses pind",C:C,"üüritav pind",H:H,BI183,A:A,7)/SUMIFS(E:E,G:G,"Ainukasutuses pind",C:C,"üüritav pind",A:A,7)*(IF(G183="Korruse üldpind", SUMIFS(E:E,G:G,"Ühiskasutuses korruse pind",C:C,"üüritav pind",A:A,7,BH:BH,1),SUMIFS(E:E,G:G,"Korruse üldpind",C:C,"üüritav pind",A:A,7,BH:BH,1))+SUMIFS(E:E,G:G,"Ühiskasutuses korruse pind",C:C,"üüritav pind",A:A,7,BH:BH,1)),0)+IFERROR(SUMIFS(E:E,G:G,"Ainukasutuses pind",C:C,"üüritav pind",H:H,BI183,A:A,8)/SUMIFS(E:E,G:G,"Ainukasutuses pind",C:C,"üüritav pind",A:A,8)*(IF(G183="Korruse üldpind", SUMIFS(E:E,G:G,"Ühiskasutuses korruse pind",C:C,"üüritav pind",A:A,8,BH:BH,1),SUMIFS(E:E,G:G,"Korruse üldpind",C:C,"üüritav pind",A:A,8,BH:BH,1))+SUMIFS(E:E,G:G,"Ühiskasutuses korruse pind",C:C,"üüritav pind",A:A,8,BH:BH,1)),0)+IFERROR(SUMIFS(E:E,G:G,"Ainukasutuses pind",C:C,"üüritav pind",H:H,BI183,A:A,9)/SUMIFS(E:E,G:G,"Ainukasutuses pind",C:C,"üüritav pind",A:A,9)*(IF(G183="Korruse üldpind", SUMIFS(E:E,G:G,"Ühiskasutuses korruse pind",C:C,"üüritav pind",A:A,9,BH:BH,1),SUMIFS(E:E,G:G,"Korruse üldpind",C:C,"üüritav pind",A:A,9,BH:BH,1))+SUMIFS(E:E,G:G,"Ühiskasutuses korruse pind",C:C,"üüritav pind",A:A,9,BH:BH,1)),0)+IFERROR(SUMIFS(E:E,G:G,"Ainukasutuses pind",C:C,"üüritav pind",H:H,BI183,A:A,10)/SUMIFS(E:E,G:G,"Ainukasutuses pind",C:C,"üüritav pind",A:A,10)*(IF(G183="Korruse üldpind", SUMIFS(E:E,G:G,"Ühiskasutuses korruse pind",C:C,"üüritav pind",A:A,10,BH:BH,1),SUMIFS(E:E,G:G,"Korruse üldpind",C:C,"üüritav pind",A:A,10,BH:BH,1))+SUMIFS(E:E,G:G,"Ühiskasutuses korruse pind",C:C,"üüritav pind",A:A,10,BH:BH,1)), 0)+IFERROR(SUMIFS(E:E,G:G,"Ainukasutuses pind",C:C,"üüritav pind",H:H,BI183,A:A,11)/SUMIFS(E:E,G:G,"Ainukasutuses pind",C:C,"üüritav pind",A:A,11)*(IF(G183="Korruse üldpind",SUMIFS(E:E,G:G,"Ühiskasutuses korruse pind",C:C,"üüritav pind",A:A,11,BH:BH,1),SUMIFS(E:E,G:G,"Korruse üldpind",C:C,"üüritav pind",A:A,11,BH:BH,1))+SUMIFS(E:E,G:G,"Ühiskasutuses korruse pind",C:C,"üüritav pind",A:A,11,BH:BH,1)), 0)+IFERROR(SUMIFS(E:E,G:G,"Ainukasutuses pind",C:C,"üüritav pind",H:H,BI183,A:A,12)/SUMIFS(E:E,G:G,"Ainukasutuses pind",C:C,"üüritav pind",A:A,12)*(IF(G183="Korruse üldpind", SUMIFS(E:E,G:G,"Ühiskasutuses korruse pind",C:C,"üüritav pind",A:A,12,BH:BH,1),SUMIFS(E:E,G:G,"Korruse üldpind",C:C,"üüritav pind",A:A,12,BH:BH,1))+SUMIFS(E:E,G:G,"Ühiskasutuses korruse pind",C:C,"üüritav pind",A:A,12,BH:BH,1)),0)+IFERROR(SUMIFS(E:E,G:G,"Ainukasutuses pind",C:C,"üüritav pind",H:H,BI183,A:A,13)/SUMIFS(E:E,G:G,"Ainukasutuses pind",C:C,"üüritav pind",A:A,13)*(IF(G183="Korruse üldpind", SUMIFS(E:E,G:G,"Ühiskasutuses korruse pind",C:C,"üüritav pind",A:A,13,BH:BH,1),SUMIFS(E:E,G:G,"Korruse üldpind",C:C,"üüritav pind",A:A,13,BH:BH,1))+SUMIFS(E:E,G:G,"Ühiskasutuses korruse pind",C:C,"üüritav pind",A:A,13,BH:BH,1)),0)+IFERROR(SUMIFS(E:E,G:G,"Ainukasutuses pind",C:C,"Üüritav pind",H:H,BI183,A:A,14)/SUMIFS(E:E,G:G,"Ainukasutuses pind",C:C,"Üüritav pind",A:A,14)*(IF(G183="Korruse üldpind", SUMIFS(E:E,G:G,"Ühiskasutuses korruse pind",C:C,"üüritav pind",A:A,14,BH:BH,1),SUMIFS(E:E,G:G,"Korruse üldpind",C:C,"üüritav pind",A:A,14,BH:BH,1))+SUMIFS(E:E,G:G,"Ühiskasutuses korruse pind",C:C,"üüritav pind",A:A,14,BH:BH,1)), 0),IF(BI183="Aktiivne vakantsus", SUMIFS(E:E,C:C,"üüritav pind",G:G,"Ühiskasutuses korruse pind",BH:BH,1)+SUMIFS(E:E,C:C,"üüritav pind",G:G,"Korruse üldpind",BH:BH,1)-SUM($BL$2:BL182), IF(BI183="Üüritav büroopind kokku", SUM($BL$2:BL182), "")))</f>
        <v/>
      </c>
      <c r="BM183" s="34" t="str">
        <f ca="1">IF(BF183&lt;&gt;"",IFERROR(AY183/SUM($AY$3:OFFSET($AY$3,MATCH("Üüritav büroopind kokku",$BI$5:$BI$300,0),0))*(SUMIFS(E:E,G:G,"Ühiskasutuses hoone pind",C:C,"ÜÜRITAV PIND",BH:BH,1)+SUMIFS(E:E,G:G,"Hoone üldpind",C:C,"ÜÜRITAV PIND",BH:BH,1)),0),IF(BI183="Aktiivne vakantsus",IFERROR(AY183/SUM($AY$3:OFFSET($AY$3,MATCH("Üüritav büroopind kokku",$BI$5:$BI$300,0),0))*(SUMIFS(E:E,G:G,"Ühiskasutuses hoone pind",C:C,"ÜÜRITAV PIND",BH:BH,1)+SUMIFS(E:E,G:G,"Hoone üldpind",C:C,"ÜÜRITAV PIND",BH:BH,1)),0),IF(BI183="Üüritav büroopind kokku",SUM($BM$2:BM182),"")))</f>
        <v/>
      </c>
      <c r="BN183" s="34" t="str">
        <f>IF(OR(BF183&lt;&gt;"",BI183="Aktiivne vakantsus"),IFERROR(SUMIFS(INDEX($AC$3:$AU$1002,0,MATCH($BI183,AC$2:AU$2,0)),$BH$3:$BH$1002,1),0),IF(BI183="Üüritav büroopind kokku",SUM($BN$2:BN182), ""))</f>
        <v/>
      </c>
      <c r="BO183" s="34" t="str">
        <f t="shared" si="23"/>
        <v/>
      </c>
      <c r="BP183" s="114" t="str">
        <f t="shared" ca="1" si="21"/>
        <v/>
      </c>
    </row>
    <row r="184" spans="1:68" x14ac:dyDescent="0.3">
      <c r="A184" s="25" t="str">
        <f>IF(Eksplikatsioon!A186=0,"",Eksplikatsioon!A186)</f>
        <v/>
      </c>
      <c r="B184" s="58" t="str">
        <f>IF(Eksplikatsioon!B186=0,"",Eksplikatsioon!B186)</f>
        <v/>
      </c>
      <c r="C184" s="25" t="str">
        <f>IF(Eksplikatsioon!C186=0,"",Eksplikatsioon!C186)</f>
        <v/>
      </c>
      <c r="D184" s="25" t="str">
        <f>IF(Eksplikatsioon!D186=0,"",Eksplikatsioon!D186)</f>
        <v/>
      </c>
      <c r="E184" s="56" t="str">
        <f>IF(Eksplikatsioon!F186=0,"",Eksplikatsioon!F186)</f>
        <v/>
      </c>
      <c r="F184" s="25" t="str">
        <f>IF(Eksplikatsioon!H186=0,"",Eksplikatsioon!H186)</f>
        <v/>
      </c>
      <c r="G184" s="25" t="str">
        <f>IF(Eksplikatsioon!J186=0,"",Eksplikatsioon!J186)</f>
        <v/>
      </c>
      <c r="H184" s="25" t="str">
        <f>IF(Eksplikatsioon!K186=0,"",Eksplikatsioon!K186)</f>
        <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c r="BH184" s="108" t="str">
        <f t="shared" si="22"/>
        <v/>
      </c>
      <c r="BI184" s="9" t="str">
        <f t="shared" si="24"/>
        <v/>
      </c>
      <c r="BJ184" s="9" t="str">
        <f t="shared" si="25"/>
        <v/>
      </c>
      <c r="BK184" s="34" t="str">
        <f>IF(BF184&lt;&gt;"",IF(SUMIFS(E:E,H:H,BI184,G:G,"Ainukasutuses pind",C:C,"ÜÜRITAV PIND",BH:BH,1)=0,0,SUMIFS(E:E,H:H,BI184,G:G,"Ainukasutuses pind",C:C,"ÜÜRITAV PIND",BH:BH,1)),IF(BI184="Aktiivne vakantsus",SUMIFS(E:E,C:C,"üüritav pind",G:G,"ainukasutuses pind",BH:BH,1)-SUM($BK$2:BK183),IF(BI184="Üüritav büroopind kokku",SUM($BK$2:BK183),"")))</f>
        <v/>
      </c>
      <c r="BL184" s="34" t="str">
        <f>IF(BF184&lt;&gt;"",IFERROR(SUMIFS(E:E,G:G,"Ainukasutuses pind",C:C,"üüritav pind",H:H,BI184,A:A,-4)/SUMIFS(E:E,G:G,"Ainukasutuses pind",C:C,"üüritav pind",A:A,-4)*(IF(G184="Korruse üldpind", SUMIFS(E:E,G:G,"Ühiskasutuses korruse pind",C:C,"üüritav pind",A:A,-4,BH:BH,1),SUMIFS(E:E,G:G,"Korruse üldpind",C:C,"üüritav pind",A:A,-4,BH:BH,1))+SUMIFS(E:E,G:G,"Ühiskasutuses korruse pind",C:C,"üüritav pind",A:A,-4,BH:BH,1)),0)+IFERROR(SUMIFS(E:E,G:G,"Ainukasutuses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pind",H:H,BI184,A:A,-1)/SUMIFS(E:E,G:G,"Ainukasutuses pind",C:C,"üüritav pind",A:A,-1)*(IF(G184="Korruse üldpind",SUMIFS(E:E,G:G,"Ühiskasutuses korruse pind",C:C,"üüritav pind",A:A,-1,BH:BH,1),SUMIFS(E:E,G:G,"Korruse üldpind",C:C,"üüritav pind",A:A,-1,BH:BH,1))+SUMIFS(E:E,G:G,"Ühiskasutuses korruse pind",C:C,"üüritav pind",A:A,-1,BH:BH,1)),0)+IFERROR(SUMIFS(E:E,G:G,"Ainukasutuses pind",C:C,"üüritav pind",H:H,BI184,A:A,0)/SUMIFS(E:E,G:G,"Ainukasutuses pind",C:C,"üüritav pind",A:A,0)*(IF(G184="Korruse üldpind", SUMIFS(E:E,G:G,"Ühiskasutuses korruse pind",C:C,"üüritav pind",A:A,0,BH:BH,1),SUMIFS(E:E,G:G,"Korruse üldpind",C:C,"üüritav pind",A:A,0,BH:BH,1))+SUMIFS(E:E,G:G,"Ühiskasutuses korruse pind",C:C,"üüritav pind",A:A,0,BH:BH,1)),0)+IFERROR(SUMIFS(E:E,G:G,"Ainukasutuses pind",C:C,"üüritav pind",H:H,BI184,A:A,1)/SUMIFS(E:E,G:G,"Ainukasutuses pind",C:C,"üüritav pind",A:A,1)*(IF(G184="Korruse üldpind", SUMIFS(E:E,G:G,"Ühiskasutuses korruse pind",C:C,"üüritav pind",A:A,1,BH:BH,1),SUMIFS(E:E,G:G,"Korruse üldpind",C:C,"üüritav pind",A:A,1,BH:BH,1))+SUMIFS(E:E,G:G,"Ühiskasutuses korruse pind",C:C,"üüritav pind",A:A,1,BH:BH,1)),0)+IFERROR(SUMIFS(E:E,G:G,"Ainukasutuses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 0)+IFERROR(SUMIFS(E:E,G:G,"Ainukasutuses pind",C:C,"üüritav pind",H:H,BI184,A:A,4)/SUMIFS(E:E,G:G,"Ainukasutuses pind",C:C,"üüritav pind",A:A,4)*(IF(G184="Korruse üldpind",SUMIFS(E:E,G:G,"Ühiskasutuses korruse pind",C:C,"üüritav pind",A:A,4,BH:BH,1),SUMIFS(E:E,G:G,"Korruse üldpind",C:C,"üüritav pind",A:A,4,BH:BH,1))+SUMIFS(E:E,G:G,"Ühiskasutuses korruse pind",C:C,"üüritav pind",A:A,4,BH:BH,1)), 0)+IFERROR(SUMIFS(E:E,G:G,"Ainukasutuses pind",C:C,"üüritav pind",H:H,BI184,A:A,5)/SUMIFS(E:E,G:G,"Ainukasutuses pind",C:C,"üüritav pind",A:A,5)*(IF(G184="Korruse üldpind", SUMIFS(E:E,G:G,"Ühiskasutuses korruse pind",C:C,"üüritav pind",A:A,5,BH:BH,1),SUMIFS(E:E,G:G,"Korruse üldpind",C:C,"üüritav pind",A:A,5,BH:BH,1))+SUMIFS(E:E,G:G,"Ühiskasutuses korruse pind",C:C,"üüritav pind",A:A,5,BH:BH,1)), 0)+IFERROR(SUMIFS(E:E,G:G,"Ainukasutuses pind",C:C,"üüritav pind",H:H,BI184,A:A,6)/SUMIFS(E:E,G:G,"Ainukasutuses pind",C:C,"üüritav pind",A:A,6)*(IF(G184="Korruse üldpind", SUMIFS(E:E,G:G,"Ühiskasutuses korruse pind",C:C,"üüritav pind",A:A,6,BH:BH,1),SUMIFS(E:E,G:G,"Korruse üldpind",C:C,"üüritav pind",A:A,6,BH:BH,1))+SUMIFS(E:E,G:G,"Ühiskasutuses korruse pind",C:C,"üüritav pind",A:A,6,BH:BH,1)),0)+IFERROR(SUMIFS(E:E,G:G,"Ainukasutuses pind",C:C,"üüritav pind",H:H,BI184,A:A,7)/SUMIFS(E:E,G:G,"Ainukasutuses pind",C:C,"üüritav pind",A:A,7)*(IF(G184="Korruse üldpind", SUMIFS(E:E,G:G,"Ühiskasutuses korruse pind",C:C,"üüritav pind",A:A,7,BH:BH,1),SUMIFS(E:E,G:G,"Korruse üldpind",C:C,"üüritav pind",A:A,7,BH:BH,1))+SUMIFS(E:E,G:G,"Ühiskasutuses korruse pind",C:C,"üüritav pind",A:A,7,BH:BH,1)),0)+IFERROR(SUMIFS(E:E,G:G,"Ainukasutuses pind",C:C,"üüritav pind",H:H,BI184,A:A,8)/SUMIFS(E:E,G:G,"Ainukasutuses pind",C:C,"üüritav pind",A:A,8)*(IF(G184="Korruse üldpind", SUMIFS(E:E,G:G,"Ühiskasutuses korruse pind",C:C,"üüritav pind",A:A,8,BH:BH,1),SUMIFS(E:E,G:G,"Korruse üldpind",C:C,"üüritav pind",A:A,8,BH:BH,1))+SUMIFS(E:E,G:G,"Ühiskasutuses korruse pind",C:C,"üüritav pind",A:A,8,BH:BH,1)),0)+IFERROR(SUMIFS(E:E,G:G,"Ainukasutuses pind",C:C,"üüritav pind",H:H,BI184,A:A,9)/SUMIFS(E:E,G:G,"Ainukasutuses pind",C:C,"üüritav pind",A:A,9)*(IF(G184="Korruse üldpind", SUMIFS(E:E,G:G,"Ühiskasutuses korruse pind",C:C,"üüritav pind",A:A,9,BH:BH,1),SUMIFS(E:E,G:G,"Korruse üldpind",C:C,"üüritav pind",A:A,9,BH:BH,1))+SUMIFS(E:E,G:G,"Ühiskasutuses korruse pind",C:C,"üüritav pind",A:A,9,BH:BH,1)),0)+IFERROR(SUMIFS(E:E,G:G,"Ainukasutuses pind",C:C,"üüritav pind",H:H,BI184,A:A,10)/SUMIFS(E:E,G:G,"Ainukasutuses pind",C:C,"üüritav pind",A:A,10)*(IF(G184="Korruse üldpind", SUMIFS(E:E,G:G,"Ühiskasutuses korruse pind",C:C,"üüritav pind",A:A,10,BH:BH,1),SUMIFS(E:E,G:G,"Korruse üldpind",C:C,"üüritav pind",A:A,10,BH:BH,1))+SUMIFS(E:E,G:G,"Ühiskasutuses korruse pind",C:C,"üüritav pind",A:A,10,BH:BH,1)), 0)+IFERROR(SUMIFS(E:E,G:G,"Ainukasutuses pind",C:C,"üüritav pind",H:H,BI184,A:A,11)/SUMIFS(E:E,G:G,"Ainukasutuses pind",C:C,"üüritav pind",A:A,11)*(IF(G184="Korruse üldpind",SUMIFS(E:E,G:G,"Ühiskasutuses korruse pind",C:C,"üüritav pind",A:A,11,BH:BH,1),SUMIFS(E:E,G:G,"Korruse üldpind",C:C,"üüritav pind",A:A,11,BH:BH,1))+SUMIFS(E:E,G:G,"Ühiskasutuses korruse pind",C:C,"üüritav pind",A:A,11,BH:BH,1)), 0)+IFERROR(SUMIFS(E:E,G:G,"Ainukasutuses pind",C:C,"üüritav pind",H:H,BI184,A:A,12)/SUMIFS(E:E,G:G,"Ainukasutuses pind",C:C,"üüritav pind",A:A,12)*(IF(G184="Korruse üldpind", SUMIFS(E:E,G:G,"Ühiskasutuses korruse pind",C:C,"üüritav pind",A:A,12,BH:BH,1),SUMIFS(E:E,G:G,"Korruse üldpind",C:C,"üüritav pind",A:A,12,BH:BH,1))+SUMIFS(E:E,G:G,"Ühiskasutuses korruse pind",C:C,"üüritav pind",A:A,12,BH:BH,1)),0)+IFERROR(SUMIFS(E:E,G:G,"Ainukasutuses pind",C:C,"üüritav pind",H:H,BI184,A:A,13)/SUMIFS(E:E,G:G,"Ainukasutuses pind",C:C,"üüritav pind",A:A,13)*(IF(G184="Korruse üldpind", SUMIFS(E:E,G:G,"Ühiskasutuses korruse pind",C:C,"üüritav pind",A:A,13,BH:BH,1),SUMIFS(E:E,G:G,"Korruse üldpind",C:C,"üüritav pind",A:A,13,BH:BH,1))+SUMIFS(E:E,G:G,"Ühiskasutuses korruse pind",C:C,"üüritav pind",A:A,13,BH:BH,1)),0)+IFERROR(SUMIFS(E:E,G:G,"Ainukasutuses pind",C:C,"Üüritav pind",H:H,BI184,A:A,14)/SUMIFS(E:E,G:G,"Ainukasutuses pind",C:C,"Üüritav pind",A:A,14)*(IF(G184="Korruse üldpind", SUMIFS(E:E,G:G,"Ühiskasutuses korruse pind",C:C,"üüritav pind",A:A,14,BH:BH,1),SUMIFS(E:E,G:G,"Korruse üldpind",C:C,"üüritav pind",A:A,14,BH:BH,1))+SUMIFS(E:E,G:G,"Ühiskasutuses korruse pind",C:C,"üüritav pind",A:A,14,BH:BH,1)), 0),IF(BI184="Aktiivne vakantsus", SUMIFS(E:E,C:C,"üüritav pind",G:G,"Ühiskasutuses korruse pind",BH:BH,1)+SUMIFS(E:E,C:C,"üüritav pind",G:G,"Korruse üldpind",BH:BH,1)-SUM($BL$2:BL183), IF(BI184="Üüritav büroopind kokku", SUM($BL$2:BL183), "")))</f>
        <v/>
      </c>
      <c r="BM184" s="34" t="str">
        <f ca="1">IF(BF184&lt;&gt;"",IFERROR(AY184/SUM($AY$3:OFFSET($AY$3,MATCH("Üüritav büroopind kokku",$BI$5:$BI$300,0),0))*(SUMIFS(E:E,G:G,"Ühiskasutuses hoone pind",C:C,"ÜÜRITAV PIND",BH:BH,1)+SUMIFS(E:E,G:G,"Hoone üldpind",C:C,"ÜÜRITAV PIND",BH:BH,1)),0),IF(BI184="Aktiivne vakantsus",IFERROR(AY184/SUM($AY$3:OFFSET($AY$3,MATCH("Üüritav büroopind kokku",$BI$5:$BI$300,0),0))*(SUMIFS(E:E,G:G,"Ühiskasutuses hoone pind",C:C,"ÜÜRITAV PIND",BH:BH,1)+SUMIFS(E:E,G:G,"Hoone üldpind",C:C,"ÜÜRITAV PIND",BH:BH,1)),0),IF(BI184="Üüritav büroopind kokku",SUM($BM$2:BM183),"")))</f>
        <v/>
      </c>
      <c r="BN184" s="34" t="str">
        <f>IF(OR(BF184&lt;&gt;"",BI184="Aktiivne vakantsus"),IFERROR(SUMIFS(INDEX($AC$3:$AU$1002,0,MATCH($BI184,AC$2:AU$2,0)),$BH$3:$BH$1002,1),0),IF(BI184="Üüritav büroopind kokku",SUM($BN$2:BN183), ""))</f>
        <v/>
      </c>
      <c r="BO184" s="34" t="str">
        <f t="shared" si="23"/>
        <v/>
      </c>
      <c r="BP184" s="114" t="str">
        <f t="shared" ca="1" si="21"/>
        <v/>
      </c>
    </row>
    <row r="185" spans="1:68" x14ac:dyDescent="0.3">
      <c r="A185" s="25" t="str">
        <f>IF(Eksplikatsioon!A187=0,"",Eksplikatsioon!A187)</f>
        <v/>
      </c>
      <c r="B185" s="58" t="str">
        <f>IF(Eksplikatsioon!B187=0,"",Eksplikatsioon!B187)</f>
        <v/>
      </c>
      <c r="C185" s="25" t="str">
        <f>IF(Eksplikatsioon!C187=0,"",Eksplikatsioon!C187)</f>
        <v/>
      </c>
      <c r="D185" s="25" t="str">
        <f>IF(Eksplikatsioon!D187=0,"",Eksplikatsioon!D187)</f>
        <v/>
      </c>
      <c r="E185" s="56" t="str">
        <f>IF(Eksplikatsioon!F187=0,"",Eksplikatsioon!F187)</f>
        <v/>
      </c>
      <c r="F185" s="25" t="str">
        <f>IF(Eksplikatsioon!H187=0,"",Eksplikatsioon!H187)</f>
        <v/>
      </c>
      <c r="G185" s="25" t="str">
        <f>IF(Eksplikatsioon!J187=0,"",Eksplikatsioon!J187)</f>
        <v/>
      </c>
      <c r="H185" s="25" t="str">
        <f>IF(Eksplikatsioon!K187=0,"",Eksplikatsioon!K187)</f>
        <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c r="BH185" s="108" t="str">
        <f t="shared" si="22"/>
        <v/>
      </c>
      <c r="BI185" s="9" t="str">
        <f t="shared" si="24"/>
        <v/>
      </c>
      <c r="BJ185" s="9" t="str">
        <f t="shared" si="25"/>
        <v/>
      </c>
      <c r="BK185" s="34" t="str">
        <f>IF(BF185&lt;&gt;"",IF(SUMIFS(E:E,H:H,BI185,G:G,"Ainukasutuses pind",C:C,"ÜÜRITAV PIND",BH:BH,1)=0,0,SUMIFS(E:E,H:H,BI185,G:G,"Ainukasutuses pind",C:C,"ÜÜRITAV PIND",BH:BH,1)),IF(BI185="Aktiivne vakantsus",SUMIFS(E:E,C:C,"üüritav pind",G:G,"ainukasutuses pind",BH:BH,1)-SUM($BK$2:BK184),IF(BI185="Üüritav büroopind kokku",SUM($BK$2:BK184),"")))</f>
        <v/>
      </c>
      <c r="BL185" s="34" t="str">
        <f>IF(BF185&lt;&gt;"",IFERROR(SUMIFS(E:E,G:G,"Ainukasutuses pind",C:C,"üüritav pind",H:H,BI185,A:A,-4)/SUMIFS(E:E,G:G,"Ainukasutuses pind",C:C,"üüritav pind",A:A,-4)*(IF(G185="Korruse üldpind", SUMIFS(E:E,G:G,"Ühiskasutuses korruse pind",C:C,"üüritav pind",A:A,-4,BH:BH,1),SUMIFS(E:E,G:G,"Korruse üldpind",C:C,"üüritav pind",A:A,-4,BH:BH,1))+SUMIFS(E:E,G:G,"Ühiskasutuses korruse pind",C:C,"üüritav pind",A:A,-4,BH:BH,1)),0)+IFERROR(SUMIFS(E:E,G:G,"Ainukasutuses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pind",H:H,BI185,A:A,-1)/SUMIFS(E:E,G:G,"Ainukasutuses pind",C:C,"üüritav pind",A:A,-1)*(IF(G185="Korruse üldpind",SUMIFS(E:E,G:G,"Ühiskasutuses korruse pind",C:C,"üüritav pind",A:A,-1,BH:BH,1),SUMIFS(E:E,G:G,"Korruse üldpind",C:C,"üüritav pind",A:A,-1,BH:BH,1))+SUMIFS(E:E,G:G,"Ühiskasutuses korruse pind",C:C,"üüritav pind",A:A,-1,BH:BH,1)),0)+IFERROR(SUMIFS(E:E,G:G,"Ainukasutuses pind",C:C,"üüritav pind",H:H,BI185,A:A,0)/SUMIFS(E:E,G:G,"Ainukasutuses pind",C:C,"üüritav pind",A:A,0)*(IF(G185="Korruse üldpind", SUMIFS(E:E,G:G,"Ühiskasutuses korruse pind",C:C,"üüritav pind",A:A,0,BH:BH,1),SUMIFS(E:E,G:G,"Korruse üldpind",C:C,"üüritav pind",A:A,0,BH:BH,1))+SUMIFS(E:E,G:G,"Ühiskasutuses korruse pind",C:C,"üüritav pind",A:A,0,BH:BH,1)),0)+IFERROR(SUMIFS(E:E,G:G,"Ainukasutuses pind",C:C,"üüritav pind",H:H,BI185,A:A,1)/SUMIFS(E:E,G:G,"Ainukasutuses pind",C:C,"üüritav pind",A:A,1)*(IF(G185="Korruse üldpind", SUMIFS(E:E,G:G,"Ühiskasutuses korruse pind",C:C,"üüritav pind",A:A,1,BH:BH,1),SUMIFS(E:E,G:G,"Korruse üldpind",C:C,"üüritav pind",A:A,1,BH:BH,1))+SUMIFS(E:E,G:G,"Ühiskasutuses korruse pind",C:C,"üüritav pind",A:A,1,BH:BH,1)),0)+IFERROR(SUMIFS(E:E,G:G,"Ainukasutuses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 0)+IFERROR(SUMIFS(E:E,G:G,"Ainukasutuses pind",C:C,"üüritav pind",H:H,BI185,A:A,4)/SUMIFS(E:E,G:G,"Ainukasutuses pind",C:C,"üüritav pind",A:A,4)*(IF(G185="Korruse üldpind",SUMIFS(E:E,G:G,"Ühiskasutuses korruse pind",C:C,"üüritav pind",A:A,4,BH:BH,1),SUMIFS(E:E,G:G,"Korruse üldpind",C:C,"üüritav pind",A:A,4,BH:BH,1))+SUMIFS(E:E,G:G,"Ühiskasutuses korruse pind",C:C,"üüritav pind",A:A,4,BH:BH,1)), 0)+IFERROR(SUMIFS(E:E,G:G,"Ainukasutuses pind",C:C,"üüritav pind",H:H,BI185,A:A,5)/SUMIFS(E:E,G:G,"Ainukasutuses pind",C:C,"üüritav pind",A:A,5)*(IF(G185="Korruse üldpind", SUMIFS(E:E,G:G,"Ühiskasutuses korruse pind",C:C,"üüritav pind",A:A,5,BH:BH,1),SUMIFS(E:E,G:G,"Korruse üldpind",C:C,"üüritav pind",A:A,5,BH:BH,1))+SUMIFS(E:E,G:G,"Ühiskasutuses korruse pind",C:C,"üüritav pind",A:A,5,BH:BH,1)), 0)+IFERROR(SUMIFS(E:E,G:G,"Ainukasutuses pind",C:C,"üüritav pind",H:H,BI185,A:A,6)/SUMIFS(E:E,G:G,"Ainukasutuses pind",C:C,"üüritav pind",A:A,6)*(IF(G185="Korruse üldpind", SUMIFS(E:E,G:G,"Ühiskasutuses korruse pind",C:C,"üüritav pind",A:A,6,BH:BH,1),SUMIFS(E:E,G:G,"Korruse üldpind",C:C,"üüritav pind",A:A,6,BH:BH,1))+SUMIFS(E:E,G:G,"Ühiskasutuses korruse pind",C:C,"üüritav pind",A:A,6,BH:BH,1)),0)+IFERROR(SUMIFS(E:E,G:G,"Ainukasutuses pind",C:C,"üüritav pind",H:H,BI185,A:A,7)/SUMIFS(E:E,G:G,"Ainukasutuses pind",C:C,"üüritav pind",A:A,7)*(IF(G185="Korruse üldpind", SUMIFS(E:E,G:G,"Ühiskasutuses korruse pind",C:C,"üüritav pind",A:A,7,BH:BH,1),SUMIFS(E:E,G:G,"Korruse üldpind",C:C,"üüritav pind",A:A,7,BH:BH,1))+SUMIFS(E:E,G:G,"Ühiskasutuses korruse pind",C:C,"üüritav pind",A:A,7,BH:BH,1)),0)+IFERROR(SUMIFS(E:E,G:G,"Ainukasutuses pind",C:C,"üüritav pind",H:H,BI185,A:A,8)/SUMIFS(E:E,G:G,"Ainukasutuses pind",C:C,"üüritav pind",A:A,8)*(IF(G185="Korruse üldpind", SUMIFS(E:E,G:G,"Ühiskasutuses korruse pind",C:C,"üüritav pind",A:A,8,BH:BH,1),SUMIFS(E:E,G:G,"Korruse üldpind",C:C,"üüritav pind",A:A,8,BH:BH,1))+SUMIFS(E:E,G:G,"Ühiskasutuses korruse pind",C:C,"üüritav pind",A:A,8,BH:BH,1)),0)+IFERROR(SUMIFS(E:E,G:G,"Ainukasutuses pind",C:C,"üüritav pind",H:H,BI185,A:A,9)/SUMIFS(E:E,G:G,"Ainukasutuses pind",C:C,"üüritav pind",A:A,9)*(IF(G185="Korruse üldpind", SUMIFS(E:E,G:G,"Ühiskasutuses korruse pind",C:C,"üüritav pind",A:A,9,BH:BH,1),SUMIFS(E:E,G:G,"Korruse üldpind",C:C,"üüritav pind",A:A,9,BH:BH,1))+SUMIFS(E:E,G:G,"Ühiskasutuses korruse pind",C:C,"üüritav pind",A:A,9,BH:BH,1)),0)+IFERROR(SUMIFS(E:E,G:G,"Ainukasutuses pind",C:C,"üüritav pind",H:H,BI185,A:A,10)/SUMIFS(E:E,G:G,"Ainukasutuses pind",C:C,"üüritav pind",A:A,10)*(IF(G185="Korruse üldpind", SUMIFS(E:E,G:G,"Ühiskasutuses korruse pind",C:C,"üüritav pind",A:A,10,BH:BH,1),SUMIFS(E:E,G:G,"Korruse üldpind",C:C,"üüritav pind",A:A,10,BH:BH,1))+SUMIFS(E:E,G:G,"Ühiskasutuses korruse pind",C:C,"üüritav pind",A:A,10,BH:BH,1)), 0)+IFERROR(SUMIFS(E:E,G:G,"Ainukasutuses pind",C:C,"üüritav pind",H:H,BI185,A:A,11)/SUMIFS(E:E,G:G,"Ainukasutuses pind",C:C,"üüritav pind",A:A,11)*(IF(G185="Korruse üldpind",SUMIFS(E:E,G:G,"Ühiskasutuses korruse pind",C:C,"üüritav pind",A:A,11,BH:BH,1),SUMIFS(E:E,G:G,"Korruse üldpind",C:C,"üüritav pind",A:A,11,BH:BH,1))+SUMIFS(E:E,G:G,"Ühiskasutuses korruse pind",C:C,"üüritav pind",A:A,11,BH:BH,1)), 0)+IFERROR(SUMIFS(E:E,G:G,"Ainukasutuses pind",C:C,"üüritav pind",H:H,BI185,A:A,12)/SUMIFS(E:E,G:G,"Ainukasutuses pind",C:C,"üüritav pind",A:A,12)*(IF(G185="Korruse üldpind", SUMIFS(E:E,G:G,"Ühiskasutuses korruse pind",C:C,"üüritav pind",A:A,12,BH:BH,1),SUMIFS(E:E,G:G,"Korruse üldpind",C:C,"üüritav pind",A:A,12,BH:BH,1))+SUMIFS(E:E,G:G,"Ühiskasutuses korruse pind",C:C,"üüritav pind",A:A,12,BH:BH,1)),0)+IFERROR(SUMIFS(E:E,G:G,"Ainukasutuses pind",C:C,"üüritav pind",H:H,BI185,A:A,13)/SUMIFS(E:E,G:G,"Ainukasutuses pind",C:C,"üüritav pind",A:A,13)*(IF(G185="Korruse üldpind", SUMIFS(E:E,G:G,"Ühiskasutuses korruse pind",C:C,"üüritav pind",A:A,13,BH:BH,1),SUMIFS(E:E,G:G,"Korruse üldpind",C:C,"üüritav pind",A:A,13,BH:BH,1))+SUMIFS(E:E,G:G,"Ühiskasutuses korruse pind",C:C,"üüritav pind",A:A,13,BH:BH,1)),0)+IFERROR(SUMIFS(E:E,G:G,"Ainukasutuses pind",C:C,"Üüritav pind",H:H,BI185,A:A,14)/SUMIFS(E:E,G:G,"Ainukasutuses pind",C:C,"Üüritav pind",A:A,14)*(IF(G185="Korruse üldpind", SUMIFS(E:E,G:G,"Ühiskasutuses korruse pind",C:C,"üüritav pind",A:A,14,BH:BH,1),SUMIFS(E:E,G:G,"Korruse üldpind",C:C,"üüritav pind",A:A,14,BH:BH,1))+SUMIFS(E:E,G:G,"Ühiskasutuses korruse pind",C:C,"üüritav pind",A:A,14,BH:BH,1)), 0),IF(BI185="Aktiivne vakantsus", SUMIFS(E:E,C:C,"üüritav pind",G:G,"Ühiskasutuses korruse pind",BH:BH,1)+SUMIFS(E:E,C:C,"üüritav pind",G:G,"Korruse üldpind",BH:BH,1)-SUM($BL$2:BL184), IF(BI185="Üüritav büroopind kokku", SUM($BL$2:BL184), "")))</f>
        <v/>
      </c>
      <c r="BM185" s="34" t="str">
        <f ca="1">IF(BF185&lt;&gt;"",IFERROR(AY185/SUM($AY$3:OFFSET($AY$3,MATCH("Üüritav büroopind kokku",$BI$5:$BI$300,0),0))*(SUMIFS(E:E,G:G,"Ühiskasutuses hoone pind",C:C,"ÜÜRITAV PIND",BH:BH,1)+SUMIFS(E:E,G:G,"Hoone üldpind",C:C,"ÜÜRITAV PIND",BH:BH,1)),0),IF(BI185="Aktiivne vakantsus",IFERROR(AY185/SUM($AY$3:OFFSET($AY$3,MATCH("Üüritav büroopind kokku",$BI$5:$BI$300,0),0))*(SUMIFS(E:E,G:G,"Ühiskasutuses hoone pind",C:C,"ÜÜRITAV PIND",BH:BH,1)+SUMIFS(E:E,G:G,"Hoone üldpind",C:C,"ÜÜRITAV PIND",BH:BH,1)),0),IF(BI185="Üüritav büroopind kokku",SUM($BM$2:BM184),"")))</f>
        <v/>
      </c>
      <c r="BN185" s="34" t="str">
        <f>IF(OR(BF185&lt;&gt;"",BI185="Aktiivne vakantsus"),IFERROR(SUMIFS(INDEX($AC$3:$AU$1002,0,MATCH($BI185,AC$2:AU$2,0)),$BH$3:$BH$1002,1),0),IF(BI185="Üüritav büroopind kokku",SUM($BN$2:BN184), ""))</f>
        <v/>
      </c>
      <c r="BO185" s="34" t="str">
        <f t="shared" si="23"/>
        <v/>
      </c>
      <c r="BP185" s="114" t="str">
        <f t="shared" ca="1" si="21"/>
        <v/>
      </c>
    </row>
    <row r="186" spans="1:68" x14ac:dyDescent="0.3">
      <c r="A186" s="25" t="str">
        <f>IF(Eksplikatsioon!A188=0,"",Eksplikatsioon!A188)</f>
        <v/>
      </c>
      <c r="B186" s="58" t="str">
        <f>IF(Eksplikatsioon!B188=0,"",Eksplikatsioon!B188)</f>
        <v/>
      </c>
      <c r="C186" s="25" t="str">
        <f>IF(Eksplikatsioon!C188=0,"",Eksplikatsioon!C188)</f>
        <v/>
      </c>
      <c r="D186" s="25" t="str">
        <f>IF(Eksplikatsioon!D188=0,"",Eksplikatsioon!D188)</f>
        <v/>
      </c>
      <c r="E186" s="56" t="str">
        <f>IF(Eksplikatsioon!F188=0,"",Eksplikatsioon!F188)</f>
        <v/>
      </c>
      <c r="F186" s="25" t="str">
        <f>IF(Eksplikatsioon!H188=0,"",Eksplikatsioon!H188)</f>
        <v/>
      </c>
      <c r="G186" s="25" t="str">
        <f>IF(Eksplikatsioon!J188=0,"",Eksplikatsioon!J188)</f>
        <v/>
      </c>
      <c r="H186" s="25" t="str">
        <f>IF(Eksplikatsioon!K188=0,"",Eksplikatsioon!K188)</f>
        <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c r="BH186" s="108" t="str">
        <f t="shared" si="22"/>
        <v/>
      </c>
      <c r="BI186" s="9" t="str">
        <f t="shared" si="24"/>
        <v/>
      </c>
      <c r="BJ186" s="9" t="str">
        <f t="shared" si="25"/>
        <v/>
      </c>
      <c r="BK186" s="34" t="str">
        <f>IF(BF186&lt;&gt;"",IF(SUMIFS(E:E,H:H,BI186,G:G,"Ainukasutuses pind",C:C,"ÜÜRITAV PIND",BH:BH,1)=0,0,SUMIFS(E:E,H:H,BI186,G:G,"Ainukasutuses pind",C:C,"ÜÜRITAV PIND",BH:BH,1)),IF(BI186="Aktiivne vakantsus",SUMIFS(E:E,C:C,"üüritav pind",G:G,"ainukasutuses pind",BH:BH,1)-SUM($BK$2:BK185),IF(BI186="Üüritav büroopind kokku",SUM($BK$2:BK185),"")))</f>
        <v/>
      </c>
      <c r="BL186" s="34" t="str">
        <f>IF(BF186&lt;&gt;"",IFERROR(SUMIFS(E:E,G:G,"Ainukasutuses pind",C:C,"üüritav pind",H:H,BI186,A:A,-4)/SUMIFS(E:E,G:G,"Ainukasutuses pind",C:C,"üüritav pind",A:A,-4)*(IF(G186="Korruse üldpind", SUMIFS(E:E,G:G,"Ühiskasutuses korruse pind",C:C,"üüritav pind",A:A,-4,BH:BH,1),SUMIFS(E:E,G:G,"Korruse üldpind",C:C,"üüritav pind",A:A,-4,BH:BH,1))+SUMIFS(E:E,G:G,"Ühiskasutuses korruse pind",C:C,"üüritav pind",A:A,-4,BH:BH,1)),0)+IFERROR(SUMIFS(E:E,G:G,"Ainukasutuses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pind",H:H,BI186,A:A,-1)/SUMIFS(E:E,G:G,"Ainukasutuses pind",C:C,"üüritav pind",A:A,-1)*(IF(G186="Korruse üldpind",SUMIFS(E:E,G:G,"Ühiskasutuses korruse pind",C:C,"üüritav pind",A:A,-1,BH:BH,1),SUMIFS(E:E,G:G,"Korruse üldpind",C:C,"üüritav pind",A:A,-1,BH:BH,1))+SUMIFS(E:E,G:G,"Ühiskasutuses korruse pind",C:C,"üüritav pind",A:A,-1,BH:BH,1)),0)+IFERROR(SUMIFS(E:E,G:G,"Ainukasutuses pind",C:C,"üüritav pind",H:H,BI186,A:A,0)/SUMIFS(E:E,G:G,"Ainukasutuses pind",C:C,"üüritav pind",A:A,0)*(IF(G186="Korruse üldpind", SUMIFS(E:E,G:G,"Ühiskasutuses korruse pind",C:C,"üüritav pind",A:A,0,BH:BH,1),SUMIFS(E:E,G:G,"Korruse üldpind",C:C,"üüritav pind",A:A,0,BH:BH,1))+SUMIFS(E:E,G:G,"Ühiskasutuses korruse pind",C:C,"üüritav pind",A:A,0,BH:BH,1)),0)+IFERROR(SUMIFS(E:E,G:G,"Ainukasutuses pind",C:C,"üüritav pind",H:H,BI186,A:A,1)/SUMIFS(E:E,G:G,"Ainukasutuses pind",C:C,"üüritav pind",A:A,1)*(IF(G186="Korruse üldpind", SUMIFS(E:E,G:G,"Ühiskasutuses korruse pind",C:C,"üüritav pind",A:A,1,BH:BH,1),SUMIFS(E:E,G:G,"Korruse üldpind",C:C,"üüritav pind",A:A,1,BH:BH,1))+SUMIFS(E:E,G:G,"Ühiskasutuses korruse pind",C:C,"üüritav pind",A:A,1,BH:BH,1)),0)+IFERROR(SUMIFS(E:E,G:G,"Ainukasutuses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 0)+IFERROR(SUMIFS(E:E,G:G,"Ainukasutuses pind",C:C,"üüritav pind",H:H,BI186,A:A,4)/SUMIFS(E:E,G:G,"Ainukasutuses pind",C:C,"üüritav pind",A:A,4)*(IF(G186="Korruse üldpind",SUMIFS(E:E,G:G,"Ühiskasutuses korruse pind",C:C,"üüritav pind",A:A,4,BH:BH,1),SUMIFS(E:E,G:G,"Korruse üldpind",C:C,"üüritav pind",A:A,4,BH:BH,1))+SUMIFS(E:E,G:G,"Ühiskasutuses korruse pind",C:C,"üüritav pind",A:A,4,BH:BH,1)), 0)+IFERROR(SUMIFS(E:E,G:G,"Ainukasutuses pind",C:C,"üüritav pind",H:H,BI186,A:A,5)/SUMIFS(E:E,G:G,"Ainukasutuses pind",C:C,"üüritav pind",A:A,5)*(IF(G186="Korruse üldpind", SUMIFS(E:E,G:G,"Ühiskasutuses korruse pind",C:C,"üüritav pind",A:A,5,BH:BH,1),SUMIFS(E:E,G:G,"Korruse üldpind",C:C,"üüritav pind",A:A,5,BH:BH,1))+SUMIFS(E:E,G:G,"Ühiskasutuses korruse pind",C:C,"üüritav pind",A:A,5,BH:BH,1)), 0)+IFERROR(SUMIFS(E:E,G:G,"Ainukasutuses pind",C:C,"üüritav pind",H:H,BI186,A:A,6)/SUMIFS(E:E,G:G,"Ainukasutuses pind",C:C,"üüritav pind",A:A,6)*(IF(G186="Korruse üldpind", SUMIFS(E:E,G:G,"Ühiskasutuses korruse pind",C:C,"üüritav pind",A:A,6,BH:BH,1),SUMIFS(E:E,G:G,"Korruse üldpind",C:C,"üüritav pind",A:A,6,BH:BH,1))+SUMIFS(E:E,G:G,"Ühiskasutuses korruse pind",C:C,"üüritav pind",A:A,6,BH:BH,1)),0)+IFERROR(SUMIFS(E:E,G:G,"Ainukasutuses pind",C:C,"üüritav pind",H:H,BI186,A:A,7)/SUMIFS(E:E,G:G,"Ainukasutuses pind",C:C,"üüritav pind",A:A,7)*(IF(G186="Korruse üldpind", SUMIFS(E:E,G:G,"Ühiskasutuses korruse pind",C:C,"üüritav pind",A:A,7,BH:BH,1),SUMIFS(E:E,G:G,"Korruse üldpind",C:C,"üüritav pind",A:A,7,BH:BH,1))+SUMIFS(E:E,G:G,"Ühiskasutuses korruse pind",C:C,"üüritav pind",A:A,7,BH:BH,1)),0)+IFERROR(SUMIFS(E:E,G:G,"Ainukasutuses pind",C:C,"üüritav pind",H:H,BI186,A:A,8)/SUMIFS(E:E,G:G,"Ainukasutuses pind",C:C,"üüritav pind",A:A,8)*(IF(G186="Korruse üldpind", SUMIFS(E:E,G:G,"Ühiskasutuses korruse pind",C:C,"üüritav pind",A:A,8,BH:BH,1),SUMIFS(E:E,G:G,"Korruse üldpind",C:C,"üüritav pind",A:A,8,BH:BH,1))+SUMIFS(E:E,G:G,"Ühiskasutuses korruse pind",C:C,"üüritav pind",A:A,8,BH:BH,1)),0)+IFERROR(SUMIFS(E:E,G:G,"Ainukasutuses pind",C:C,"üüritav pind",H:H,BI186,A:A,9)/SUMIFS(E:E,G:G,"Ainukasutuses pind",C:C,"üüritav pind",A:A,9)*(IF(G186="Korruse üldpind", SUMIFS(E:E,G:G,"Ühiskasutuses korruse pind",C:C,"üüritav pind",A:A,9,BH:BH,1),SUMIFS(E:E,G:G,"Korruse üldpind",C:C,"üüritav pind",A:A,9,BH:BH,1))+SUMIFS(E:E,G:G,"Ühiskasutuses korruse pind",C:C,"üüritav pind",A:A,9,BH:BH,1)),0)+IFERROR(SUMIFS(E:E,G:G,"Ainukasutuses pind",C:C,"üüritav pind",H:H,BI186,A:A,10)/SUMIFS(E:E,G:G,"Ainukasutuses pind",C:C,"üüritav pind",A:A,10)*(IF(G186="Korruse üldpind", SUMIFS(E:E,G:G,"Ühiskasutuses korruse pind",C:C,"üüritav pind",A:A,10,BH:BH,1),SUMIFS(E:E,G:G,"Korruse üldpind",C:C,"üüritav pind",A:A,10,BH:BH,1))+SUMIFS(E:E,G:G,"Ühiskasutuses korruse pind",C:C,"üüritav pind",A:A,10,BH:BH,1)), 0)+IFERROR(SUMIFS(E:E,G:G,"Ainukasutuses pind",C:C,"üüritav pind",H:H,BI186,A:A,11)/SUMIFS(E:E,G:G,"Ainukasutuses pind",C:C,"üüritav pind",A:A,11)*(IF(G186="Korruse üldpind",SUMIFS(E:E,G:G,"Ühiskasutuses korruse pind",C:C,"üüritav pind",A:A,11,BH:BH,1),SUMIFS(E:E,G:G,"Korruse üldpind",C:C,"üüritav pind",A:A,11,BH:BH,1))+SUMIFS(E:E,G:G,"Ühiskasutuses korruse pind",C:C,"üüritav pind",A:A,11,BH:BH,1)), 0)+IFERROR(SUMIFS(E:E,G:G,"Ainukasutuses pind",C:C,"üüritav pind",H:H,BI186,A:A,12)/SUMIFS(E:E,G:G,"Ainukasutuses pind",C:C,"üüritav pind",A:A,12)*(IF(G186="Korruse üldpind", SUMIFS(E:E,G:G,"Ühiskasutuses korruse pind",C:C,"üüritav pind",A:A,12,BH:BH,1),SUMIFS(E:E,G:G,"Korruse üldpind",C:C,"üüritav pind",A:A,12,BH:BH,1))+SUMIFS(E:E,G:G,"Ühiskasutuses korruse pind",C:C,"üüritav pind",A:A,12,BH:BH,1)),0)+IFERROR(SUMIFS(E:E,G:G,"Ainukasutuses pind",C:C,"üüritav pind",H:H,BI186,A:A,13)/SUMIFS(E:E,G:G,"Ainukasutuses pind",C:C,"üüritav pind",A:A,13)*(IF(G186="Korruse üldpind", SUMIFS(E:E,G:G,"Ühiskasutuses korruse pind",C:C,"üüritav pind",A:A,13,BH:BH,1),SUMIFS(E:E,G:G,"Korruse üldpind",C:C,"üüritav pind",A:A,13,BH:BH,1))+SUMIFS(E:E,G:G,"Ühiskasutuses korruse pind",C:C,"üüritav pind",A:A,13,BH:BH,1)),0)+IFERROR(SUMIFS(E:E,G:G,"Ainukasutuses pind",C:C,"Üüritav pind",H:H,BI186,A:A,14)/SUMIFS(E:E,G:G,"Ainukasutuses pind",C:C,"Üüritav pind",A:A,14)*(IF(G186="Korruse üldpind", SUMIFS(E:E,G:G,"Ühiskasutuses korruse pind",C:C,"üüritav pind",A:A,14,BH:BH,1),SUMIFS(E:E,G:G,"Korruse üldpind",C:C,"üüritav pind",A:A,14,BH:BH,1))+SUMIFS(E:E,G:G,"Ühiskasutuses korruse pind",C:C,"üüritav pind",A:A,14,BH:BH,1)), 0),IF(BI186="Aktiivne vakantsus", SUMIFS(E:E,C:C,"üüritav pind",G:G,"Ühiskasutuses korruse pind",BH:BH,1)+SUMIFS(E:E,C:C,"üüritav pind",G:G,"Korruse üldpind",BH:BH,1)-SUM($BL$2:BL185), IF(BI186="Üüritav büroopind kokku", SUM($BL$2:BL185), "")))</f>
        <v/>
      </c>
      <c r="BM186" s="34" t="str">
        <f ca="1">IF(BF186&lt;&gt;"",IFERROR(AY186/SUM($AY$3:OFFSET($AY$3,MATCH("Üüritav büroopind kokku",$BI$5:$BI$300,0),0))*(SUMIFS(E:E,G:G,"Ühiskasutuses hoone pind",C:C,"ÜÜRITAV PIND",BH:BH,1)+SUMIFS(E:E,G:G,"Hoone üldpind",C:C,"ÜÜRITAV PIND",BH:BH,1)),0),IF(BI186="Aktiivne vakantsus",IFERROR(AY186/SUM($AY$3:OFFSET($AY$3,MATCH("Üüritav büroopind kokku",$BI$5:$BI$300,0),0))*(SUMIFS(E:E,G:G,"Ühiskasutuses hoone pind",C:C,"ÜÜRITAV PIND",BH:BH,1)+SUMIFS(E:E,G:G,"Hoone üldpind",C:C,"ÜÜRITAV PIND",BH:BH,1)),0),IF(BI186="Üüritav büroopind kokku",SUM($BM$2:BM185),"")))</f>
        <v/>
      </c>
      <c r="BN186" s="34" t="str">
        <f>IF(OR(BF186&lt;&gt;"",BI186="Aktiivne vakantsus"),IFERROR(SUMIFS(INDEX($AC$3:$AU$1002,0,MATCH($BI186,AC$2:AU$2,0)),$BH$3:$BH$1002,1),0),IF(BI186="Üüritav büroopind kokku",SUM($BN$2:BN185), ""))</f>
        <v/>
      </c>
      <c r="BO186" s="34" t="str">
        <f t="shared" si="23"/>
        <v/>
      </c>
      <c r="BP186" s="114" t="str">
        <f t="shared" ca="1" si="21"/>
        <v/>
      </c>
    </row>
    <row r="187" spans="1:68" x14ac:dyDescent="0.3">
      <c r="A187" s="25" t="str">
        <f>IF(Eksplikatsioon!A189=0,"",Eksplikatsioon!A189)</f>
        <v/>
      </c>
      <c r="B187" s="58" t="str">
        <f>IF(Eksplikatsioon!B189=0,"",Eksplikatsioon!B189)</f>
        <v/>
      </c>
      <c r="C187" s="25" t="str">
        <f>IF(Eksplikatsioon!C189=0,"",Eksplikatsioon!C189)</f>
        <v/>
      </c>
      <c r="D187" s="25" t="str">
        <f>IF(Eksplikatsioon!D189=0,"",Eksplikatsioon!D189)</f>
        <v/>
      </c>
      <c r="E187" s="56" t="str">
        <f>IF(Eksplikatsioon!F189=0,"",Eksplikatsioon!F189)</f>
        <v/>
      </c>
      <c r="F187" s="25" t="str">
        <f>IF(Eksplikatsioon!H189=0,"",Eksplikatsioon!H189)</f>
        <v/>
      </c>
      <c r="G187" s="25" t="str">
        <f>IF(Eksplikatsioon!J189=0,"",Eksplikatsioon!J189)</f>
        <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c r="BH187" s="108" t="str">
        <f t="shared" si="22"/>
        <v/>
      </c>
      <c r="BI187" s="9" t="str">
        <f t="shared" si="24"/>
        <v/>
      </c>
      <c r="BJ187" s="9" t="str">
        <f t="shared" si="25"/>
        <v/>
      </c>
      <c r="BK187" s="34" t="str">
        <f>IF(BF187&lt;&gt;"",IF(SUMIFS(E:E,H:H,BI187,G:G,"Ainukasutuses pind",C:C,"ÜÜRITAV PIND",BH:BH,1)=0,0,SUMIFS(E:E,H:H,BI187,G:G,"Ainukasutuses pind",C:C,"ÜÜRITAV PIND",BH:BH,1)),IF(BI187="Aktiivne vakantsus",SUMIFS(E:E,C:C,"üüritav pind",G:G,"ainukasutuses pind",BH:BH,1)-SUM($BK$2:BK186),IF(BI187="Üüritav büroopind kokku",SUM($BK$2:BK186),"")))</f>
        <v/>
      </c>
      <c r="BL187" s="34" t="str">
        <f>IF(BF187&lt;&gt;"",IFERROR(SUMIFS(E:E,G:G,"Ainukasutuses pind",C:C,"üüritav pind",H:H,BI187,A:A,-4)/SUMIFS(E:E,G:G,"Ainukasutuses pind",C:C,"üüritav pind",A:A,-4)*(IF(G187="Korruse üldpind", SUMIFS(E:E,G:G,"Ühiskasutuses korruse pind",C:C,"üüritav pind",A:A,-4,BH:BH,1),SUMIFS(E:E,G:G,"Korruse üldpind",C:C,"üüritav pind",A:A,-4,BH:BH,1))+SUMIFS(E:E,G:G,"Ühiskasutuses korruse pind",C:C,"üüritav pind",A:A,-4,BH:BH,1)),0)+IFERROR(SUMIFS(E:E,G:G,"Ainukasutuses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pind",H:H,BI187,A:A,-1)/SUMIFS(E:E,G:G,"Ainukasutuses pind",C:C,"üüritav pind",A:A,-1)*(IF(G187="Korruse üldpind",SUMIFS(E:E,G:G,"Ühiskasutuses korruse pind",C:C,"üüritav pind",A:A,-1,BH:BH,1),SUMIFS(E:E,G:G,"Korruse üldpind",C:C,"üüritav pind",A:A,-1,BH:BH,1))+SUMIFS(E:E,G:G,"Ühiskasutuses korruse pind",C:C,"üüritav pind",A:A,-1,BH:BH,1)),0)+IFERROR(SUMIFS(E:E,G:G,"Ainukasutuses pind",C:C,"üüritav pind",H:H,BI187,A:A,0)/SUMIFS(E:E,G:G,"Ainukasutuses pind",C:C,"üüritav pind",A:A,0)*(IF(G187="Korruse üldpind", SUMIFS(E:E,G:G,"Ühiskasutuses korruse pind",C:C,"üüritav pind",A:A,0,BH:BH,1),SUMIFS(E:E,G:G,"Korruse üldpind",C:C,"üüritav pind",A:A,0,BH:BH,1))+SUMIFS(E:E,G:G,"Ühiskasutuses korruse pind",C:C,"üüritav pind",A:A,0,BH:BH,1)),0)+IFERROR(SUMIFS(E:E,G:G,"Ainukasutuses pind",C:C,"üüritav pind",H:H,BI187,A:A,1)/SUMIFS(E:E,G:G,"Ainukasutuses pind",C:C,"üüritav pind",A:A,1)*(IF(G187="Korruse üldpind", SUMIFS(E:E,G:G,"Ühiskasutuses korruse pind",C:C,"üüritav pind",A:A,1,BH:BH,1),SUMIFS(E:E,G:G,"Korruse üldpind",C:C,"üüritav pind",A:A,1,BH:BH,1))+SUMIFS(E:E,G:G,"Ühiskasutuses korruse pind",C:C,"üüritav pind",A:A,1,BH:BH,1)),0)+IFERROR(SUMIFS(E:E,G:G,"Ainukasutuses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 0)+IFERROR(SUMIFS(E:E,G:G,"Ainukasutuses pind",C:C,"üüritav pind",H:H,BI187,A:A,4)/SUMIFS(E:E,G:G,"Ainukasutuses pind",C:C,"üüritav pind",A:A,4)*(IF(G187="Korruse üldpind",SUMIFS(E:E,G:G,"Ühiskasutuses korruse pind",C:C,"üüritav pind",A:A,4,BH:BH,1),SUMIFS(E:E,G:G,"Korruse üldpind",C:C,"üüritav pind",A:A,4,BH:BH,1))+SUMIFS(E:E,G:G,"Ühiskasutuses korruse pind",C:C,"üüritav pind",A:A,4,BH:BH,1)), 0)+IFERROR(SUMIFS(E:E,G:G,"Ainukasutuses pind",C:C,"üüritav pind",H:H,BI187,A:A,5)/SUMIFS(E:E,G:G,"Ainukasutuses pind",C:C,"üüritav pind",A:A,5)*(IF(G187="Korruse üldpind", SUMIFS(E:E,G:G,"Ühiskasutuses korruse pind",C:C,"üüritav pind",A:A,5,BH:BH,1),SUMIFS(E:E,G:G,"Korruse üldpind",C:C,"üüritav pind",A:A,5,BH:BH,1))+SUMIFS(E:E,G:G,"Ühiskasutuses korruse pind",C:C,"üüritav pind",A:A,5,BH:BH,1)), 0)+IFERROR(SUMIFS(E:E,G:G,"Ainukasutuses pind",C:C,"üüritav pind",H:H,BI187,A:A,6)/SUMIFS(E:E,G:G,"Ainukasutuses pind",C:C,"üüritav pind",A:A,6)*(IF(G187="Korruse üldpind", SUMIFS(E:E,G:G,"Ühiskasutuses korruse pind",C:C,"üüritav pind",A:A,6,BH:BH,1),SUMIFS(E:E,G:G,"Korruse üldpind",C:C,"üüritav pind",A:A,6,BH:BH,1))+SUMIFS(E:E,G:G,"Ühiskasutuses korruse pind",C:C,"üüritav pind",A:A,6,BH:BH,1)),0)+IFERROR(SUMIFS(E:E,G:G,"Ainukasutuses pind",C:C,"üüritav pind",H:H,BI187,A:A,7)/SUMIFS(E:E,G:G,"Ainukasutuses pind",C:C,"üüritav pind",A:A,7)*(IF(G187="Korruse üldpind", SUMIFS(E:E,G:G,"Ühiskasutuses korruse pind",C:C,"üüritav pind",A:A,7,BH:BH,1),SUMIFS(E:E,G:G,"Korruse üldpind",C:C,"üüritav pind",A:A,7,BH:BH,1))+SUMIFS(E:E,G:G,"Ühiskasutuses korruse pind",C:C,"üüritav pind",A:A,7,BH:BH,1)),0)+IFERROR(SUMIFS(E:E,G:G,"Ainukasutuses pind",C:C,"üüritav pind",H:H,BI187,A:A,8)/SUMIFS(E:E,G:G,"Ainukasutuses pind",C:C,"üüritav pind",A:A,8)*(IF(G187="Korruse üldpind", SUMIFS(E:E,G:G,"Ühiskasutuses korruse pind",C:C,"üüritav pind",A:A,8,BH:BH,1),SUMIFS(E:E,G:G,"Korruse üldpind",C:C,"üüritav pind",A:A,8,BH:BH,1))+SUMIFS(E:E,G:G,"Ühiskasutuses korruse pind",C:C,"üüritav pind",A:A,8,BH:BH,1)),0)+IFERROR(SUMIFS(E:E,G:G,"Ainukasutuses pind",C:C,"üüritav pind",H:H,BI187,A:A,9)/SUMIFS(E:E,G:G,"Ainukasutuses pind",C:C,"üüritav pind",A:A,9)*(IF(G187="Korruse üldpind", SUMIFS(E:E,G:G,"Ühiskasutuses korruse pind",C:C,"üüritav pind",A:A,9,BH:BH,1),SUMIFS(E:E,G:G,"Korruse üldpind",C:C,"üüritav pind",A:A,9,BH:BH,1))+SUMIFS(E:E,G:G,"Ühiskasutuses korruse pind",C:C,"üüritav pind",A:A,9,BH:BH,1)),0)+IFERROR(SUMIFS(E:E,G:G,"Ainukasutuses pind",C:C,"üüritav pind",H:H,BI187,A:A,10)/SUMIFS(E:E,G:G,"Ainukasutuses pind",C:C,"üüritav pind",A:A,10)*(IF(G187="Korruse üldpind", SUMIFS(E:E,G:G,"Ühiskasutuses korruse pind",C:C,"üüritav pind",A:A,10,BH:BH,1),SUMIFS(E:E,G:G,"Korruse üldpind",C:C,"üüritav pind",A:A,10,BH:BH,1))+SUMIFS(E:E,G:G,"Ühiskasutuses korruse pind",C:C,"üüritav pind",A:A,10,BH:BH,1)), 0)+IFERROR(SUMIFS(E:E,G:G,"Ainukasutuses pind",C:C,"üüritav pind",H:H,BI187,A:A,11)/SUMIFS(E:E,G:G,"Ainukasutuses pind",C:C,"üüritav pind",A:A,11)*(IF(G187="Korruse üldpind",SUMIFS(E:E,G:G,"Ühiskasutuses korruse pind",C:C,"üüritav pind",A:A,11,BH:BH,1),SUMIFS(E:E,G:G,"Korruse üldpind",C:C,"üüritav pind",A:A,11,BH:BH,1))+SUMIFS(E:E,G:G,"Ühiskasutuses korruse pind",C:C,"üüritav pind",A:A,11,BH:BH,1)), 0)+IFERROR(SUMIFS(E:E,G:G,"Ainukasutuses pind",C:C,"üüritav pind",H:H,BI187,A:A,12)/SUMIFS(E:E,G:G,"Ainukasutuses pind",C:C,"üüritav pind",A:A,12)*(IF(G187="Korruse üldpind", SUMIFS(E:E,G:G,"Ühiskasutuses korruse pind",C:C,"üüritav pind",A:A,12,BH:BH,1),SUMIFS(E:E,G:G,"Korruse üldpind",C:C,"üüritav pind",A:A,12,BH:BH,1))+SUMIFS(E:E,G:G,"Ühiskasutuses korruse pind",C:C,"üüritav pind",A:A,12,BH:BH,1)),0)+IFERROR(SUMIFS(E:E,G:G,"Ainukasutuses pind",C:C,"üüritav pind",H:H,BI187,A:A,13)/SUMIFS(E:E,G:G,"Ainukasutuses pind",C:C,"üüritav pind",A:A,13)*(IF(G187="Korruse üldpind", SUMIFS(E:E,G:G,"Ühiskasutuses korruse pind",C:C,"üüritav pind",A:A,13,BH:BH,1),SUMIFS(E:E,G:G,"Korruse üldpind",C:C,"üüritav pind",A:A,13,BH:BH,1))+SUMIFS(E:E,G:G,"Ühiskasutuses korruse pind",C:C,"üüritav pind",A:A,13,BH:BH,1)),0)+IFERROR(SUMIFS(E:E,G:G,"Ainukasutuses pind",C:C,"Üüritav pind",H:H,BI187,A:A,14)/SUMIFS(E:E,G:G,"Ainukasutuses pind",C:C,"Üüritav pind",A:A,14)*(IF(G187="Korruse üldpind", SUMIFS(E:E,G:G,"Ühiskasutuses korruse pind",C:C,"üüritav pind",A:A,14,BH:BH,1),SUMIFS(E:E,G:G,"Korruse üldpind",C:C,"üüritav pind",A:A,14,BH:BH,1))+SUMIFS(E:E,G:G,"Ühiskasutuses korruse pind",C:C,"üüritav pind",A:A,14,BH:BH,1)), 0),IF(BI187="Aktiivne vakantsus", SUMIFS(E:E,C:C,"üüritav pind",G:G,"Ühiskasutuses korruse pind",BH:BH,1)+SUMIFS(E:E,C:C,"üüritav pind",G:G,"Korruse üldpind",BH:BH,1)-SUM($BL$2:BL186), IF(BI187="Üüritav büroopind kokku", SUM($BL$2:BL186), "")))</f>
        <v/>
      </c>
      <c r="BM187" s="34" t="str">
        <f ca="1">IF(BF187&lt;&gt;"",IFERROR(AY187/SUM($AY$3:OFFSET($AY$3,MATCH("Üüritav büroopind kokku",$BI$5:$BI$300,0),0))*(SUMIFS(E:E,G:G,"Ühiskasutuses hoone pind",C:C,"ÜÜRITAV PIND",BH:BH,1)+SUMIFS(E:E,G:G,"Hoone üldpind",C:C,"ÜÜRITAV PIND",BH:BH,1)),0),IF(BI187="Aktiivne vakantsus",IFERROR(AY187/SUM($AY$3:OFFSET($AY$3,MATCH("Üüritav büroopind kokku",$BI$5:$BI$300,0),0))*(SUMIFS(E:E,G:G,"Ühiskasutuses hoone pind",C:C,"ÜÜRITAV PIND",BH:BH,1)+SUMIFS(E:E,G:G,"Hoone üldpind",C:C,"ÜÜRITAV PIND",BH:BH,1)),0),IF(BI187="Üüritav büroopind kokku",SUM($BM$2:BM186),"")))</f>
        <v/>
      </c>
      <c r="BN187" s="34" t="str">
        <f>IF(OR(BF187&lt;&gt;"",BI187="Aktiivne vakantsus"),IFERROR(SUMIFS(INDEX($AC$3:$AU$1002,0,MATCH($BI187,AC$2:AU$2,0)),$BH$3:$BH$1002,1),0),IF(BI187="Üüritav büroopind kokku",SUM($BN$2:BN186), ""))</f>
        <v/>
      </c>
      <c r="BO187" s="34" t="str">
        <f t="shared" si="23"/>
        <v/>
      </c>
      <c r="BP187" s="114" t="str">
        <f t="shared" ca="1" si="21"/>
        <v/>
      </c>
    </row>
    <row r="188" spans="1:68" x14ac:dyDescent="0.3">
      <c r="A188" s="25" t="str">
        <f>IF(Eksplikatsioon!A190=0,"",Eksplikatsioon!A190)</f>
        <v/>
      </c>
      <c r="B188" s="58" t="str">
        <f>IF(Eksplikatsioon!B190=0,"",Eksplikatsioon!B190)</f>
        <v/>
      </c>
      <c r="C188" s="25" t="str">
        <f>IF(Eksplikatsioon!C190=0,"",Eksplikatsioon!C190)</f>
        <v/>
      </c>
      <c r="D188" s="25" t="str">
        <f>IF(Eksplikatsioon!D190=0,"",Eksplikatsioon!D190)</f>
        <v/>
      </c>
      <c r="E188" s="56" t="str">
        <f>IF(Eksplikatsioon!F190=0,"",Eksplikatsioon!F190)</f>
        <v/>
      </c>
      <c r="F188" s="25" t="str">
        <f>IF(Eksplikatsioon!H190=0,"",Eksplikatsioon!H190)</f>
        <v/>
      </c>
      <c r="G188" s="25" t="str">
        <f>IF(Eksplikatsioon!J190=0,"",Eksplikatsioon!J190)</f>
        <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c r="BH188" s="108" t="str">
        <f t="shared" si="22"/>
        <v/>
      </c>
      <c r="BI188" s="9" t="str">
        <f t="shared" si="24"/>
        <v/>
      </c>
      <c r="BJ188" s="9" t="str">
        <f t="shared" si="25"/>
        <v/>
      </c>
      <c r="BK188" s="34" t="str">
        <f>IF(BF188&lt;&gt;"",IF(SUMIFS(E:E,H:H,BI188,G:G,"Ainukasutuses pind",C:C,"ÜÜRITAV PIND",BH:BH,1)=0,0,SUMIFS(E:E,H:H,BI188,G:G,"Ainukasutuses pind",C:C,"ÜÜRITAV PIND",BH:BH,1)),IF(BI188="Aktiivne vakantsus",SUMIFS(E:E,C:C,"üüritav pind",G:G,"ainukasutuses pind",BH:BH,1)-SUM($BK$2:BK187),IF(BI188="Üüritav büroopind kokku",SUM($BK$2:BK187),"")))</f>
        <v/>
      </c>
      <c r="BL188" s="34" t="str">
        <f>IF(BF188&lt;&gt;"",IFERROR(SUMIFS(E:E,G:G,"Ainukasutuses pind",C:C,"üüritav pind",H:H,BI188,A:A,-4)/SUMIFS(E:E,G:G,"Ainukasutuses pind",C:C,"üüritav pind",A:A,-4)*(IF(G188="Korruse üldpind", SUMIFS(E:E,G:G,"Ühiskasutuses korruse pind",C:C,"üüritav pind",A:A,-4,BH:BH,1),SUMIFS(E:E,G:G,"Korruse üldpind",C:C,"üüritav pind",A:A,-4,BH:BH,1))+SUMIFS(E:E,G:G,"Ühiskasutuses korruse pind",C:C,"üüritav pind",A:A,-4,BH:BH,1)),0)+IFERROR(SUMIFS(E:E,G:G,"Ainukasutuses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pind",H:H,BI188,A:A,-1)/SUMIFS(E:E,G:G,"Ainukasutuses pind",C:C,"üüritav pind",A:A,-1)*(IF(G188="Korruse üldpind",SUMIFS(E:E,G:G,"Ühiskasutuses korruse pind",C:C,"üüritav pind",A:A,-1,BH:BH,1),SUMIFS(E:E,G:G,"Korruse üldpind",C:C,"üüritav pind",A:A,-1,BH:BH,1))+SUMIFS(E:E,G:G,"Ühiskasutuses korruse pind",C:C,"üüritav pind",A:A,-1,BH:BH,1)),0)+IFERROR(SUMIFS(E:E,G:G,"Ainukasutuses pind",C:C,"üüritav pind",H:H,BI188,A:A,0)/SUMIFS(E:E,G:G,"Ainukasutuses pind",C:C,"üüritav pind",A:A,0)*(IF(G188="Korruse üldpind", SUMIFS(E:E,G:G,"Ühiskasutuses korruse pind",C:C,"üüritav pind",A:A,0,BH:BH,1),SUMIFS(E:E,G:G,"Korruse üldpind",C:C,"üüritav pind",A:A,0,BH:BH,1))+SUMIFS(E:E,G:G,"Ühiskasutuses korruse pind",C:C,"üüritav pind",A:A,0,BH:BH,1)),0)+IFERROR(SUMIFS(E:E,G:G,"Ainukasutuses pind",C:C,"üüritav pind",H:H,BI188,A:A,1)/SUMIFS(E:E,G:G,"Ainukasutuses pind",C:C,"üüritav pind",A:A,1)*(IF(G188="Korruse üldpind", SUMIFS(E:E,G:G,"Ühiskasutuses korruse pind",C:C,"üüritav pind",A:A,1,BH:BH,1),SUMIFS(E:E,G:G,"Korruse üldpind",C:C,"üüritav pind",A:A,1,BH:BH,1))+SUMIFS(E:E,G:G,"Ühiskasutuses korruse pind",C:C,"üüritav pind",A:A,1,BH:BH,1)),0)+IFERROR(SUMIFS(E:E,G:G,"Ainukasutuses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 0)+IFERROR(SUMIFS(E:E,G:G,"Ainukasutuses pind",C:C,"üüritav pind",H:H,BI188,A:A,4)/SUMIFS(E:E,G:G,"Ainukasutuses pind",C:C,"üüritav pind",A:A,4)*(IF(G188="Korruse üldpind",SUMIFS(E:E,G:G,"Ühiskasutuses korruse pind",C:C,"üüritav pind",A:A,4,BH:BH,1),SUMIFS(E:E,G:G,"Korruse üldpind",C:C,"üüritav pind",A:A,4,BH:BH,1))+SUMIFS(E:E,G:G,"Ühiskasutuses korruse pind",C:C,"üüritav pind",A:A,4,BH:BH,1)), 0)+IFERROR(SUMIFS(E:E,G:G,"Ainukasutuses pind",C:C,"üüritav pind",H:H,BI188,A:A,5)/SUMIFS(E:E,G:G,"Ainukasutuses pind",C:C,"üüritav pind",A:A,5)*(IF(G188="Korruse üldpind", SUMIFS(E:E,G:G,"Ühiskasutuses korruse pind",C:C,"üüritav pind",A:A,5,BH:BH,1),SUMIFS(E:E,G:G,"Korruse üldpind",C:C,"üüritav pind",A:A,5,BH:BH,1))+SUMIFS(E:E,G:G,"Ühiskasutuses korruse pind",C:C,"üüritav pind",A:A,5,BH:BH,1)), 0)+IFERROR(SUMIFS(E:E,G:G,"Ainukasutuses pind",C:C,"üüritav pind",H:H,BI188,A:A,6)/SUMIFS(E:E,G:G,"Ainukasutuses pind",C:C,"üüritav pind",A:A,6)*(IF(G188="Korruse üldpind", SUMIFS(E:E,G:G,"Ühiskasutuses korruse pind",C:C,"üüritav pind",A:A,6,BH:BH,1),SUMIFS(E:E,G:G,"Korruse üldpind",C:C,"üüritav pind",A:A,6,BH:BH,1))+SUMIFS(E:E,G:G,"Ühiskasutuses korruse pind",C:C,"üüritav pind",A:A,6,BH:BH,1)),0)+IFERROR(SUMIFS(E:E,G:G,"Ainukasutuses pind",C:C,"üüritav pind",H:H,BI188,A:A,7)/SUMIFS(E:E,G:G,"Ainukasutuses pind",C:C,"üüritav pind",A:A,7)*(IF(G188="Korruse üldpind", SUMIFS(E:E,G:G,"Ühiskasutuses korruse pind",C:C,"üüritav pind",A:A,7,BH:BH,1),SUMIFS(E:E,G:G,"Korruse üldpind",C:C,"üüritav pind",A:A,7,BH:BH,1))+SUMIFS(E:E,G:G,"Ühiskasutuses korruse pind",C:C,"üüritav pind",A:A,7,BH:BH,1)),0)+IFERROR(SUMIFS(E:E,G:G,"Ainukasutuses pind",C:C,"üüritav pind",H:H,BI188,A:A,8)/SUMIFS(E:E,G:G,"Ainukasutuses pind",C:C,"üüritav pind",A:A,8)*(IF(G188="Korruse üldpind", SUMIFS(E:E,G:G,"Ühiskasutuses korruse pind",C:C,"üüritav pind",A:A,8,BH:BH,1),SUMIFS(E:E,G:G,"Korruse üldpind",C:C,"üüritav pind",A:A,8,BH:BH,1))+SUMIFS(E:E,G:G,"Ühiskasutuses korruse pind",C:C,"üüritav pind",A:A,8,BH:BH,1)),0)+IFERROR(SUMIFS(E:E,G:G,"Ainukasutuses pind",C:C,"üüritav pind",H:H,BI188,A:A,9)/SUMIFS(E:E,G:G,"Ainukasutuses pind",C:C,"üüritav pind",A:A,9)*(IF(G188="Korruse üldpind", SUMIFS(E:E,G:G,"Ühiskasutuses korruse pind",C:C,"üüritav pind",A:A,9,BH:BH,1),SUMIFS(E:E,G:G,"Korruse üldpind",C:C,"üüritav pind",A:A,9,BH:BH,1))+SUMIFS(E:E,G:G,"Ühiskasutuses korruse pind",C:C,"üüritav pind",A:A,9,BH:BH,1)),0)+IFERROR(SUMIFS(E:E,G:G,"Ainukasutuses pind",C:C,"üüritav pind",H:H,BI188,A:A,10)/SUMIFS(E:E,G:G,"Ainukasutuses pind",C:C,"üüritav pind",A:A,10)*(IF(G188="Korruse üldpind", SUMIFS(E:E,G:G,"Ühiskasutuses korruse pind",C:C,"üüritav pind",A:A,10,BH:BH,1),SUMIFS(E:E,G:G,"Korruse üldpind",C:C,"üüritav pind",A:A,10,BH:BH,1))+SUMIFS(E:E,G:G,"Ühiskasutuses korruse pind",C:C,"üüritav pind",A:A,10,BH:BH,1)), 0)+IFERROR(SUMIFS(E:E,G:G,"Ainukasutuses pind",C:C,"üüritav pind",H:H,BI188,A:A,11)/SUMIFS(E:E,G:G,"Ainukasutuses pind",C:C,"üüritav pind",A:A,11)*(IF(G188="Korruse üldpind",SUMIFS(E:E,G:G,"Ühiskasutuses korruse pind",C:C,"üüritav pind",A:A,11,BH:BH,1),SUMIFS(E:E,G:G,"Korruse üldpind",C:C,"üüritav pind",A:A,11,BH:BH,1))+SUMIFS(E:E,G:G,"Ühiskasutuses korruse pind",C:C,"üüritav pind",A:A,11,BH:BH,1)), 0)+IFERROR(SUMIFS(E:E,G:G,"Ainukasutuses pind",C:C,"üüritav pind",H:H,BI188,A:A,12)/SUMIFS(E:E,G:G,"Ainukasutuses pind",C:C,"üüritav pind",A:A,12)*(IF(G188="Korruse üldpind", SUMIFS(E:E,G:G,"Ühiskasutuses korruse pind",C:C,"üüritav pind",A:A,12,BH:BH,1),SUMIFS(E:E,G:G,"Korruse üldpind",C:C,"üüritav pind",A:A,12,BH:BH,1))+SUMIFS(E:E,G:G,"Ühiskasutuses korruse pind",C:C,"üüritav pind",A:A,12,BH:BH,1)),0)+IFERROR(SUMIFS(E:E,G:G,"Ainukasutuses pind",C:C,"üüritav pind",H:H,BI188,A:A,13)/SUMIFS(E:E,G:G,"Ainukasutuses pind",C:C,"üüritav pind",A:A,13)*(IF(G188="Korruse üldpind", SUMIFS(E:E,G:G,"Ühiskasutuses korruse pind",C:C,"üüritav pind",A:A,13,BH:BH,1),SUMIFS(E:E,G:G,"Korruse üldpind",C:C,"üüritav pind",A:A,13,BH:BH,1))+SUMIFS(E:E,G:G,"Ühiskasutuses korruse pind",C:C,"üüritav pind",A:A,13,BH:BH,1)),0)+IFERROR(SUMIFS(E:E,G:G,"Ainukasutuses pind",C:C,"Üüritav pind",H:H,BI188,A:A,14)/SUMIFS(E:E,G:G,"Ainukasutuses pind",C:C,"Üüritav pind",A:A,14)*(IF(G188="Korruse üldpind", SUMIFS(E:E,G:G,"Ühiskasutuses korruse pind",C:C,"üüritav pind",A:A,14,BH:BH,1),SUMIFS(E:E,G:G,"Korruse üldpind",C:C,"üüritav pind",A:A,14,BH:BH,1))+SUMIFS(E:E,G:G,"Ühiskasutuses korruse pind",C:C,"üüritav pind",A:A,14,BH:BH,1)), 0),IF(BI188="Aktiivne vakantsus", SUMIFS(E:E,C:C,"üüritav pind",G:G,"Ühiskasutuses korruse pind",BH:BH,1)+SUMIFS(E:E,C:C,"üüritav pind",G:G,"Korruse üldpind",BH:BH,1)-SUM($BL$2:BL187), IF(BI188="Üüritav büroopind kokku", SUM($BL$2:BL187), "")))</f>
        <v/>
      </c>
      <c r="BM188" s="34" t="str">
        <f ca="1">IF(BF188&lt;&gt;"",IFERROR(AY188/SUM($AY$3:OFFSET($AY$3,MATCH("Üüritav büroopind kokku",$BI$5:$BI$300,0),0))*(SUMIFS(E:E,G:G,"Ühiskasutuses hoone pind",C:C,"ÜÜRITAV PIND",BH:BH,1)+SUMIFS(E:E,G:G,"Hoone üldpind",C:C,"ÜÜRITAV PIND",BH:BH,1)),0),IF(BI188="Aktiivne vakantsus",IFERROR(AY188/SUM($AY$3:OFFSET($AY$3,MATCH("Üüritav büroopind kokku",$BI$5:$BI$300,0),0))*(SUMIFS(E:E,G:G,"Ühiskasutuses hoone pind",C:C,"ÜÜRITAV PIND",BH:BH,1)+SUMIFS(E:E,G:G,"Hoone üldpind",C:C,"ÜÜRITAV PIND",BH:BH,1)),0),IF(BI188="Üüritav büroopind kokku",SUM($BM$2:BM187),"")))</f>
        <v/>
      </c>
      <c r="BN188" s="34" t="str">
        <f>IF(OR(BF188&lt;&gt;"",BI188="Aktiivne vakantsus"),IFERROR(SUMIFS(INDEX($AC$3:$AU$1002,0,MATCH($BI188,AC$2:AU$2,0)),$BH$3:$BH$1002,1),0),IF(BI188="Üüritav büroopind kokku",SUM($BN$2:BN187), ""))</f>
        <v/>
      </c>
      <c r="BO188" s="34" t="str">
        <f t="shared" si="23"/>
        <v/>
      </c>
      <c r="BP188" s="114" t="str">
        <f t="shared" ca="1" si="21"/>
        <v/>
      </c>
    </row>
    <row r="189" spans="1:68" x14ac:dyDescent="0.3">
      <c r="A189" s="25" t="str">
        <f>IF(Eksplikatsioon!A191=0,"",Eksplikatsioon!A191)</f>
        <v/>
      </c>
      <c r="B189" s="58" t="str">
        <f>IF(Eksplikatsioon!B191=0,"",Eksplikatsioon!B191)</f>
        <v/>
      </c>
      <c r="C189" s="25" t="str">
        <f>IF(Eksplikatsioon!C191=0,"",Eksplikatsioon!C191)</f>
        <v/>
      </c>
      <c r="D189" s="25" t="str">
        <f>IF(Eksplikatsioon!D191=0,"",Eksplikatsioon!D191)</f>
        <v/>
      </c>
      <c r="E189" s="56" t="str">
        <f>IF(Eksplikatsioon!F191=0,"",Eksplikatsioon!F191)</f>
        <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c r="BH189" s="108" t="str">
        <f t="shared" si="22"/>
        <v/>
      </c>
      <c r="BI189" s="9" t="str">
        <f t="shared" si="24"/>
        <v/>
      </c>
      <c r="BJ189" s="9" t="str">
        <f t="shared" si="25"/>
        <v/>
      </c>
      <c r="BK189" s="34" t="str">
        <f>IF(BF189&lt;&gt;"",IF(SUMIFS(E:E,H:H,BI189,G:G,"Ainukasutuses pind",C:C,"ÜÜRITAV PIND",BH:BH,1)=0,0,SUMIFS(E:E,H:H,BI189,G:G,"Ainukasutuses pind",C:C,"ÜÜRITAV PIND",BH:BH,1)),IF(BI189="Aktiivne vakantsus",SUMIFS(E:E,C:C,"üüritav pind",G:G,"ainukasutuses pind",BH:BH,1)-SUM($BK$2:BK188),IF(BI189="Üüritav büroopind kokku",SUM($BK$2:BK188),"")))</f>
        <v/>
      </c>
      <c r="BL189" s="34" t="str">
        <f>IF(BF189&lt;&gt;"",IFERROR(SUMIFS(E:E,G:G,"Ainukasutuses pind",C:C,"üüritav pind",H:H,BI189,A:A,-4)/SUMIFS(E:E,G:G,"Ainukasutuses pind",C:C,"üüritav pind",A:A,-4)*(IF(G189="Korruse üldpind", SUMIFS(E:E,G:G,"Ühiskasutuses korruse pind",C:C,"üüritav pind",A:A,-4,BH:BH,1),SUMIFS(E:E,G:G,"Korruse üldpind",C:C,"üüritav pind",A:A,-4,BH:BH,1))+SUMIFS(E:E,G:G,"Ühiskasutuses korruse pind",C:C,"üüritav pind",A:A,-4,BH:BH,1)),0)+IFERROR(SUMIFS(E:E,G:G,"Ainukasutuses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pind",H:H,BI189,A:A,-1)/SUMIFS(E:E,G:G,"Ainukasutuses pind",C:C,"üüritav pind",A:A,-1)*(IF(G189="Korruse üldpind",SUMIFS(E:E,G:G,"Ühiskasutuses korruse pind",C:C,"üüritav pind",A:A,-1,BH:BH,1),SUMIFS(E:E,G:G,"Korruse üldpind",C:C,"üüritav pind",A:A,-1,BH:BH,1))+SUMIFS(E:E,G:G,"Ühiskasutuses korruse pind",C:C,"üüritav pind",A:A,-1,BH:BH,1)),0)+IFERROR(SUMIFS(E:E,G:G,"Ainukasutuses pind",C:C,"üüritav pind",H:H,BI189,A:A,0)/SUMIFS(E:E,G:G,"Ainukasutuses pind",C:C,"üüritav pind",A:A,0)*(IF(G189="Korruse üldpind", SUMIFS(E:E,G:G,"Ühiskasutuses korruse pind",C:C,"üüritav pind",A:A,0,BH:BH,1),SUMIFS(E:E,G:G,"Korruse üldpind",C:C,"üüritav pind",A:A,0,BH:BH,1))+SUMIFS(E:E,G:G,"Ühiskasutuses korruse pind",C:C,"üüritav pind",A:A,0,BH:BH,1)),0)+IFERROR(SUMIFS(E:E,G:G,"Ainukasutuses pind",C:C,"üüritav pind",H:H,BI189,A:A,1)/SUMIFS(E:E,G:G,"Ainukasutuses pind",C:C,"üüritav pind",A:A,1)*(IF(G189="Korruse üldpind", SUMIFS(E:E,G:G,"Ühiskasutuses korruse pind",C:C,"üüritav pind",A:A,1,BH:BH,1),SUMIFS(E:E,G:G,"Korruse üldpind",C:C,"üüritav pind",A:A,1,BH:BH,1))+SUMIFS(E:E,G:G,"Ühiskasutuses korruse pind",C:C,"üüritav pind",A:A,1,BH:BH,1)),0)+IFERROR(SUMIFS(E:E,G:G,"Ainukasutuses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 0)+IFERROR(SUMIFS(E:E,G:G,"Ainukasutuses pind",C:C,"üüritav pind",H:H,BI189,A:A,4)/SUMIFS(E:E,G:G,"Ainukasutuses pind",C:C,"üüritav pind",A:A,4)*(IF(G189="Korruse üldpind",SUMIFS(E:E,G:G,"Ühiskasutuses korruse pind",C:C,"üüritav pind",A:A,4,BH:BH,1),SUMIFS(E:E,G:G,"Korruse üldpind",C:C,"üüritav pind",A:A,4,BH:BH,1))+SUMIFS(E:E,G:G,"Ühiskasutuses korruse pind",C:C,"üüritav pind",A:A,4,BH:BH,1)), 0)+IFERROR(SUMIFS(E:E,G:G,"Ainukasutuses pind",C:C,"üüritav pind",H:H,BI189,A:A,5)/SUMIFS(E:E,G:G,"Ainukasutuses pind",C:C,"üüritav pind",A:A,5)*(IF(G189="Korruse üldpind", SUMIFS(E:E,G:G,"Ühiskasutuses korruse pind",C:C,"üüritav pind",A:A,5,BH:BH,1),SUMIFS(E:E,G:G,"Korruse üldpind",C:C,"üüritav pind",A:A,5,BH:BH,1))+SUMIFS(E:E,G:G,"Ühiskasutuses korruse pind",C:C,"üüritav pind",A:A,5,BH:BH,1)), 0)+IFERROR(SUMIFS(E:E,G:G,"Ainukasutuses pind",C:C,"üüritav pind",H:H,BI189,A:A,6)/SUMIFS(E:E,G:G,"Ainukasutuses pind",C:C,"üüritav pind",A:A,6)*(IF(G189="Korruse üldpind", SUMIFS(E:E,G:G,"Ühiskasutuses korruse pind",C:C,"üüritav pind",A:A,6,BH:BH,1),SUMIFS(E:E,G:G,"Korruse üldpind",C:C,"üüritav pind",A:A,6,BH:BH,1))+SUMIFS(E:E,G:G,"Ühiskasutuses korruse pind",C:C,"üüritav pind",A:A,6,BH:BH,1)),0)+IFERROR(SUMIFS(E:E,G:G,"Ainukasutuses pind",C:C,"üüritav pind",H:H,BI189,A:A,7)/SUMIFS(E:E,G:G,"Ainukasutuses pind",C:C,"üüritav pind",A:A,7)*(IF(G189="Korruse üldpind", SUMIFS(E:E,G:G,"Ühiskasutuses korruse pind",C:C,"üüritav pind",A:A,7,BH:BH,1),SUMIFS(E:E,G:G,"Korruse üldpind",C:C,"üüritav pind",A:A,7,BH:BH,1))+SUMIFS(E:E,G:G,"Ühiskasutuses korruse pind",C:C,"üüritav pind",A:A,7,BH:BH,1)),0)+IFERROR(SUMIFS(E:E,G:G,"Ainukasutuses pind",C:C,"üüritav pind",H:H,BI189,A:A,8)/SUMIFS(E:E,G:G,"Ainukasutuses pind",C:C,"üüritav pind",A:A,8)*(IF(G189="Korruse üldpind", SUMIFS(E:E,G:G,"Ühiskasutuses korruse pind",C:C,"üüritav pind",A:A,8,BH:BH,1),SUMIFS(E:E,G:G,"Korruse üldpind",C:C,"üüritav pind",A:A,8,BH:BH,1))+SUMIFS(E:E,G:G,"Ühiskasutuses korruse pind",C:C,"üüritav pind",A:A,8,BH:BH,1)),0)+IFERROR(SUMIFS(E:E,G:G,"Ainukasutuses pind",C:C,"üüritav pind",H:H,BI189,A:A,9)/SUMIFS(E:E,G:G,"Ainukasutuses pind",C:C,"üüritav pind",A:A,9)*(IF(G189="Korruse üldpind", SUMIFS(E:E,G:G,"Ühiskasutuses korruse pind",C:C,"üüritav pind",A:A,9,BH:BH,1),SUMIFS(E:E,G:G,"Korruse üldpind",C:C,"üüritav pind",A:A,9,BH:BH,1))+SUMIFS(E:E,G:G,"Ühiskasutuses korruse pind",C:C,"üüritav pind",A:A,9,BH:BH,1)),0)+IFERROR(SUMIFS(E:E,G:G,"Ainukasutuses pind",C:C,"üüritav pind",H:H,BI189,A:A,10)/SUMIFS(E:E,G:G,"Ainukasutuses pind",C:C,"üüritav pind",A:A,10)*(IF(G189="Korruse üldpind", SUMIFS(E:E,G:G,"Ühiskasutuses korruse pind",C:C,"üüritav pind",A:A,10,BH:BH,1),SUMIFS(E:E,G:G,"Korruse üldpind",C:C,"üüritav pind",A:A,10,BH:BH,1))+SUMIFS(E:E,G:G,"Ühiskasutuses korruse pind",C:C,"üüritav pind",A:A,10,BH:BH,1)), 0)+IFERROR(SUMIFS(E:E,G:G,"Ainukasutuses pind",C:C,"üüritav pind",H:H,BI189,A:A,11)/SUMIFS(E:E,G:G,"Ainukasutuses pind",C:C,"üüritav pind",A:A,11)*(IF(G189="Korruse üldpind",SUMIFS(E:E,G:G,"Ühiskasutuses korruse pind",C:C,"üüritav pind",A:A,11,BH:BH,1),SUMIFS(E:E,G:G,"Korruse üldpind",C:C,"üüritav pind",A:A,11,BH:BH,1))+SUMIFS(E:E,G:G,"Ühiskasutuses korruse pind",C:C,"üüritav pind",A:A,11,BH:BH,1)), 0)+IFERROR(SUMIFS(E:E,G:G,"Ainukasutuses pind",C:C,"üüritav pind",H:H,BI189,A:A,12)/SUMIFS(E:E,G:G,"Ainukasutuses pind",C:C,"üüritav pind",A:A,12)*(IF(G189="Korruse üldpind", SUMIFS(E:E,G:G,"Ühiskasutuses korruse pind",C:C,"üüritav pind",A:A,12,BH:BH,1),SUMIFS(E:E,G:G,"Korruse üldpind",C:C,"üüritav pind",A:A,12,BH:BH,1))+SUMIFS(E:E,G:G,"Ühiskasutuses korruse pind",C:C,"üüritav pind",A:A,12,BH:BH,1)),0)+IFERROR(SUMIFS(E:E,G:G,"Ainukasutuses pind",C:C,"üüritav pind",H:H,BI189,A:A,13)/SUMIFS(E:E,G:G,"Ainukasutuses pind",C:C,"üüritav pind",A:A,13)*(IF(G189="Korruse üldpind", SUMIFS(E:E,G:G,"Ühiskasutuses korruse pind",C:C,"üüritav pind",A:A,13,BH:BH,1),SUMIFS(E:E,G:G,"Korruse üldpind",C:C,"üüritav pind",A:A,13,BH:BH,1))+SUMIFS(E:E,G:G,"Ühiskasutuses korruse pind",C:C,"üüritav pind",A:A,13,BH:BH,1)),0)+IFERROR(SUMIFS(E:E,G:G,"Ainukasutuses pind",C:C,"Üüritav pind",H:H,BI189,A:A,14)/SUMIFS(E:E,G:G,"Ainukasutuses pind",C:C,"Üüritav pind",A:A,14)*(IF(G189="Korruse üldpind", SUMIFS(E:E,G:G,"Ühiskasutuses korruse pind",C:C,"üüritav pind",A:A,14,BH:BH,1),SUMIFS(E:E,G:G,"Korruse üldpind",C:C,"üüritav pind",A:A,14,BH:BH,1))+SUMIFS(E:E,G:G,"Ühiskasutuses korruse pind",C:C,"üüritav pind",A:A,14,BH:BH,1)), 0),IF(BI189="Aktiivne vakantsus", SUMIFS(E:E,C:C,"üüritav pind",G:G,"Ühiskasutuses korruse pind",BH:BH,1)+SUMIFS(E:E,C:C,"üüritav pind",G:G,"Korruse üldpind",BH:BH,1)-SUM($BL$2:BL188), IF(BI189="Üüritav büroopind kokku", SUM($BL$2:BL188), "")))</f>
        <v/>
      </c>
      <c r="BM189" s="34" t="str">
        <f ca="1">IF(BF189&lt;&gt;"",IFERROR(AY189/SUM($AY$3:OFFSET($AY$3,MATCH("Üüritav büroopind kokku",$BI$5:$BI$300,0),0))*(SUMIFS(E:E,G:G,"Ühiskasutuses hoone pind",C:C,"ÜÜRITAV PIND",BH:BH,1)+SUMIFS(E:E,G:G,"Hoone üldpind",C:C,"ÜÜRITAV PIND",BH:BH,1)),0),IF(BI189="Aktiivne vakantsus",IFERROR(AY189/SUM($AY$3:OFFSET($AY$3,MATCH("Üüritav büroopind kokku",$BI$5:$BI$300,0),0))*(SUMIFS(E:E,G:G,"Ühiskasutuses hoone pind",C:C,"ÜÜRITAV PIND",BH:BH,1)+SUMIFS(E:E,G:G,"Hoone üldpind",C:C,"ÜÜRITAV PIND",BH:BH,1)),0),IF(BI189="Üüritav büroopind kokku",SUM($BM$2:BM188),"")))</f>
        <v/>
      </c>
      <c r="BN189" s="34" t="str">
        <f>IF(OR(BF189&lt;&gt;"",BI189="Aktiivne vakantsus"),IFERROR(SUMIFS(INDEX($AC$3:$AU$1002,0,MATCH($BI189,AC$2:AU$2,0)),$BH$3:$BH$1002,1),0),IF(BI189="Üüritav büroopind kokku",SUM($BN$2:BN188), ""))</f>
        <v/>
      </c>
      <c r="BO189" s="34" t="str">
        <f t="shared" si="23"/>
        <v/>
      </c>
      <c r="BP189" s="114" t="str">
        <f t="shared" ca="1" si="21"/>
        <v/>
      </c>
    </row>
    <row r="190" spans="1:68" x14ac:dyDescent="0.3">
      <c r="A190" s="25" t="str">
        <f>IF(Eksplikatsioon!A192=0,"",Eksplikatsioon!A192)</f>
        <v/>
      </c>
      <c r="B190" s="58" t="str">
        <f>IF(Eksplikatsioon!B192=0,"",Eksplikatsioon!B192)</f>
        <v/>
      </c>
      <c r="C190" s="25" t="str">
        <f>IF(Eksplikatsioon!C192=0,"",Eksplikatsioon!C192)</f>
        <v/>
      </c>
      <c r="D190" s="25" t="str">
        <f>IF(Eksplikatsioon!D192=0,"",Eksplikatsioon!D192)</f>
        <v/>
      </c>
      <c r="E190" s="56" t="str">
        <f>IF(Eksplikatsioon!F192=0,"",Eksplikatsioon!F192)</f>
        <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c r="BH190" s="108" t="str">
        <f t="shared" si="22"/>
        <v/>
      </c>
      <c r="BI190" s="9" t="str">
        <f t="shared" si="24"/>
        <v/>
      </c>
      <c r="BJ190" s="9" t="str">
        <f t="shared" si="25"/>
        <v/>
      </c>
      <c r="BK190" s="34" t="str">
        <f>IF(BF190&lt;&gt;"",IF(SUMIFS(E:E,H:H,BI190,G:G,"Ainukasutuses pind",C:C,"ÜÜRITAV PIND",BH:BH,1)=0,0,SUMIFS(E:E,H:H,BI190,G:G,"Ainukasutuses pind",C:C,"ÜÜRITAV PIND",BH:BH,1)),IF(BI190="Aktiivne vakantsus",SUMIFS(E:E,C:C,"üüritav pind",G:G,"ainukasutuses pind",BH:BH,1)-SUM($BK$2:BK189),IF(BI190="Üüritav büroopind kokku",SUM($BK$2:BK189),"")))</f>
        <v/>
      </c>
      <c r="BL190" s="34" t="str">
        <f>IF(BF190&lt;&gt;"",IFERROR(SUMIFS(E:E,G:G,"Ainukasutuses pind",C:C,"üüritav pind",H:H,BI190,A:A,-4)/SUMIFS(E:E,G:G,"Ainukasutuses pind",C:C,"üüritav pind",A:A,-4)*(IF(G190="Korruse üldpind", SUMIFS(E:E,G:G,"Ühiskasutuses korruse pind",C:C,"üüritav pind",A:A,-4,BH:BH,1),SUMIFS(E:E,G:G,"Korruse üldpind",C:C,"üüritav pind",A:A,-4,BH:BH,1))+SUMIFS(E:E,G:G,"Ühiskasutuses korruse pind",C:C,"üüritav pind",A:A,-4,BH:BH,1)),0)+IFERROR(SUMIFS(E:E,G:G,"Ainukasutuses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pind",H:H,BI190,A:A,-1)/SUMIFS(E:E,G:G,"Ainukasutuses pind",C:C,"üüritav pind",A:A,-1)*(IF(G190="Korruse üldpind",SUMIFS(E:E,G:G,"Ühiskasutuses korruse pind",C:C,"üüritav pind",A:A,-1,BH:BH,1),SUMIFS(E:E,G:G,"Korruse üldpind",C:C,"üüritav pind",A:A,-1,BH:BH,1))+SUMIFS(E:E,G:G,"Ühiskasutuses korruse pind",C:C,"üüritav pind",A:A,-1,BH:BH,1)),0)+IFERROR(SUMIFS(E:E,G:G,"Ainukasutuses pind",C:C,"üüritav pind",H:H,BI190,A:A,0)/SUMIFS(E:E,G:G,"Ainukasutuses pind",C:C,"üüritav pind",A:A,0)*(IF(G190="Korruse üldpind", SUMIFS(E:E,G:G,"Ühiskasutuses korruse pind",C:C,"üüritav pind",A:A,0,BH:BH,1),SUMIFS(E:E,G:G,"Korruse üldpind",C:C,"üüritav pind",A:A,0,BH:BH,1))+SUMIFS(E:E,G:G,"Ühiskasutuses korruse pind",C:C,"üüritav pind",A:A,0,BH:BH,1)),0)+IFERROR(SUMIFS(E:E,G:G,"Ainukasutuses pind",C:C,"üüritav pind",H:H,BI190,A:A,1)/SUMIFS(E:E,G:G,"Ainukasutuses pind",C:C,"üüritav pind",A:A,1)*(IF(G190="Korruse üldpind", SUMIFS(E:E,G:G,"Ühiskasutuses korruse pind",C:C,"üüritav pind",A:A,1,BH:BH,1),SUMIFS(E:E,G:G,"Korruse üldpind",C:C,"üüritav pind",A:A,1,BH:BH,1))+SUMIFS(E:E,G:G,"Ühiskasutuses korruse pind",C:C,"üüritav pind",A:A,1,BH:BH,1)),0)+IFERROR(SUMIFS(E:E,G:G,"Ainukasutuses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 0)+IFERROR(SUMIFS(E:E,G:G,"Ainukasutuses pind",C:C,"üüritav pind",H:H,BI190,A:A,4)/SUMIFS(E:E,G:G,"Ainukasutuses pind",C:C,"üüritav pind",A:A,4)*(IF(G190="Korruse üldpind",SUMIFS(E:E,G:G,"Ühiskasutuses korruse pind",C:C,"üüritav pind",A:A,4,BH:BH,1),SUMIFS(E:E,G:G,"Korruse üldpind",C:C,"üüritav pind",A:A,4,BH:BH,1))+SUMIFS(E:E,G:G,"Ühiskasutuses korruse pind",C:C,"üüritav pind",A:A,4,BH:BH,1)), 0)+IFERROR(SUMIFS(E:E,G:G,"Ainukasutuses pind",C:C,"üüritav pind",H:H,BI190,A:A,5)/SUMIFS(E:E,G:G,"Ainukasutuses pind",C:C,"üüritav pind",A:A,5)*(IF(G190="Korruse üldpind", SUMIFS(E:E,G:G,"Ühiskasutuses korruse pind",C:C,"üüritav pind",A:A,5,BH:BH,1),SUMIFS(E:E,G:G,"Korruse üldpind",C:C,"üüritav pind",A:A,5,BH:BH,1))+SUMIFS(E:E,G:G,"Ühiskasutuses korruse pind",C:C,"üüritav pind",A:A,5,BH:BH,1)), 0)+IFERROR(SUMIFS(E:E,G:G,"Ainukasutuses pind",C:C,"üüritav pind",H:H,BI190,A:A,6)/SUMIFS(E:E,G:G,"Ainukasutuses pind",C:C,"üüritav pind",A:A,6)*(IF(G190="Korruse üldpind", SUMIFS(E:E,G:G,"Ühiskasutuses korruse pind",C:C,"üüritav pind",A:A,6,BH:BH,1),SUMIFS(E:E,G:G,"Korruse üldpind",C:C,"üüritav pind",A:A,6,BH:BH,1))+SUMIFS(E:E,G:G,"Ühiskasutuses korruse pind",C:C,"üüritav pind",A:A,6,BH:BH,1)),0)+IFERROR(SUMIFS(E:E,G:G,"Ainukasutuses pind",C:C,"üüritav pind",H:H,BI190,A:A,7)/SUMIFS(E:E,G:G,"Ainukasutuses pind",C:C,"üüritav pind",A:A,7)*(IF(G190="Korruse üldpind", SUMIFS(E:E,G:G,"Ühiskasutuses korruse pind",C:C,"üüritav pind",A:A,7,BH:BH,1),SUMIFS(E:E,G:G,"Korruse üldpind",C:C,"üüritav pind",A:A,7,BH:BH,1))+SUMIFS(E:E,G:G,"Ühiskasutuses korruse pind",C:C,"üüritav pind",A:A,7,BH:BH,1)),0)+IFERROR(SUMIFS(E:E,G:G,"Ainukasutuses pind",C:C,"üüritav pind",H:H,BI190,A:A,8)/SUMIFS(E:E,G:G,"Ainukasutuses pind",C:C,"üüritav pind",A:A,8)*(IF(G190="Korruse üldpind", SUMIFS(E:E,G:G,"Ühiskasutuses korruse pind",C:C,"üüritav pind",A:A,8,BH:BH,1),SUMIFS(E:E,G:G,"Korruse üldpind",C:C,"üüritav pind",A:A,8,BH:BH,1))+SUMIFS(E:E,G:G,"Ühiskasutuses korruse pind",C:C,"üüritav pind",A:A,8,BH:BH,1)),0)+IFERROR(SUMIFS(E:E,G:G,"Ainukasutuses pind",C:C,"üüritav pind",H:H,BI190,A:A,9)/SUMIFS(E:E,G:G,"Ainukasutuses pind",C:C,"üüritav pind",A:A,9)*(IF(G190="Korruse üldpind", SUMIFS(E:E,G:G,"Ühiskasutuses korruse pind",C:C,"üüritav pind",A:A,9,BH:BH,1),SUMIFS(E:E,G:G,"Korruse üldpind",C:C,"üüritav pind",A:A,9,BH:BH,1))+SUMIFS(E:E,G:G,"Ühiskasutuses korruse pind",C:C,"üüritav pind",A:A,9,BH:BH,1)),0)+IFERROR(SUMIFS(E:E,G:G,"Ainukasutuses pind",C:C,"üüritav pind",H:H,BI190,A:A,10)/SUMIFS(E:E,G:G,"Ainukasutuses pind",C:C,"üüritav pind",A:A,10)*(IF(G190="Korruse üldpind", SUMIFS(E:E,G:G,"Ühiskasutuses korruse pind",C:C,"üüritav pind",A:A,10,BH:BH,1),SUMIFS(E:E,G:G,"Korruse üldpind",C:C,"üüritav pind",A:A,10,BH:BH,1))+SUMIFS(E:E,G:G,"Ühiskasutuses korruse pind",C:C,"üüritav pind",A:A,10,BH:BH,1)), 0)+IFERROR(SUMIFS(E:E,G:G,"Ainukasutuses pind",C:C,"üüritav pind",H:H,BI190,A:A,11)/SUMIFS(E:E,G:G,"Ainukasutuses pind",C:C,"üüritav pind",A:A,11)*(IF(G190="Korruse üldpind",SUMIFS(E:E,G:G,"Ühiskasutuses korruse pind",C:C,"üüritav pind",A:A,11,BH:BH,1),SUMIFS(E:E,G:G,"Korruse üldpind",C:C,"üüritav pind",A:A,11,BH:BH,1))+SUMIFS(E:E,G:G,"Ühiskasutuses korruse pind",C:C,"üüritav pind",A:A,11,BH:BH,1)), 0)+IFERROR(SUMIFS(E:E,G:G,"Ainukasutuses pind",C:C,"üüritav pind",H:H,BI190,A:A,12)/SUMIFS(E:E,G:G,"Ainukasutuses pind",C:C,"üüritav pind",A:A,12)*(IF(G190="Korruse üldpind", SUMIFS(E:E,G:G,"Ühiskasutuses korruse pind",C:C,"üüritav pind",A:A,12,BH:BH,1),SUMIFS(E:E,G:G,"Korruse üldpind",C:C,"üüritav pind",A:A,12,BH:BH,1))+SUMIFS(E:E,G:G,"Ühiskasutuses korruse pind",C:C,"üüritav pind",A:A,12,BH:BH,1)),0)+IFERROR(SUMIFS(E:E,G:G,"Ainukasutuses pind",C:C,"üüritav pind",H:H,BI190,A:A,13)/SUMIFS(E:E,G:G,"Ainukasutuses pind",C:C,"üüritav pind",A:A,13)*(IF(G190="Korruse üldpind", SUMIFS(E:E,G:G,"Ühiskasutuses korruse pind",C:C,"üüritav pind",A:A,13,BH:BH,1),SUMIFS(E:E,G:G,"Korruse üldpind",C:C,"üüritav pind",A:A,13,BH:BH,1))+SUMIFS(E:E,G:G,"Ühiskasutuses korruse pind",C:C,"üüritav pind",A:A,13,BH:BH,1)),0)+IFERROR(SUMIFS(E:E,G:G,"Ainukasutuses pind",C:C,"Üüritav pind",H:H,BI190,A:A,14)/SUMIFS(E:E,G:G,"Ainukasutuses pind",C:C,"Üüritav pind",A:A,14)*(IF(G190="Korruse üldpind", SUMIFS(E:E,G:G,"Ühiskasutuses korruse pind",C:C,"üüritav pind",A:A,14,BH:BH,1),SUMIFS(E:E,G:G,"Korruse üldpind",C:C,"üüritav pind",A:A,14,BH:BH,1))+SUMIFS(E:E,G:G,"Ühiskasutuses korruse pind",C:C,"üüritav pind",A:A,14,BH:BH,1)), 0),IF(BI190="Aktiivne vakantsus", SUMIFS(E:E,C:C,"üüritav pind",G:G,"Ühiskasutuses korruse pind",BH:BH,1)+SUMIFS(E:E,C:C,"üüritav pind",G:G,"Korruse üldpind",BH:BH,1)-SUM($BL$2:BL189), IF(BI190="Üüritav büroopind kokku", SUM($BL$2:BL189), "")))</f>
        <v/>
      </c>
      <c r="BM190" s="34" t="str">
        <f ca="1">IF(BF190&lt;&gt;"",IFERROR(AY190/SUM($AY$3:OFFSET($AY$3,MATCH("Üüritav büroopind kokku",$BI$5:$BI$300,0),0))*(SUMIFS(E:E,G:G,"Ühiskasutuses hoone pind",C:C,"ÜÜRITAV PIND",BH:BH,1)+SUMIFS(E:E,G:G,"Hoone üldpind",C:C,"ÜÜRITAV PIND",BH:BH,1)),0),IF(BI190="Aktiivne vakantsus",IFERROR(AY190/SUM($AY$3:OFFSET($AY$3,MATCH("Üüritav büroopind kokku",$BI$5:$BI$300,0),0))*(SUMIFS(E:E,G:G,"Ühiskasutuses hoone pind",C:C,"ÜÜRITAV PIND",BH:BH,1)+SUMIFS(E:E,G:G,"Hoone üldpind",C:C,"ÜÜRITAV PIND",BH:BH,1)),0),IF(BI190="Üüritav büroopind kokku",SUM($BM$2:BM189),"")))</f>
        <v/>
      </c>
      <c r="BN190" s="34" t="str">
        <f>IF(OR(BF190&lt;&gt;"",BI190="Aktiivne vakantsus"),IFERROR(SUMIFS(INDEX($AC$3:$AU$1002,0,MATCH($BI190,AC$2:AU$2,0)),$BH$3:$BH$1002,1),0),IF(BI190="Üüritav büroopind kokku",SUM($BN$2:BN189), ""))</f>
        <v/>
      </c>
      <c r="BO190" s="34" t="str">
        <f t="shared" si="23"/>
        <v/>
      </c>
      <c r="BP190" s="114" t="str">
        <f t="shared" ca="1" si="21"/>
        <v/>
      </c>
    </row>
    <row r="191" spans="1:68" x14ac:dyDescent="0.3">
      <c r="A191" s="25" t="str">
        <f>IF(Eksplikatsioon!A193=0,"",Eksplikatsioon!A193)</f>
        <v/>
      </c>
      <c r="B191" s="58" t="str">
        <f>IF(Eksplikatsioon!B193=0,"",Eksplikatsioon!B193)</f>
        <v/>
      </c>
      <c r="C191" s="25" t="str">
        <f>IF(Eksplikatsioon!C193=0,"",Eksplikatsioon!C193)</f>
        <v/>
      </c>
      <c r="D191" s="25" t="str">
        <f>IF(Eksplikatsioon!D193=0,"",Eksplikatsioon!D193)</f>
        <v/>
      </c>
      <c r="E191" s="56" t="str">
        <f>IF(Eksplikatsioon!F193=0,"",Eksplikatsioon!F193)</f>
        <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c r="BH191" s="108" t="str">
        <f t="shared" si="22"/>
        <v/>
      </c>
      <c r="BI191" s="9" t="str">
        <f t="shared" si="24"/>
        <v/>
      </c>
      <c r="BJ191" s="9" t="str">
        <f t="shared" si="25"/>
        <v/>
      </c>
      <c r="BK191" s="34" t="str">
        <f>IF(BF191&lt;&gt;"",IF(SUMIFS(E:E,H:H,BI191,G:G,"Ainukasutuses pind",C:C,"ÜÜRITAV PIND",BH:BH,1)=0,0,SUMIFS(E:E,H:H,BI191,G:G,"Ainukasutuses pind",C:C,"ÜÜRITAV PIND",BH:BH,1)),IF(BI191="Aktiivne vakantsus",SUMIFS(E:E,C:C,"üüritav pind",G:G,"ainukasutuses pind",BH:BH,1)-SUM($BK$2:BK190),IF(BI191="Üüritav büroopind kokku",SUM($BK$2:BK190),"")))</f>
        <v/>
      </c>
      <c r="BL191" s="34" t="str">
        <f>IF(BF191&lt;&gt;"",IFERROR(SUMIFS(E:E,G:G,"Ainukasutuses pind",C:C,"üüritav pind",H:H,BI191,A:A,-4)/SUMIFS(E:E,G:G,"Ainukasutuses pind",C:C,"üüritav pind",A:A,-4)*(IF(G191="Korruse üldpind", SUMIFS(E:E,G:G,"Ühiskasutuses korruse pind",C:C,"üüritav pind",A:A,-4,BH:BH,1),SUMIFS(E:E,G:G,"Korruse üldpind",C:C,"üüritav pind",A:A,-4,BH:BH,1))+SUMIFS(E:E,G:G,"Ühiskasutuses korruse pind",C:C,"üüritav pind",A:A,-4,BH:BH,1)),0)+IFERROR(SUMIFS(E:E,G:G,"Ainukasutuses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pind",H:H,BI191,A:A,-1)/SUMIFS(E:E,G:G,"Ainukasutuses pind",C:C,"üüritav pind",A:A,-1)*(IF(G191="Korruse üldpind",SUMIFS(E:E,G:G,"Ühiskasutuses korruse pind",C:C,"üüritav pind",A:A,-1,BH:BH,1),SUMIFS(E:E,G:G,"Korruse üldpind",C:C,"üüritav pind",A:A,-1,BH:BH,1))+SUMIFS(E:E,G:G,"Ühiskasutuses korruse pind",C:C,"üüritav pind",A:A,-1,BH:BH,1)),0)+IFERROR(SUMIFS(E:E,G:G,"Ainukasutuses pind",C:C,"üüritav pind",H:H,BI191,A:A,0)/SUMIFS(E:E,G:G,"Ainukasutuses pind",C:C,"üüritav pind",A:A,0)*(IF(G191="Korruse üldpind", SUMIFS(E:E,G:G,"Ühiskasutuses korruse pind",C:C,"üüritav pind",A:A,0,BH:BH,1),SUMIFS(E:E,G:G,"Korruse üldpind",C:C,"üüritav pind",A:A,0,BH:BH,1))+SUMIFS(E:E,G:G,"Ühiskasutuses korruse pind",C:C,"üüritav pind",A:A,0,BH:BH,1)),0)+IFERROR(SUMIFS(E:E,G:G,"Ainukasutuses pind",C:C,"üüritav pind",H:H,BI191,A:A,1)/SUMIFS(E:E,G:G,"Ainukasutuses pind",C:C,"üüritav pind",A:A,1)*(IF(G191="Korruse üldpind", SUMIFS(E:E,G:G,"Ühiskasutuses korruse pind",C:C,"üüritav pind",A:A,1,BH:BH,1),SUMIFS(E:E,G:G,"Korruse üldpind",C:C,"üüritav pind",A:A,1,BH:BH,1))+SUMIFS(E:E,G:G,"Ühiskasutuses korruse pind",C:C,"üüritav pind",A:A,1,BH:BH,1)),0)+IFERROR(SUMIFS(E:E,G:G,"Ainukasutuses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 0)+IFERROR(SUMIFS(E:E,G:G,"Ainukasutuses pind",C:C,"üüritav pind",H:H,BI191,A:A,4)/SUMIFS(E:E,G:G,"Ainukasutuses pind",C:C,"üüritav pind",A:A,4)*(IF(G191="Korruse üldpind",SUMIFS(E:E,G:G,"Ühiskasutuses korruse pind",C:C,"üüritav pind",A:A,4,BH:BH,1),SUMIFS(E:E,G:G,"Korruse üldpind",C:C,"üüritav pind",A:A,4,BH:BH,1))+SUMIFS(E:E,G:G,"Ühiskasutuses korruse pind",C:C,"üüritav pind",A:A,4,BH:BH,1)), 0)+IFERROR(SUMIFS(E:E,G:G,"Ainukasutuses pind",C:C,"üüritav pind",H:H,BI191,A:A,5)/SUMIFS(E:E,G:G,"Ainukasutuses pind",C:C,"üüritav pind",A:A,5)*(IF(G191="Korruse üldpind", SUMIFS(E:E,G:G,"Ühiskasutuses korruse pind",C:C,"üüritav pind",A:A,5,BH:BH,1),SUMIFS(E:E,G:G,"Korruse üldpind",C:C,"üüritav pind",A:A,5,BH:BH,1))+SUMIFS(E:E,G:G,"Ühiskasutuses korruse pind",C:C,"üüritav pind",A:A,5,BH:BH,1)), 0)+IFERROR(SUMIFS(E:E,G:G,"Ainukasutuses pind",C:C,"üüritav pind",H:H,BI191,A:A,6)/SUMIFS(E:E,G:G,"Ainukasutuses pind",C:C,"üüritav pind",A:A,6)*(IF(G191="Korruse üldpind", SUMIFS(E:E,G:G,"Ühiskasutuses korruse pind",C:C,"üüritav pind",A:A,6,BH:BH,1),SUMIFS(E:E,G:G,"Korruse üldpind",C:C,"üüritav pind",A:A,6,BH:BH,1))+SUMIFS(E:E,G:G,"Ühiskasutuses korruse pind",C:C,"üüritav pind",A:A,6,BH:BH,1)),0)+IFERROR(SUMIFS(E:E,G:G,"Ainukasutuses pind",C:C,"üüritav pind",H:H,BI191,A:A,7)/SUMIFS(E:E,G:G,"Ainukasutuses pind",C:C,"üüritav pind",A:A,7)*(IF(G191="Korruse üldpind", SUMIFS(E:E,G:G,"Ühiskasutuses korruse pind",C:C,"üüritav pind",A:A,7,BH:BH,1),SUMIFS(E:E,G:G,"Korruse üldpind",C:C,"üüritav pind",A:A,7,BH:BH,1))+SUMIFS(E:E,G:G,"Ühiskasutuses korruse pind",C:C,"üüritav pind",A:A,7,BH:BH,1)),0)+IFERROR(SUMIFS(E:E,G:G,"Ainukasutuses pind",C:C,"üüritav pind",H:H,BI191,A:A,8)/SUMIFS(E:E,G:G,"Ainukasutuses pind",C:C,"üüritav pind",A:A,8)*(IF(G191="Korruse üldpind", SUMIFS(E:E,G:G,"Ühiskasutuses korruse pind",C:C,"üüritav pind",A:A,8,BH:BH,1),SUMIFS(E:E,G:G,"Korruse üldpind",C:C,"üüritav pind",A:A,8,BH:BH,1))+SUMIFS(E:E,G:G,"Ühiskasutuses korruse pind",C:C,"üüritav pind",A:A,8,BH:BH,1)),0)+IFERROR(SUMIFS(E:E,G:G,"Ainukasutuses pind",C:C,"üüritav pind",H:H,BI191,A:A,9)/SUMIFS(E:E,G:G,"Ainukasutuses pind",C:C,"üüritav pind",A:A,9)*(IF(G191="Korruse üldpind", SUMIFS(E:E,G:G,"Ühiskasutuses korruse pind",C:C,"üüritav pind",A:A,9,BH:BH,1),SUMIFS(E:E,G:G,"Korruse üldpind",C:C,"üüritav pind",A:A,9,BH:BH,1))+SUMIFS(E:E,G:G,"Ühiskasutuses korruse pind",C:C,"üüritav pind",A:A,9,BH:BH,1)),0)+IFERROR(SUMIFS(E:E,G:G,"Ainukasutuses pind",C:C,"üüritav pind",H:H,BI191,A:A,10)/SUMIFS(E:E,G:G,"Ainukasutuses pind",C:C,"üüritav pind",A:A,10)*(IF(G191="Korruse üldpind", SUMIFS(E:E,G:G,"Ühiskasutuses korruse pind",C:C,"üüritav pind",A:A,10,BH:BH,1),SUMIFS(E:E,G:G,"Korruse üldpind",C:C,"üüritav pind",A:A,10,BH:BH,1))+SUMIFS(E:E,G:G,"Ühiskasutuses korruse pind",C:C,"üüritav pind",A:A,10,BH:BH,1)), 0)+IFERROR(SUMIFS(E:E,G:G,"Ainukasutuses pind",C:C,"üüritav pind",H:H,BI191,A:A,11)/SUMIFS(E:E,G:G,"Ainukasutuses pind",C:C,"üüritav pind",A:A,11)*(IF(G191="Korruse üldpind",SUMIFS(E:E,G:G,"Ühiskasutuses korruse pind",C:C,"üüritav pind",A:A,11,BH:BH,1),SUMIFS(E:E,G:G,"Korruse üldpind",C:C,"üüritav pind",A:A,11,BH:BH,1))+SUMIFS(E:E,G:G,"Ühiskasutuses korruse pind",C:C,"üüritav pind",A:A,11,BH:BH,1)), 0)+IFERROR(SUMIFS(E:E,G:G,"Ainukasutuses pind",C:C,"üüritav pind",H:H,BI191,A:A,12)/SUMIFS(E:E,G:G,"Ainukasutuses pind",C:C,"üüritav pind",A:A,12)*(IF(G191="Korruse üldpind", SUMIFS(E:E,G:G,"Ühiskasutuses korruse pind",C:C,"üüritav pind",A:A,12,BH:BH,1),SUMIFS(E:E,G:G,"Korruse üldpind",C:C,"üüritav pind",A:A,12,BH:BH,1))+SUMIFS(E:E,G:G,"Ühiskasutuses korruse pind",C:C,"üüritav pind",A:A,12,BH:BH,1)),0)+IFERROR(SUMIFS(E:E,G:G,"Ainukasutuses pind",C:C,"üüritav pind",H:H,BI191,A:A,13)/SUMIFS(E:E,G:G,"Ainukasutuses pind",C:C,"üüritav pind",A:A,13)*(IF(G191="Korruse üldpind", SUMIFS(E:E,G:G,"Ühiskasutuses korruse pind",C:C,"üüritav pind",A:A,13,BH:BH,1),SUMIFS(E:E,G:G,"Korruse üldpind",C:C,"üüritav pind",A:A,13,BH:BH,1))+SUMIFS(E:E,G:G,"Ühiskasutuses korruse pind",C:C,"üüritav pind",A:A,13,BH:BH,1)),0)+IFERROR(SUMIFS(E:E,G:G,"Ainukasutuses pind",C:C,"Üüritav pind",H:H,BI191,A:A,14)/SUMIFS(E:E,G:G,"Ainukasutuses pind",C:C,"Üüritav pind",A:A,14)*(IF(G191="Korruse üldpind", SUMIFS(E:E,G:G,"Ühiskasutuses korruse pind",C:C,"üüritav pind",A:A,14,BH:BH,1),SUMIFS(E:E,G:G,"Korruse üldpind",C:C,"üüritav pind",A:A,14,BH:BH,1))+SUMIFS(E:E,G:G,"Ühiskasutuses korruse pind",C:C,"üüritav pind",A:A,14,BH:BH,1)), 0),IF(BI191="Aktiivne vakantsus", SUMIFS(E:E,C:C,"üüritav pind",G:G,"Ühiskasutuses korruse pind",BH:BH,1)+SUMIFS(E:E,C:C,"üüritav pind",G:G,"Korruse üldpind",BH:BH,1)-SUM($BL$2:BL190), IF(BI191="Üüritav büroopind kokku", SUM($BL$2:BL190), "")))</f>
        <v/>
      </c>
      <c r="BM191" s="34" t="str">
        <f ca="1">IF(BF191&lt;&gt;"",IFERROR(AY191/SUM($AY$3:OFFSET($AY$3,MATCH("Üüritav büroopind kokku",$BI$5:$BI$300,0),0))*(SUMIFS(E:E,G:G,"Ühiskasutuses hoone pind",C:C,"ÜÜRITAV PIND",BH:BH,1)+SUMIFS(E:E,G:G,"Hoone üldpind",C:C,"ÜÜRITAV PIND",BH:BH,1)),0),IF(BI191="Aktiivne vakantsus",IFERROR(AY191/SUM($AY$3:OFFSET($AY$3,MATCH("Üüritav büroopind kokku",$BI$5:$BI$300,0),0))*(SUMIFS(E:E,G:G,"Ühiskasutuses hoone pind",C:C,"ÜÜRITAV PIND",BH:BH,1)+SUMIFS(E:E,G:G,"Hoone üldpind",C:C,"ÜÜRITAV PIND",BH:BH,1)),0),IF(BI191="Üüritav büroopind kokku",SUM($BM$2:BM190),"")))</f>
        <v/>
      </c>
      <c r="BN191" s="34" t="str">
        <f>IF(OR(BF191&lt;&gt;"",BI191="Aktiivne vakantsus"),IFERROR(SUMIFS(INDEX($AC$3:$AU$1002,0,MATCH($BI191,AC$2:AU$2,0)),$BH$3:$BH$1002,1),0),IF(BI191="Üüritav büroopind kokku",SUM($BN$2:BN190), ""))</f>
        <v/>
      </c>
      <c r="BO191" s="34" t="str">
        <f t="shared" si="23"/>
        <v/>
      </c>
      <c r="BP191" s="114" t="str">
        <f t="shared" ca="1" si="21"/>
        <v/>
      </c>
    </row>
    <row r="192" spans="1:68" x14ac:dyDescent="0.3">
      <c r="A192" s="25" t="str">
        <f>IF(Eksplikatsioon!A194=0,"",Eksplikatsioon!A194)</f>
        <v/>
      </c>
      <c r="B192" s="58" t="str">
        <f>IF(Eksplikatsioon!B194=0,"",Eksplikatsioon!B194)</f>
        <v/>
      </c>
      <c r="C192" s="25" t="str">
        <f>IF(Eksplikatsioon!C194=0,"",Eksplikatsioon!C194)</f>
        <v/>
      </c>
      <c r="D192" s="25" t="str">
        <f>IF(Eksplikatsioon!D194=0,"",Eksplikatsioon!D194)</f>
        <v/>
      </c>
      <c r="E192" s="56" t="str">
        <f>IF(Eksplikatsioon!F194=0,"",Eksplikatsioon!F194)</f>
        <v/>
      </c>
      <c r="F192" s="25" t="str">
        <f>IF(Eksplikatsioon!H194=0,"",Eksplikatsioon!H194)</f>
        <v/>
      </c>
      <c r="G192" s="25" t="str">
        <f>IF(Eksplikatsioon!J194=0,"",Eksplikatsioon!J194)</f>
        <v/>
      </c>
      <c r="H192" s="25" t="str">
        <f>IF(Eksplikatsioon!K194=0,"",Eksplikatsioon!K194)</f>
        <v/>
      </c>
      <c r="I192" s="25" t="str">
        <f>IF(Eksplikatsioon!L194=0,"",Eksplikatsioon!L194)</f>
        <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c r="BH192" s="108" t="str">
        <f t="shared" si="22"/>
        <v/>
      </c>
      <c r="BI192" s="9" t="str">
        <f t="shared" si="24"/>
        <v/>
      </c>
      <c r="BJ192" s="9" t="str">
        <f t="shared" si="25"/>
        <v/>
      </c>
      <c r="BK192" s="34" t="str">
        <f>IF(BF192&lt;&gt;"",IF(SUMIFS(E:E,H:H,BI192,G:G,"Ainukasutuses pind",C:C,"ÜÜRITAV PIND",BH:BH,1)=0,0,SUMIFS(E:E,H:H,BI192,G:G,"Ainukasutuses pind",C:C,"ÜÜRITAV PIND",BH:BH,1)),IF(BI192="Aktiivne vakantsus",SUMIFS(E:E,C:C,"üüritav pind",G:G,"ainukasutuses pind",BH:BH,1)-SUM($BK$2:BK191),IF(BI192="Üüritav büroopind kokku",SUM($BK$2:BK191),"")))</f>
        <v/>
      </c>
      <c r="BL192" s="34" t="str">
        <f>IF(BF192&lt;&gt;"",IFERROR(SUMIFS(E:E,G:G,"Ainukasutuses pind",C:C,"üüritav pind",H:H,BI192,A:A,-4)/SUMIFS(E:E,G:G,"Ainukasutuses pind",C:C,"üüritav pind",A:A,-4)*(IF(G192="Korruse üldpind", SUMIFS(E:E,G:G,"Ühiskasutuses korruse pind",C:C,"üüritav pind",A:A,-4,BH:BH,1),SUMIFS(E:E,G:G,"Korruse üldpind",C:C,"üüritav pind",A:A,-4,BH:BH,1))+SUMIFS(E:E,G:G,"Ühiskasutuses korruse pind",C:C,"üüritav pind",A:A,-4,BH:BH,1)),0)+IFERROR(SUMIFS(E:E,G:G,"Ainukasutuses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pind",H:H,BI192,A:A,-1)/SUMIFS(E:E,G:G,"Ainukasutuses pind",C:C,"üüritav pind",A:A,-1)*(IF(G192="Korruse üldpind",SUMIFS(E:E,G:G,"Ühiskasutuses korruse pind",C:C,"üüritav pind",A:A,-1,BH:BH,1),SUMIFS(E:E,G:G,"Korruse üldpind",C:C,"üüritav pind",A:A,-1,BH:BH,1))+SUMIFS(E:E,G:G,"Ühiskasutuses korruse pind",C:C,"üüritav pind",A:A,-1,BH:BH,1)),0)+IFERROR(SUMIFS(E:E,G:G,"Ainukasutuses pind",C:C,"üüritav pind",H:H,BI192,A:A,0)/SUMIFS(E:E,G:G,"Ainukasutuses pind",C:C,"üüritav pind",A:A,0)*(IF(G192="Korruse üldpind", SUMIFS(E:E,G:G,"Ühiskasutuses korruse pind",C:C,"üüritav pind",A:A,0,BH:BH,1),SUMIFS(E:E,G:G,"Korruse üldpind",C:C,"üüritav pind",A:A,0,BH:BH,1))+SUMIFS(E:E,G:G,"Ühiskasutuses korruse pind",C:C,"üüritav pind",A:A,0,BH:BH,1)),0)+IFERROR(SUMIFS(E:E,G:G,"Ainukasutuses pind",C:C,"üüritav pind",H:H,BI192,A:A,1)/SUMIFS(E:E,G:G,"Ainukasutuses pind",C:C,"üüritav pind",A:A,1)*(IF(G192="Korruse üldpind", SUMIFS(E:E,G:G,"Ühiskasutuses korruse pind",C:C,"üüritav pind",A:A,1,BH:BH,1),SUMIFS(E:E,G:G,"Korruse üldpind",C:C,"üüritav pind",A:A,1,BH:BH,1))+SUMIFS(E:E,G:G,"Ühiskasutuses korruse pind",C:C,"üüritav pind",A:A,1,BH:BH,1)),0)+IFERROR(SUMIFS(E:E,G:G,"Ainukasutuses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 0)+IFERROR(SUMIFS(E:E,G:G,"Ainukasutuses pind",C:C,"üüritav pind",H:H,BI192,A:A,4)/SUMIFS(E:E,G:G,"Ainukasutuses pind",C:C,"üüritav pind",A:A,4)*(IF(G192="Korruse üldpind",SUMIFS(E:E,G:G,"Ühiskasutuses korruse pind",C:C,"üüritav pind",A:A,4,BH:BH,1),SUMIFS(E:E,G:G,"Korruse üldpind",C:C,"üüritav pind",A:A,4,BH:BH,1))+SUMIFS(E:E,G:G,"Ühiskasutuses korruse pind",C:C,"üüritav pind",A:A,4,BH:BH,1)), 0)+IFERROR(SUMIFS(E:E,G:G,"Ainukasutuses pind",C:C,"üüritav pind",H:H,BI192,A:A,5)/SUMIFS(E:E,G:G,"Ainukasutuses pind",C:C,"üüritav pind",A:A,5)*(IF(G192="Korruse üldpind", SUMIFS(E:E,G:G,"Ühiskasutuses korruse pind",C:C,"üüritav pind",A:A,5,BH:BH,1),SUMIFS(E:E,G:G,"Korruse üldpind",C:C,"üüritav pind",A:A,5,BH:BH,1))+SUMIFS(E:E,G:G,"Ühiskasutuses korruse pind",C:C,"üüritav pind",A:A,5,BH:BH,1)), 0)+IFERROR(SUMIFS(E:E,G:G,"Ainukasutuses pind",C:C,"üüritav pind",H:H,BI192,A:A,6)/SUMIFS(E:E,G:G,"Ainukasutuses pind",C:C,"üüritav pind",A:A,6)*(IF(G192="Korruse üldpind", SUMIFS(E:E,G:G,"Ühiskasutuses korruse pind",C:C,"üüritav pind",A:A,6,BH:BH,1),SUMIFS(E:E,G:G,"Korruse üldpind",C:C,"üüritav pind",A:A,6,BH:BH,1))+SUMIFS(E:E,G:G,"Ühiskasutuses korruse pind",C:C,"üüritav pind",A:A,6,BH:BH,1)),0)+IFERROR(SUMIFS(E:E,G:G,"Ainukasutuses pind",C:C,"üüritav pind",H:H,BI192,A:A,7)/SUMIFS(E:E,G:G,"Ainukasutuses pind",C:C,"üüritav pind",A:A,7)*(IF(G192="Korruse üldpind", SUMIFS(E:E,G:G,"Ühiskasutuses korruse pind",C:C,"üüritav pind",A:A,7,BH:BH,1),SUMIFS(E:E,G:G,"Korruse üldpind",C:C,"üüritav pind",A:A,7,BH:BH,1))+SUMIFS(E:E,G:G,"Ühiskasutuses korruse pind",C:C,"üüritav pind",A:A,7,BH:BH,1)),0)+IFERROR(SUMIFS(E:E,G:G,"Ainukasutuses pind",C:C,"üüritav pind",H:H,BI192,A:A,8)/SUMIFS(E:E,G:G,"Ainukasutuses pind",C:C,"üüritav pind",A:A,8)*(IF(G192="Korruse üldpind", SUMIFS(E:E,G:G,"Ühiskasutuses korruse pind",C:C,"üüritav pind",A:A,8,BH:BH,1),SUMIFS(E:E,G:G,"Korruse üldpind",C:C,"üüritav pind",A:A,8,BH:BH,1))+SUMIFS(E:E,G:G,"Ühiskasutuses korruse pind",C:C,"üüritav pind",A:A,8,BH:BH,1)),0)+IFERROR(SUMIFS(E:E,G:G,"Ainukasutuses pind",C:C,"üüritav pind",H:H,BI192,A:A,9)/SUMIFS(E:E,G:G,"Ainukasutuses pind",C:C,"üüritav pind",A:A,9)*(IF(G192="Korruse üldpind", SUMIFS(E:E,G:G,"Ühiskasutuses korruse pind",C:C,"üüritav pind",A:A,9,BH:BH,1),SUMIFS(E:E,G:G,"Korruse üldpind",C:C,"üüritav pind",A:A,9,BH:BH,1))+SUMIFS(E:E,G:G,"Ühiskasutuses korruse pind",C:C,"üüritav pind",A:A,9,BH:BH,1)),0)+IFERROR(SUMIFS(E:E,G:G,"Ainukasutuses pind",C:C,"üüritav pind",H:H,BI192,A:A,10)/SUMIFS(E:E,G:G,"Ainukasutuses pind",C:C,"üüritav pind",A:A,10)*(IF(G192="Korruse üldpind", SUMIFS(E:E,G:G,"Ühiskasutuses korruse pind",C:C,"üüritav pind",A:A,10,BH:BH,1),SUMIFS(E:E,G:G,"Korruse üldpind",C:C,"üüritav pind",A:A,10,BH:BH,1))+SUMIFS(E:E,G:G,"Ühiskasutuses korruse pind",C:C,"üüritav pind",A:A,10,BH:BH,1)), 0)+IFERROR(SUMIFS(E:E,G:G,"Ainukasutuses pind",C:C,"üüritav pind",H:H,BI192,A:A,11)/SUMIFS(E:E,G:G,"Ainukasutuses pind",C:C,"üüritav pind",A:A,11)*(IF(G192="Korruse üldpind",SUMIFS(E:E,G:G,"Ühiskasutuses korruse pind",C:C,"üüritav pind",A:A,11,BH:BH,1),SUMIFS(E:E,G:G,"Korruse üldpind",C:C,"üüritav pind",A:A,11,BH:BH,1))+SUMIFS(E:E,G:G,"Ühiskasutuses korruse pind",C:C,"üüritav pind",A:A,11,BH:BH,1)), 0)+IFERROR(SUMIFS(E:E,G:G,"Ainukasutuses pind",C:C,"üüritav pind",H:H,BI192,A:A,12)/SUMIFS(E:E,G:G,"Ainukasutuses pind",C:C,"üüritav pind",A:A,12)*(IF(G192="Korruse üldpind", SUMIFS(E:E,G:G,"Ühiskasutuses korruse pind",C:C,"üüritav pind",A:A,12,BH:BH,1),SUMIFS(E:E,G:G,"Korruse üldpind",C:C,"üüritav pind",A:A,12,BH:BH,1))+SUMIFS(E:E,G:G,"Ühiskasutuses korruse pind",C:C,"üüritav pind",A:A,12,BH:BH,1)),0)+IFERROR(SUMIFS(E:E,G:G,"Ainukasutuses pind",C:C,"üüritav pind",H:H,BI192,A:A,13)/SUMIFS(E:E,G:G,"Ainukasutuses pind",C:C,"üüritav pind",A:A,13)*(IF(G192="Korruse üldpind", SUMIFS(E:E,G:G,"Ühiskasutuses korruse pind",C:C,"üüritav pind",A:A,13,BH:BH,1),SUMIFS(E:E,G:G,"Korruse üldpind",C:C,"üüritav pind",A:A,13,BH:BH,1))+SUMIFS(E:E,G:G,"Ühiskasutuses korruse pind",C:C,"üüritav pind",A:A,13,BH:BH,1)),0)+IFERROR(SUMIFS(E:E,G:G,"Ainukasutuses pind",C:C,"Üüritav pind",H:H,BI192,A:A,14)/SUMIFS(E:E,G:G,"Ainukasutuses pind",C:C,"Üüritav pind",A:A,14)*(IF(G192="Korruse üldpind", SUMIFS(E:E,G:G,"Ühiskasutuses korruse pind",C:C,"üüritav pind",A:A,14,BH:BH,1),SUMIFS(E:E,G:G,"Korruse üldpind",C:C,"üüritav pind",A:A,14,BH:BH,1))+SUMIFS(E:E,G:G,"Ühiskasutuses korruse pind",C:C,"üüritav pind",A:A,14,BH:BH,1)), 0),IF(BI192="Aktiivne vakantsus", SUMIFS(E:E,C:C,"üüritav pind",G:G,"Ühiskasutuses korruse pind",BH:BH,1)+SUMIFS(E:E,C:C,"üüritav pind",G:G,"Korruse üldpind",BH:BH,1)-SUM($BL$2:BL191), IF(BI192="Üüritav büroopind kokku", SUM($BL$2:BL191), "")))</f>
        <v/>
      </c>
      <c r="BM192" s="34" t="str">
        <f ca="1">IF(BF192&lt;&gt;"",IFERROR(AY192/SUM($AY$3:OFFSET($AY$3,MATCH("Üüritav büroopind kokku",$BI$5:$BI$300,0),0))*(SUMIFS(E:E,G:G,"Ühiskasutuses hoone pind",C:C,"ÜÜRITAV PIND",BH:BH,1)+SUMIFS(E:E,G:G,"Hoone üldpind",C:C,"ÜÜRITAV PIND",BH:BH,1)),0),IF(BI192="Aktiivne vakantsus",IFERROR(AY192/SUM($AY$3:OFFSET($AY$3,MATCH("Üüritav büroopind kokku",$BI$5:$BI$300,0),0))*(SUMIFS(E:E,G:G,"Ühiskasutuses hoone pind",C:C,"ÜÜRITAV PIND",BH:BH,1)+SUMIFS(E:E,G:G,"Hoone üldpind",C:C,"ÜÜRITAV PIND",BH:BH,1)),0),IF(BI192="Üüritav büroopind kokku",SUM($BM$2:BM191),"")))</f>
        <v/>
      </c>
      <c r="BN192" s="34" t="str">
        <f>IF(OR(BF192&lt;&gt;"",BI192="Aktiivne vakantsus"),IFERROR(SUMIFS(INDEX($AC$3:$AU$1002,0,MATCH($BI192,AC$2:AU$2,0)),$BH$3:$BH$1002,1),0),IF(BI192="Üüritav büroopind kokku",SUM($BN$2:BN191), ""))</f>
        <v/>
      </c>
      <c r="BO192" s="34" t="str">
        <f t="shared" si="23"/>
        <v/>
      </c>
      <c r="BP192" s="114" t="str">
        <f t="shared" ca="1" si="21"/>
        <v/>
      </c>
    </row>
    <row r="193" spans="1:68" x14ac:dyDescent="0.3">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c r="BH193" s="108" t="str">
        <f t="shared" si="22"/>
        <v/>
      </c>
      <c r="BI193" s="9" t="str">
        <f t="shared" si="24"/>
        <v/>
      </c>
      <c r="BJ193" s="9" t="str">
        <f t="shared" si="25"/>
        <v/>
      </c>
      <c r="BK193" s="34" t="str">
        <f>IF(BF193&lt;&gt;"",IF(SUMIFS(E:E,H:H,BI193,G:G,"Ainukasutuses pind",C:C,"ÜÜRITAV PIND",BH:BH,1)=0,0,SUMIFS(E:E,H:H,BI193,G:G,"Ainukasutuses pind",C:C,"ÜÜRITAV PIND",BH:BH,1)),IF(BI193="Aktiivne vakantsus",SUMIFS(E:E,C:C,"üüritav pind",G:G,"ainukasutuses pind",BH:BH,1)-SUM($BK$2:BK192),IF(BI193="Üüritav büroopind kokku",SUM($BK$2:BK192),"")))</f>
        <v/>
      </c>
      <c r="BL193" s="34" t="str">
        <f>IF(BF193&lt;&gt;"",IFERROR(SUMIFS(E:E,G:G,"Ainukasutuses pind",C:C,"üüritav pind",H:H,BI193,A:A,-4)/SUMIFS(E:E,G:G,"Ainukasutuses pind",C:C,"üüritav pind",A:A,-4)*(IF(G193="Korruse üldpind", SUMIFS(E:E,G:G,"Ühiskasutuses korruse pind",C:C,"üüritav pind",A:A,-4,BH:BH,1),SUMIFS(E:E,G:G,"Korruse üldpind",C:C,"üüritav pind",A:A,-4,BH:BH,1))+SUMIFS(E:E,G:G,"Ühiskasutuses korruse pind",C:C,"üüritav pind",A:A,-4,BH:BH,1)),0)+IFERROR(SUMIFS(E:E,G:G,"Ainukasutuses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pind",H:H,BI193,A:A,-1)/SUMIFS(E:E,G:G,"Ainukasutuses pind",C:C,"üüritav pind",A:A,-1)*(IF(G193="Korruse üldpind",SUMIFS(E:E,G:G,"Ühiskasutuses korruse pind",C:C,"üüritav pind",A:A,-1,BH:BH,1),SUMIFS(E:E,G:G,"Korruse üldpind",C:C,"üüritav pind",A:A,-1,BH:BH,1))+SUMIFS(E:E,G:G,"Ühiskasutuses korruse pind",C:C,"üüritav pind",A:A,-1,BH:BH,1)),0)+IFERROR(SUMIFS(E:E,G:G,"Ainukasutuses pind",C:C,"üüritav pind",H:H,BI193,A:A,0)/SUMIFS(E:E,G:G,"Ainukasutuses pind",C:C,"üüritav pind",A:A,0)*(IF(G193="Korruse üldpind", SUMIFS(E:E,G:G,"Ühiskasutuses korruse pind",C:C,"üüritav pind",A:A,0,BH:BH,1),SUMIFS(E:E,G:G,"Korruse üldpind",C:C,"üüritav pind",A:A,0,BH:BH,1))+SUMIFS(E:E,G:G,"Ühiskasutuses korruse pind",C:C,"üüritav pind",A:A,0,BH:BH,1)),0)+IFERROR(SUMIFS(E:E,G:G,"Ainukasutuses pind",C:C,"üüritav pind",H:H,BI193,A:A,1)/SUMIFS(E:E,G:G,"Ainukasutuses pind",C:C,"üüritav pind",A:A,1)*(IF(G193="Korruse üldpind", SUMIFS(E:E,G:G,"Ühiskasutuses korruse pind",C:C,"üüritav pind",A:A,1,BH:BH,1),SUMIFS(E:E,G:G,"Korruse üldpind",C:C,"üüritav pind",A:A,1,BH:BH,1))+SUMIFS(E:E,G:G,"Ühiskasutuses korruse pind",C:C,"üüritav pind",A:A,1,BH:BH,1)),0)+IFERROR(SUMIFS(E:E,G:G,"Ainukasutuses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 0)+IFERROR(SUMIFS(E:E,G:G,"Ainukasutuses pind",C:C,"üüritav pind",H:H,BI193,A:A,4)/SUMIFS(E:E,G:G,"Ainukasutuses pind",C:C,"üüritav pind",A:A,4)*(IF(G193="Korruse üldpind",SUMIFS(E:E,G:G,"Ühiskasutuses korruse pind",C:C,"üüritav pind",A:A,4,BH:BH,1),SUMIFS(E:E,G:G,"Korruse üldpind",C:C,"üüritav pind",A:A,4,BH:BH,1))+SUMIFS(E:E,G:G,"Ühiskasutuses korruse pind",C:C,"üüritav pind",A:A,4,BH:BH,1)), 0)+IFERROR(SUMIFS(E:E,G:G,"Ainukasutuses pind",C:C,"üüritav pind",H:H,BI193,A:A,5)/SUMIFS(E:E,G:G,"Ainukasutuses pind",C:C,"üüritav pind",A:A,5)*(IF(G193="Korruse üldpind", SUMIFS(E:E,G:G,"Ühiskasutuses korruse pind",C:C,"üüritav pind",A:A,5,BH:BH,1),SUMIFS(E:E,G:G,"Korruse üldpind",C:C,"üüritav pind",A:A,5,BH:BH,1))+SUMIFS(E:E,G:G,"Ühiskasutuses korruse pind",C:C,"üüritav pind",A:A,5,BH:BH,1)), 0)+IFERROR(SUMIFS(E:E,G:G,"Ainukasutuses pind",C:C,"üüritav pind",H:H,BI193,A:A,6)/SUMIFS(E:E,G:G,"Ainukasutuses pind",C:C,"üüritav pind",A:A,6)*(IF(G193="Korruse üldpind", SUMIFS(E:E,G:G,"Ühiskasutuses korruse pind",C:C,"üüritav pind",A:A,6,BH:BH,1),SUMIFS(E:E,G:G,"Korruse üldpind",C:C,"üüritav pind",A:A,6,BH:BH,1))+SUMIFS(E:E,G:G,"Ühiskasutuses korruse pind",C:C,"üüritav pind",A:A,6,BH:BH,1)),0)+IFERROR(SUMIFS(E:E,G:G,"Ainukasutuses pind",C:C,"üüritav pind",H:H,BI193,A:A,7)/SUMIFS(E:E,G:G,"Ainukasutuses pind",C:C,"üüritav pind",A:A,7)*(IF(G193="Korruse üldpind", SUMIFS(E:E,G:G,"Ühiskasutuses korruse pind",C:C,"üüritav pind",A:A,7,BH:BH,1),SUMIFS(E:E,G:G,"Korruse üldpind",C:C,"üüritav pind",A:A,7,BH:BH,1))+SUMIFS(E:E,G:G,"Ühiskasutuses korruse pind",C:C,"üüritav pind",A:A,7,BH:BH,1)),0)+IFERROR(SUMIFS(E:E,G:G,"Ainukasutuses pind",C:C,"üüritav pind",H:H,BI193,A:A,8)/SUMIFS(E:E,G:G,"Ainukasutuses pind",C:C,"üüritav pind",A:A,8)*(IF(G193="Korruse üldpind", SUMIFS(E:E,G:G,"Ühiskasutuses korruse pind",C:C,"üüritav pind",A:A,8,BH:BH,1),SUMIFS(E:E,G:G,"Korruse üldpind",C:C,"üüritav pind",A:A,8,BH:BH,1))+SUMIFS(E:E,G:G,"Ühiskasutuses korruse pind",C:C,"üüritav pind",A:A,8,BH:BH,1)),0)+IFERROR(SUMIFS(E:E,G:G,"Ainukasutuses pind",C:C,"üüritav pind",H:H,BI193,A:A,9)/SUMIFS(E:E,G:G,"Ainukasutuses pind",C:C,"üüritav pind",A:A,9)*(IF(G193="Korruse üldpind", SUMIFS(E:E,G:G,"Ühiskasutuses korruse pind",C:C,"üüritav pind",A:A,9,BH:BH,1),SUMIFS(E:E,G:G,"Korruse üldpind",C:C,"üüritav pind",A:A,9,BH:BH,1))+SUMIFS(E:E,G:G,"Ühiskasutuses korruse pind",C:C,"üüritav pind",A:A,9,BH:BH,1)),0)+IFERROR(SUMIFS(E:E,G:G,"Ainukasutuses pind",C:C,"üüritav pind",H:H,BI193,A:A,10)/SUMIFS(E:E,G:G,"Ainukasutuses pind",C:C,"üüritav pind",A:A,10)*(IF(G193="Korruse üldpind", SUMIFS(E:E,G:G,"Ühiskasutuses korruse pind",C:C,"üüritav pind",A:A,10,BH:BH,1),SUMIFS(E:E,G:G,"Korruse üldpind",C:C,"üüritav pind",A:A,10,BH:BH,1))+SUMIFS(E:E,G:G,"Ühiskasutuses korruse pind",C:C,"üüritav pind",A:A,10,BH:BH,1)), 0)+IFERROR(SUMIFS(E:E,G:G,"Ainukasutuses pind",C:C,"üüritav pind",H:H,BI193,A:A,11)/SUMIFS(E:E,G:G,"Ainukasutuses pind",C:C,"üüritav pind",A:A,11)*(IF(G193="Korruse üldpind",SUMIFS(E:E,G:G,"Ühiskasutuses korruse pind",C:C,"üüritav pind",A:A,11,BH:BH,1),SUMIFS(E:E,G:G,"Korruse üldpind",C:C,"üüritav pind",A:A,11,BH:BH,1))+SUMIFS(E:E,G:G,"Ühiskasutuses korruse pind",C:C,"üüritav pind",A:A,11,BH:BH,1)), 0)+IFERROR(SUMIFS(E:E,G:G,"Ainukasutuses pind",C:C,"üüritav pind",H:H,BI193,A:A,12)/SUMIFS(E:E,G:G,"Ainukasutuses pind",C:C,"üüritav pind",A:A,12)*(IF(G193="Korruse üldpind", SUMIFS(E:E,G:G,"Ühiskasutuses korruse pind",C:C,"üüritav pind",A:A,12,BH:BH,1),SUMIFS(E:E,G:G,"Korruse üldpind",C:C,"üüritav pind",A:A,12,BH:BH,1))+SUMIFS(E:E,G:G,"Ühiskasutuses korruse pind",C:C,"üüritav pind",A:A,12,BH:BH,1)),0)+IFERROR(SUMIFS(E:E,G:G,"Ainukasutuses pind",C:C,"üüritav pind",H:H,BI193,A:A,13)/SUMIFS(E:E,G:G,"Ainukasutuses pind",C:C,"üüritav pind",A:A,13)*(IF(G193="Korruse üldpind", SUMIFS(E:E,G:G,"Ühiskasutuses korruse pind",C:C,"üüritav pind",A:A,13,BH:BH,1),SUMIFS(E:E,G:G,"Korruse üldpind",C:C,"üüritav pind",A:A,13,BH:BH,1))+SUMIFS(E:E,G:G,"Ühiskasutuses korruse pind",C:C,"üüritav pind",A:A,13,BH:BH,1)),0)+IFERROR(SUMIFS(E:E,G:G,"Ainukasutuses pind",C:C,"Üüritav pind",H:H,BI193,A:A,14)/SUMIFS(E:E,G:G,"Ainukasutuses pind",C:C,"Üüritav pind",A:A,14)*(IF(G193="Korruse üldpind", SUMIFS(E:E,G:G,"Ühiskasutuses korruse pind",C:C,"üüritav pind",A:A,14,BH:BH,1),SUMIFS(E:E,G:G,"Korruse üldpind",C:C,"üüritav pind",A:A,14,BH:BH,1))+SUMIFS(E:E,G:G,"Ühiskasutuses korruse pind",C:C,"üüritav pind",A:A,14,BH:BH,1)), 0),IF(BI193="Aktiivne vakantsus", SUMIFS(E:E,C:C,"üüritav pind",G:G,"Ühiskasutuses korruse pind",BH:BH,1)+SUMIFS(E:E,C:C,"üüritav pind",G:G,"Korruse üldpind",BH:BH,1)-SUM($BL$2:BL192), IF(BI193="Üüritav büroopind kokku", SUM($BL$2:BL192), "")))</f>
        <v/>
      </c>
      <c r="BM193" s="34" t="str">
        <f ca="1">IF(BF193&lt;&gt;"",IFERROR(AY193/SUM($AY$3:OFFSET($AY$3,MATCH("Üüritav büroopind kokku",$BI$5:$BI$300,0),0))*(SUMIFS(E:E,G:G,"Ühiskasutuses hoone pind",C:C,"ÜÜRITAV PIND",BH:BH,1)+SUMIFS(E:E,G:G,"Hoone üldpind",C:C,"ÜÜRITAV PIND",BH:BH,1)),0),IF(BI193="Aktiivne vakantsus",IFERROR(AY193/SUM($AY$3:OFFSET($AY$3,MATCH("Üüritav büroopind kokku",$BI$5:$BI$300,0),0))*(SUMIFS(E:E,G:G,"Ühiskasutuses hoone pind",C:C,"ÜÜRITAV PIND",BH:BH,1)+SUMIFS(E:E,G:G,"Hoone üldpind",C:C,"ÜÜRITAV PIND",BH:BH,1)),0),IF(BI193="Üüritav büroopind kokku",SUM($BM$2:BM192),"")))</f>
        <v/>
      </c>
      <c r="BN193" s="34" t="str">
        <f>IF(OR(BF193&lt;&gt;"",BI193="Aktiivne vakantsus"),IFERROR(SUMIFS(INDEX($AC$3:$AU$1002,0,MATCH($BI193,AC$2:AU$2,0)),$BH$3:$BH$1002,1),0),IF(BI193="Üüritav büroopind kokku",SUM($BN$2:BN192), ""))</f>
        <v/>
      </c>
      <c r="BO193" s="34" t="str">
        <f t="shared" si="23"/>
        <v/>
      </c>
      <c r="BP193" s="114" t="str">
        <f t="shared" ca="1" si="21"/>
        <v/>
      </c>
    </row>
    <row r="194" spans="1:68" x14ac:dyDescent="0.3">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c r="BH194" s="108" t="str">
        <f t="shared" si="22"/>
        <v/>
      </c>
      <c r="BI194" s="9" t="str">
        <f t="shared" si="24"/>
        <v/>
      </c>
      <c r="BJ194" s="9" t="str">
        <f t="shared" si="25"/>
        <v/>
      </c>
      <c r="BK194" s="34" t="str">
        <f>IF(BF194&lt;&gt;"",IF(SUMIFS(E:E,H:H,BI194,G:G,"Ainukasutuses pind",C:C,"ÜÜRITAV PIND",BH:BH,1)=0,0,SUMIFS(E:E,H:H,BI194,G:G,"Ainukasutuses pind",C:C,"ÜÜRITAV PIND",BH:BH,1)),IF(BI194="Aktiivne vakantsus",SUMIFS(E:E,C:C,"üüritav pind",G:G,"ainukasutuses pind",BH:BH,1)-SUM($BK$2:BK193),IF(BI194="Üüritav büroopind kokku",SUM($BK$2:BK193),"")))</f>
        <v/>
      </c>
      <c r="BL194" s="34" t="str">
        <f>IF(BF194&lt;&gt;"",IFERROR(SUMIFS(E:E,G:G,"Ainukasutuses pind",C:C,"üüritav pind",H:H,BI194,A:A,-4)/SUMIFS(E:E,G:G,"Ainukasutuses pind",C:C,"üüritav pind",A:A,-4)*(IF(G194="Korruse üldpind", SUMIFS(E:E,G:G,"Ühiskasutuses korruse pind",C:C,"üüritav pind",A:A,-4,BH:BH,1),SUMIFS(E:E,G:G,"Korruse üldpind",C:C,"üüritav pind",A:A,-4,BH:BH,1))+SUMIFS(E:E,G:G,"Ühiskasutuses korruse pind",C:C,"üüritav pind",A:A,-4,BH:BH,1)),0)+IFERROR(SUMIFS(E:E,G:G,"Ainukasutuses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pind",H:H,BI194,A:A,-1)/SUMIFS(E:E,G:G,"Ainukasutuses pind",C:C,"üüritav pind",A:A,-1)*(IF(G194="Korruse üldpind",SUMIFS(E:E,G:G,"Ühiskasutuses korruse pind",C:C,"üüritav pind",A:A,-1,BH:BH,1),SUMIFS(E:E,G:G,"Korruse üldpind",C:C,"üüritav pind",A:A,-1,BH:BH,1))+SUMIFS(E:E,G:G,"Ühiskasutuses korruse pind",C:C,"üüritav pind",A:A,-1,BH:BH,1)),0)+IFERROR(SUMIFS(E:E,G:G,"Ainukasutuses pind",C:C,"üüritav pind",H:H,BI194,A:A,0)/SUMIFS(E:E,G:G,"Ainukasutuses pind",C:C,"üüritav pind",A:A,0)*(IF(G194="Korruse üldpind", SUMIFS(E:E,G:G,"Ühiskasutuses korruse pind",C:C,"üüritav pind",A:A,0,BH:BH,1),SUMIFS(E:E,G:G,"Korruse üldpind",C:C,"üüritav pind",A:A,0,BH:BH,1))+SUMIFS(E:E,G:G,"Ühiskasutuses korruse pind",C:C,"üüritav pind",A:A,0,BH:BH,1)),0)+IFERROR(SUMIFS(E:E,G:G,"Ainukasutuses pind",C:C,"üüritav pind",H:H,BI194,A:A,1)/SUMIFS(E:E,G:G,"Ainukasutuses pind",C:C,"üüritav pind",A:A,1)*(IF(G194="Korruse üldpind", SUMIFS(E:E,G:G,"Ühiskasutuses korruse pind",C:C,"üüritav pind",A:A,1,BH:BH,1),SUMIFS(E:E,G:G,"Korruse üldpind",C:C,"üüritav pind",A:A,1,BH:BH,1))+SUMIFS(E:E,G:G,"Ühiskasutuses korruse pind",C:C,"üüritav pind",A:A,1,BH:BH,1)),0)+IFERROR(SUMIFS(E:E,G:G,"Ainukasutuses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 0)+IFERROR(SUMIFS(E:E,G:G,"Ainukasutuses pind",C:C,"üüritav pind",H:H,BI194,A:A,4)/SUMIFS(E:E,G:G,"Ainukasutuses pind",C:C,"üüritav pind",A:A,4)*(IF(G194="Korruse üldpind",SUMIFS(E:E,G:G,"Ühiskasutuses korruse pind",C:C,"üüritav pind",A:A,4,BH:BH,1),SUMIFS(E:E,G:G,"Korruse üldpind",C:C,"üüritav pind",A:A,4,BH:BH,1))+SUMIFS(E:E,G:G,"Ühiskasutuses korruse pind",C:C,"üüritav pind",A:A,4,BH:BH,1)), 0)+IFERROR(SUMIFS(E:E,G:G,"Ainukasutuses pind",C:C,"üüritav pind",H:H,BI194,A:A,5)/SUMIFS(E:E,G:G,"Ainukasutuses pind",C:C,"üüritav pind",A:A,5)*(IF(G194="Korruse üldpind", SUMIFS(E:E,G:G,"Ühiskasutuses korruse pind",C:C,"üüritav pind",A:A,5,BH:BH,1),SUMIFS(E:E,G:G,"Korruse üldpind",C:C,"üüritav pind",A:A,5,BH:BH,1))+SUMIFS(E:E,G:G,"Ühiskasutuses korruse pind",C:C,"üüritav pind",A:A,5,BH:BH,1)), 0)+IFERROR(SUMIFS(E:E,G:G,"Ainukasutuses pind",C:C,"üüritav pind",H:H,BI194,A:A,6)/SUMIFS(E:E,G:G,"Ainukasutuses pind",C:C,"üüritav pind",A:A,6)*(IF(G194="Korruse üldpind", SUMIFS(E:E,G:G,"Ühiskasutuses korruse pind",C:C,"üüritav pind",A:A,6,BH:BH,1),SUMIFS(E:E,G:G,"Korruse üldpind",C:C,"üüritav pind",A:A,6,BH:BH,1))+SUMIFS(E:E,G:G,"Ühiskasutuses korruse pind",C:C,"üüritav pind",A:A,6,BH:BH,1)),0)+IFERROR(SUMIFS(E:E,G:G,"Ainukasutuses pind",C:C,"üüritav pind",H:H,BI194,A:A,7)/SUMIFS(E:E,G:G,"Ainukasutuses pind",C:C,"üüritav pind",A:A,7)*(IF(G194="Korruse üldpind", SUMIFS(E:E,G:G,"Ühiskasutuses korruse pind",C:C,"üüritav pind",A:A,7,BH:BH,1),SUMIFS(E:E,G:G,"Korruse üldpind",C:C,"üüritav pind",A:A,7,BH:BH,1))+SUMIFS(E:E,G:G,"Ühiskasutuses korruse pind",C:C,"üüritav pind",A:A,7,BH:BH,1)),0)+IFERROR(SUMIFS(E:E,G:G,"Ainukasutuses pind",C:C,"üüritav pind",H:H,BI194,A:A,8)/SUMIFS(E:E,G:G,"Ainukasutuses pind",C:C,"üüritav pind",A:A,8)*(IF(G194="Korruse üldpind", SUMIFS(E:E,G:G,"Ühiskasutuses korruse pind",C:C,"üüritav pind",A:A,8,BH:BH,1),SUMIFS(E:E,G:G,"Korruse üldpind",C:C,"üüritav pind",A:A,8,BH:BH,1))+SUMIFS(E:E,G:G,"Ühiskasutuses korruse pind",C:C,"üüritav pind",A:A,8,BH:BH,1)),0)+IFERROR(SUMIFS(E:E,G:G,"Ainukasutuses pind",C:C,"üüritav pind",H:H,BI194,A:A,9)/SUMIFS(E:E,G:G,"Ainukasutuses pind",C:C,"üüritav pind",A:A,9)*(IF(G194="Korruse üldpind", SUMIFS(E:E,G:G,"Ühiskasutuses korruse pind",C:C,"üüritav pind",A:A,9,BH:BH,1),SUMIFS(E:E,G:G,"Korruse üldpind",C:C,"üüritav pind",A:A,9,BH:BH,1))+SUMIFS(E:E,G:G,"Ühiskasutuses korruse pind",C:C,"üüritav pind",A:A,9,BH:BH,1)),0)+IFERROR(SUMIFS(E:E,G:G,"Ainukasutuses pind",C:C,"üüritav pind",H:H,BI194,A:A,10)/SUMIFS(E:E,G:G,"Ainukasutuses pind",C:C,"üüritav pind",A:A,10)*(IF(G194="Korruse üldpind", SUMIFS(E:E,G:G,"Ühiskasutuses korruse pind",C:C,"üüritav pind",A:A,10,BH:BH,1),SUMIFS(E:E,G:G,"Korruse üldpind",C:C,"üüritav pind",A:A,10,BH:BH,1))+SUMIFS(E:E,G:G,"Ühiskasutuses korruse pind",C:C,"üüritav pind",A:A,10,BH:BH,1)), 0)+IFERROR(SUMIFS(E:E,G:G,"Ainukasutuses pind",C:C,"üüritav pind",H:H,BI194,A:A,11)/SUMIFS(E:E,G:G,"Ainukasutuses pind",C:C,"üüritav pind",A:A,11)*(IF(G194="Korruse üldpind",SUMIFS(E:E,G:G,"Ühiskasutuses korruse pind",C:C,"üüritav pind",A:A,11,BH:BH,1),SUMIFS(E:E,G:G,"Korruse üldpind",C:C,"üüritav pind",A:A,11,BH:BH,1))+SUMIFS(E:E,G:G,"Ühiskasutuses korruse pind",C:C,"üüritav pind",A:A,11,BH:BH,1)), 0)+IFERROR(SUMIFS(E:E,G:G,"Ainukasutuses pind",C:C,"üüritav pind",H:H,BI194,A:A,12)/SUMIFS(E:E,G:G,"Ainukasutuses pind",C:C,"üüritav pind",A:A,12)*(IF(G194="Korruse üldpind", SUMIFS(E:E,G:G,"Ühiskasutuses korruse pind",C:C,"üüritav pind",A:A,12,BH:BH,1),SUMIFS(E:E,G:G,"Korruse üldpind",C:C,"üüritav pind",A:A,12,BH:BH,1))+SUMIFS(E:E,G:G,"Ühiskasutuses korruse pind",C:C,"üüritav pind",A:A,12,BH:BH,1)),0)+IFERROR(SUMIFS(E:E,G:G,"Ainukasutuses pind",C:C,"üüritav pind",H:H,BI194,A:A,13)/SUMIFS(E:E,G:G,"Ainukasutuses pind",C:C,"üüritav pind",A:A,13)*(IF(G194="Korruse üldpind", SUMIFS(E:E,G:G,"Ühiskasutuses korruse pind",C:C,"üüritav pind",A:A,13,BH:BH,1),SUMIFS(E:E,G:G,"Korruse üldpind",C:C,"üüritav pind",A:A,13,BH:BH,1))+SUMIFS(E:E,G:G,"Ühiskasutuses korruse pind",C:C,"üüritav pind",A:A,13,BH:BH,1)),0)+IFERROR(SUMIFS(E:E,G:G,"Ainukasutuses pind",C:C,"Üüritav pind",H:H,BI194,A:A,14)/SUMIFS(E:E,G:G,"Ainukasutuses pind",C:C,"Üüritav pind",A:A,14)*(IF(G194="Korruse üldpind", SUMIFS(E:E,G:G,"Ühiskasutuses korruse pind",C:C,"üüritav pind",A:A,14,BH:BH,1),SUMIFS(E:E,G:G,"Korruse üldpind",C:C,"üüritav pind",A:A,14,BH:BH,1))+SUMIFS(E:E,G:G,"Ühiskasutuses korruse pind",C:C,"üüritav pind",A:A,14,BH:BH,1)), 0),IF(BI194="Aktiivne vakantsus", SUMIFS(E:E,C:C,"üüritav pind",G:G,"Ühiskasutuses korruse pind",BH:BH,1)+SUMIFS(E:E,C:C,"üüritav pind",G:G,"Korruse üldpind",BH:BH,1)-SUM($BL$2:BL193), IF(BI194="Üüritav büroopind kokku", SUM($BL$2:BL193), "")))</f>
        <v/>
      </c>
      <c r="BM194" s="34" t="str">
        <f ca="1">IF(BF194&lt;&gt;"",IFERROR(AY194/SUM($AY$3:OFFSET($AY$3,MATCH("Üüritav büroopind kokku",$BI$5:$BI$300,0),0))*(SUMIFS(E:E,G:G,"Ühiskasutuses hoone pind",C:C,"ÜÜRITAV PIND",BH:BH,1)+SUMIFS(E:E,G:G,"Hoone üldpind",C:C,"ÜÜRITAV PIND",BH:BH,1)),0),IF(BI194="Aktiivne vakantsus",IFERROR(AY194/SUM($AY$3:OFFSET($AY$3,MATCH("Üüritav büroopind kokku",$BI$5:$BI$300,0),0))*(SUMIFS(E:E,G:G,"Ühiskasutuses hoone pind",C:C,"ÜÜRITAV PIND",BH:BH,1)+SUMIFS(E:E,G:G,"Hoone üldpind",C:C,"ÜÜRITAV PIND",BH:BH,1)),0),IF(BI194="Üüritav büroopind kokku",SUM($BM$2:BM193),"")))</f>
        <v/>
      </c>
      <c r="BN194" s="34" t="str">
        <f>IF(OR(BF194&lt;&gt;"",BI194="Aktiivne vakantsus"),IFERROR(SUMIFS(INDEX($AC$3:$AU$1002,0,MATCH($BI194,AC$2:AU$2,0)),$BH$3:$BH$1002,1),0),IF(BI194="Üüritav büroopind kokku",SUM($BN$2:BN193), ""))</f>
        <v/>
      </c>
      <c r="BO194" s="34" t="str">
        <f t="shared" si="23"/>
        <v/>
      </c>
      <c r="BP194" s="114" t="str">
        <f t="shared" ca="1" si="21"/>
        <v/>
      </c>
    </row>
    <row r="195" spans="1:68" x14ac:dyDescent="0.3">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c r="BH195" s="108" t="str">
        <f t="shared" si="22"/>
        <v/>
      </c>
      <c r="BI195" s="9" t="str">
        <f t="shared" si="24"/>
        <v/>
      </c>
      <c r="BJ195" s="9" t="str">
        <f t="shared" si="25"/>
        <v/>
      </c>
      <c r="BK195" s="34" t="str">
        <f>IF(BF195&lt;&gt;"",IF(SUMIFS(E:E,H:H,BI195,G:G,"Ainukasutuses pind",C:C,"ÜÜRITAV PIND",BH:BH,1)=0,0,SUMIFS(E:E,H:H,BI195,G:G,"Ainukasutuses pind",C:C,"ÜÜRITAV PIND",BH:BH,1)),IF(BI195="Aktiivne vakantsus",SUMIFS(E:E,C:C,"üüritav pind",G:G,"ainukasutuses pind",BH:BH,1)-SUM($BK$2:BK194),IF(BI195="Üüritav büroopind kokku",SUM($BK$2:BK194),"")))</f>
        <v/>
      </c>
      <c r="BL195" s="34" t="str">
        <f>IF(BF195&lt;&gt;"",IFERROR(SUMIFS(E:E,G:G,"Ainukasutuses pind",C:C,"üüritav pind",H:H,BI195,A:A,-4)/SUMIFS(E:E,G:G,"Ainukasutuses pind",C:C,"üüritav pind",A:A,-4)*(IF(G195="Korruse üldpind", SUMIFS(E:E,G:G,"Ühiskasutuses korruse pind",C:C,"üüritav pind",A:A,-4,BH:BH,1),SUMIFS(E:E,G:G,"Korruse üldpind",C:C,"üüritav pind",A:A,-4,BH:BH,1))+SUMIFS(E:E,G:G,"Ühiskasutuses korruse pind",C:C,"üüritav pind",A:A,-4,BH:BH,1)),0)+IFERROR(SUMIFS(E:E,G:G,"Ainukasutuses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pind",H:H,BI195,A:A,-1)/SUMIFS(E:E,G:G,"Ainukasutuses pind",C:C,"üüritav pind",A:A,-1)*(IF(G195="Korruse üldpind",SUMIFS(E:E,G:G,"Ühiskasutuses korruse pind",C:C,"üüritav pind",A:A,-1,BH:BH,1),SUMIFS(E:E,G:G,"Korruse üldpind",C:C,"üüritav pind",A:A,-1,BH:BH,1))+SUMIFS(E:E,G:G,"Ühiskasutuses korruse pind",C:C,"üüritav pind",A:A,-1,BH:BH,1)),0)+IFERROR(SUMIFS(E:E,G:G,"Ainukasutuses pind",C:C,"üüritav pind",H:H,BI195,A:A,0)/SUMIFS(E:E,G:G,"Ainukasutuses pind",C:C,"üüritav pind",A:A,0)*(IF(G195="Korruse üldpind", SUMIFS(E:E,G:G,"Ühiskasutuses korruse pind",C:C,"üüritav pind",A:A,0,BH:BH,1),SUMIFS(E:E,G:G,"Korruse üldpind",C:C,"üüritav pind",A:A,0,BH:BH,1))+SUMIFS(E:E,G:G,"Ühiskasutuses korruse pind",C:C,"üüritav pind",A:A,0,BH:BH,1)),0)+IFERROR(SUMIFS(E:E,G:G,"Ainukasutuses pind",C:C,"üüritav pind",H:H,BI195,A:A,1)/SUMIFS(E:E,G:G,"Ainukasutuses pind",C:C,"üüritav pind",A:A,1)*(IF(G195="Korruse üldpind", SUMIFS(E:E,G:G,"Ühiskasutuses korruse pind",C:C,"üüritav pind",A:A,1,BH:BH,1),SUMIFS(E:E,G:G,"Korruse üldpind",C:C,"üüritav pind",A:A,1,BH:BH,1))+SUMIFS(E:E,G:G,"Ühiskasutuses korruse pind",C:C,"üüritav pind",A:A,1,BH:BH,1)),0)+IFERROR(SUMIFS(E:E,G:G,"Ainukasutuses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 0)+IFERROR(SUMIFS(E:E,G:G,"Ainukasutuses pind",C:C,"üüritav pind",H:H,BI195,A:A,4)/SUMIFS(E:E,G:G,"Ainukasutuses pind",C:C,"üüritav pind",A:A,4)*(IF(G195="Korruse üldpind",SUMIFS(E:E,G:G,"Ühiskasutuses korruse pind",C:C,"üüritav pind",A:A,4,BH:BH,1),SUMIFS(E:E,G:G,"Korruse üldpind",C:C,"üüritav pind",A:A,4,BH:BH,1))+SUMIFS(E:E,G:G,"Ühiskasutuses korruse pind",C:C,"üüritav pind",A:A,4,BH:BH,1)), 0)+IFERROR(SUMIFS(E:E,G:G,"Ainukasutuses pind",C:C,"üüritav pind",H:H,BI195,A:A,5)/SUMIFS(E:E,G:G,"Ainukasutuses pind",C:C,"üüritav pind",A:A,5)*(IF(G195="Korruse üldpind", SUMIFS(E:E,G:G,"Ühiskasutuses korruse pind",C:C,"üüritav pind",A:A,5,BH:BH,1),SUMIFS(E:E,G:G,"Korruse üldpind",C:C,"üüritav pind",A:A,5,BH:BH,1))+SUMIFS(E:E,G:G,"Ühiskasutuses korruse pind",C:C,"üüritav pind",A:A,5,BH:BH,1)), 0)+IFERROR(SUMIFS(E:E,G:G,"Ainukasutuses pind",C:C,"üüritav pind",H:H,BI195,A:A,6)/SUMIFS(E:E,G:G,"Ainukasutuses pind",C:C,"üüritav pind",A:A,6)*(IF(G195="Korruse üldpind", SUMIFS(E:E,G:G,"Ühiskasutuses korruse pind",C:C,"üüritav pind",A:A,6,BH:BH,1),SUMIFS(E:E,G:G,"Korruse üldpind",C:C,"üüritav pind",A:A,6,BH:BH,1))+SUMIFS(E:E,G:G,"Ühiskasutuses korruse pind",C:C,"üüritav pind",A:A,6,BH:BH,1)),0)+IFERROR(SUMIFS(E:E,G:G,"Ainukasutuses pind",C:C,"üüritav pind",H:H,BI195,A:A,7)/SUMIFS(E:E,G:G,"Ainukasutuses pind",C:C,"üüritav pind",A:A,7)*(IF(G195="Korruse üldpind", SUMIFS(E:E,G:G,"Ühiskasutuses korruse pind",C:C,"üüritav pind",A:A,7,BH:BH,1),SUMIFS(E:E,G:G,"Korruse üldpind",C:C,"üüritav pind",A:A,7,BH:BH,1))+SUMIFS(E:E,G:G,"Ühiskasutuses korruse pind",C:C,"üüritav pind",A:A,7,BH:BH,1)),0)+IFERROR(SUMIFS(E:E,G:G,"Ainukasutuses pind",C:C,"üüritav pind",H:H,BI195,A:A,8)/SUMIFS(E:E,G:G,"Ainukasutuses pind",C:C,"üüritav pind",A:A,8)*(IF(G195="Korruse üldpind", SUMIFS(E:E,G:G,"Ühiskasutuses korruse pind",C:C,"üüritav pind",A:A,8,BH:BH,1),SUMIFS(E:E,G:G,"Korruse üldpind",C:C,"üüritav pind",A:A,8,BH:BH,1))+SUMIFS(E:E,G:G,"Ühiskasutuses korruse pind",C:C,"üüritav pind",A:A,8,BH:BH,1)),0)+IFERROR(SUMIFS(E:E,G:G,"Ainukasutuses pind",C:C,"üüritav pind",H:H,BI195,A:A,9)/SUMIFS(E:E,G:G,"Ainukasutuses pind",C:C,"üüritav pind",A:A,9)*(IF(G195="Korruse üldpind", SUMIFS(E:E,G:G,"Ühiskasutuses korruse pind",C:C,"üüritav pind",A:A,9,BH:BH,1),SUMIFS(E:E,G:G,"Korruse üldpind",C:C,"üüritav pind",A:A,9,BH:BH,1))+SUMIFS(E:E,G:G,"Ühiskasutuses korruse pind",C:C,"üüritav pind",A:A,9,BH:BH,1)),0)+IFERROR(SUMIFS(E:E,G:G,"Ainukasutuses pind",C:C,"üüritav pind",H:H,BI195,A:A,10)/SUMIFS(E:E,G:G,"Ainukasutuses pind",C:C,"üüritav pind",A:A,10)*(IF(G195="Korruse üldpind", SUMIFS(E:E,G:G,"Ühiskasutuses korruse pind",C:C,"üüritav pind",A:A,10,BH:BH,1),SUMIFS(E:E,G:G,"Korruse üldpind",C:C,"üüritav pind",A:A,10,BH:BH,1))+SUMIFS(E:E,G:G,"Ühiskasutuses korruse pind",C:C,"üüritav pind",A:A,10,BH:BH,1)), 0)+IFERROR(SUMIFS(E:E,G:G,"Ainukasutuses pind",C:C,"üüritav pind",H:H,BI195,A:A,11)/SUMIFS(E:E,G:G,"Ainukasutuses pind",C:C,"üüritav pind",A:A,11)*(IF(G195="Korruse üldpind",SUMIFS(E:E,G:G,"Ühiskasutuses korruse pind",C:C,"üüritav pind",A:A,11,BH:BH,1),SUMIFS(E:E,G:G,"Korruse üldpind",C:C,"üüritav pind",A:A,11,BH:BH,1))+SUMIFS(E:E,G:G,"Ühiskasutuses korruse pind",C:C,"üüritav pind",A:A,11,BH:BH,1)), 0)+IFERROR(SUMIFS(E:E,G:G,"Ainukasutuses pind",C:C,"üüritav pind",H:H,BI195,A:A,12)/SUMIFS(E:E,G:G,"Ainukasutuses pind",C:C,"üüritav pind",A:A,12)*(IF(G195="Korruse üldpind", SUMIFS(E:E,G:G,"Ühiskasutuses korruse pind",C:C,"üüritav pind",A:A,12,BH:BH,1),SUMIFS(E:E,G:G,"Korruse üldpind",C:C,"üüritav pind",A:A,12,BH:BH,1))+SUMIFS(E:E,G:G,"Ühiskasutuses korruse pind",C:C,"üüritav pind",A:A,12,BH:BH,1)),0)+IFERROR(SUMIFS(E:E,G:G,"Ainukasutuses pind",C:C,"üüritav pind",H:H,BI195,A:A,13)/SUMIFS(E:E,G:G,"Ainukasutuses pind",C:C,"üüritav pind",A:A,13)*(IF(G195="Korruse üldpind", SUMIFS(E:E,G:G,"Ühiskasutuses korruse pind",C:C,"üüritav pind",A:A,13,BH:BH,1),SUMIFS(E:E,G:G,"Korruse üldpind",C:C,"üüritav pind",A:A,13,BH:BH,1))+SUMIFS(E:E,G:G,"Ühiskasutuses korruse pind",C:C,"üüritav pind",A:A,13,BH:BH,1)),0)+IFERROR(SUMIFS(E:E,G:G,"Ainukasutuses pind",C:C,"Üüritav pind",H:H,BI195,A:A,14)/SUMIFS(E:E,G:G,"Ainukasutuses pind",C:C,"Üüritav pind",A:A,14)*(IF(G195="Korruse üldpind", SUMIFS(E:E,G:G,"Ühiskasutuses korruse pind",C:C,"üüritav pind",A:A,14,BH:BH,1),SUMIFS(E:E,G:G,"Korruse üldpind",C:C,"üüritav pind",A:A,14,BH:BH,1))+SUMIFS(E:E,G:G,"Ühiskasutuses korruse pind",C:C,"üüritav pind",A:A,14,BH:BH,1)), 0),IF(BI195="Aktiivne vakantsus", SUMIFS(E:E,C:C,"üüritav pind",G:G,"Ühiskasutuses korruse pind",BH:BH,1)+SUMIFS(E:E,C:C,"üüritav pind",G:G,"Korruse üldpind",BH:BH,1)-SUM($BL$2:BL194), IF(BI195="Üüritav büroopind kokku", SUM($BL$2:BL194), "")))</f>
        <v/>
      </c>
      <c r="BM195" s="34" t="str">
        <f ca="1">IF(BF195&lt;&gt;"",IFERROR(AY195/SUM($AY$3:OFFSET($AY$3,MATCH("Üüritav büroopind kokku",$BI$5:$BI$300,0),0))*(SUMIFS(E:E,G:G,"Ühiskasutuses hoone pind",C:C,"ÜÜRITAV PIND",BH:BH,1)+SUMIFS(E:E,G:G,"Hoone üldpind",C:C,"ÜÜRITAV PIND",BH:BH,1)),0),IF(BI195="Aktiivne vakantsus",IFERROR(AY195/SUM($AY$3:OFFSET($AY$3,MATCH("Üüritav büroopind kokku",$BI$5:$BI$300,0),0))*(SUMIFS(E:E,G:G,"Ühiskasutuses hoone pind",C:C,"ÜÜRITAV PIND",BH:BH,1)+SUMIFS(E:E,G:G,"Hoone üldpind",C:C,"ÜÜRITAV PIND",BH:BH,1)),0),IF(BI195="Üüritav büroopind kokku",SUM($BM$2:BM194),"")))</f>
        <v/>
      </c>
      <c r="BN195" s="34" t="str">
        <f>IF(OR(BF195&lt;&gt;"",BI195="Aktiivne vakantsus"),IFERROR(SUMIFS(INDEX($AC$3:$AU$1002,0,MATCH($BI195,AC$2:AU$2,0)),$BH$3:$BH$1002,1),0),IF(BI195="Üüritav büroopind kokku",SUM($BN$2:BN194), ""))</f>
        <v/>
      </c>
      <c r="BO195" s="34" t="str">
        <f t="shared" si="23"/>
        <v/>
      </c>
      <c r="BP195" s="114" t="str">
        <f t="shared" ref="BP195:BP258" ca="1" si="26">IFERROR(IF(AND(BI195&lt;&gt;"Passiivne vakantsus"),BO195/(SUMIFS(BO:BO,BI:BI,"Üüritav büroopind kokku")),""),"")</f>
        <v/>
      </c>
    </row>
    <row r="196" spans="1:68" x14ac:dyDescent="0.3">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c r="BH196" s="108" t="str">
        <f t="shared" ref="BH196:BH259" si="27">IF(OR(D196="Aatrium/Fuajee",D196="Kabinet/Büroo",D196="Koridor",D196="Koristus- ja hooldusruum",D196="Kööginurk/Köök",D196="Nõupidamise ruum",D196="Ooteruum/Teenindusruum",D196="Puhkeruum",D196="WC"), 1, "")</f>
        <v/>
      </c>
      <c r="BI196" s="9" t="str">
        <f t="shared" si="24"/>
        <v/>
      </c>
      <c r="BJ196" s="9" t="str">
        <f t="shared" si="25"/>
        <v/>
      </c>
      <c r="BK196" s="34" t="str">
        <f>IF(BF196&lt;&gt;"",IF(SUMIFS(E:E,H:H,BI196,G:G,"Ainukasutuses pind",C:C,"ÜÜRITAV PIND",BH:BH,1)=0,0,SUMIFS(E:E,H:H,BI196,G:G,"Ainukasutuses pind",C:C,"ÜÜRITAV PIND",BH:BH,1)),IF(BI196="Aktiivne vakantsus",SUMIFS(E:E,C:C,"üüritav pind",G:G,"ainukasutuses pind",BH:BH,1)-SUM($BK$2:BK195),IF(BI196="Üüritav büroopind kokku",SUM($BK$2:BK195),"")))</f>
        <v/>
      </c>
      <c r="BL196" s="34" t="str">
        <f>IF(BF196&lt;&gt;"",IFERROR(SUMIFS(E:E,G:G,"Ainukasutuses pind",C:C,"üüritav pind",H:H,BI196,A:A,-4)/SUMIFS(E:E,G:G,"Ainukasutuses pind",C:C,"üüritav pind",A:A,-4)*(IF(G196="Korruse üldpind", SUMIFS(E:E,G:G,"Ühiskasutuses korruse pind",C:C,"üüritav pind",A:A,-4,BH:BH,1),SUMIFS(E:E,G:G,"Korruse üldpind",C:C,"üüritav pind",A:A,-4,BH:BH,1))+SUMIFS(E:E,G:G,"Ühiskasutuses korruse pind",C:C,"üüritav pind",A:A,-4,BH:BH,1)),0)+IFERROR(SUMIFS(E:E,G:G,"Ainukasutuses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pind",H:H,BI196,A:A,-1)/SUMIFS(E:E,G:G,"Ainukasutuses pind",C:C,"üüritav pind",A:A,-1)*(IF(G196="Korruse üldpind",SUMIFS(E:E,G:G,"Ühiskasutuses korruse pind",C:C,"üüritav pind",A:A,-1,BH:BH,1),SUMIFS(E:E,G:G,"Korruse üldpind",C:C,"üüritav pind",A:A,-1,BH:BH,1))+SUMIFS(E:E,G:G,"Ühiskasutuses korruse pind",C:C,"üüritav pind",A:A,-1,BH:BH,1)),0)+IFERROR(SUMIFS(E:E,G:G,"Ainukasutuses pind",C:C,"üüritav pind",H:H,BI196,A:A,0)/SUMIFS(E:E,G:G,"Ainukasutuses pind",C:C,"üüritav pind",A:A,0)*(IF(G196="Korruse üldpind", SUMIFS(E:E,G:G,"Ühiskasutuses korruse pind",C:C,"üüritav pind",A:A,0,BH:BH,1),SUMIFS(E:E,G:G,"Korruse üldpind",C:C,"üüritav pind",A:A,0,BH:BH,1))+SUMIFS(E:E,G:G,"Ühiskasutuses korruse pind",C:C,"üüritav pind",A:A,0,BH:BH,1)),0)+IFERROR(SUMIFS(E:E,G:G,"Ainukasutuses pind",C:C,"üüritav pind",H:H,BI196,A:A,1)/SUMIFS(E:E,G:G,"Ainukasutuses pind",C:C,"üüritav pind",A:A,1)*(IF(G196="Korruse üldpind", SUMIFS(E:E,G:G,"Ühiskasutuses korruse pind",C:C,"üüritav pind",A:A,1,BH:BH,1),SUMIFS(E:E,G:G,"Korruse üldpind",C:C,"üüritav pind",A:A,1,BH:BH,1))+SUMIFS(E:E,G:G,"Ühiskasutuses korruse pind",C:C,"üüritav pind",A:A,1,BH:BH,1)),0)+IFERROR(SUMIFS(E:E,G:G,"Ainukasutuses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 0)+IFERROR(SUMIFS(E:E,G:G,"Ainukasutuses pind",C:C,"üüritav pind",H:H,BI196,A:A,4)/SUMIFS(E:E,G:G,"Ainukasutuses pind",C:C,"üüritav pind",A:A,4)*(IF(G196="Korruse üldpind",SUMIFS(E:E,G:G,"Ühiskasutuses korruse pind",C:C,"üüritav pind",A:A,4,BH:BH,1),SUMIFS(E:E,G:G,"Korruse üldpind",C:C,"üüritav pind",A:A,4,BH:BH,1))+SUMIFS(E:E,G:G,"Ühiskasutuses korruse pind",C:C,"üüritav pind",A:A,4,BH:BH,1)), 0)+IFERROR(SUMIFS(E:E,G:G,"Ainukasutuses pind",C:C,"üüritav pind",H:H,BI196,A:A,5)/SUMIFS(E:E,G:G,"Ainukasutuses pind",C:C,"üüritav pind",A:A,5)*(IF(G196="Korruse üldpind", SUMIFS(E:E,G:G,"Ühiskasutuses korruse pind",C:C,"üüritav pind",A:A,5,BH:BH,1),SUMIFS(E:E,G:G,"Korruse üldpind",C:C,"üüritav pind",A:A,5,BH:BH,1))+SUMIFS(E:E,G:G,"Ühiskasutuses korruse pind",C:C,"üüritav pind",A:A,5,BH:BH,1)), 0)+IFERROR(SUMIFS(E:E,G:G,"Ainukasutuses pind",C:C,"üüritav pind",H:H,BI196,A:A,6)/SUMIFS(E:E,G:G,"Ainukasutuses pind",C:C,"üüritav pind",A:A,6)*(IF(G196="Korruse üldpind", SUMIFS(E:E,G:G,"Ühiskasutuses korruse pind",C:C,"üüritav pind",A:A,6,BH:BH,1),SUMIFS(E:E,G:G,"Korruse üldpind",C:C,"üüritav pind",A:A,6,BH:BH,1))+SUMIFS(E:E,G:G,"Ühiskasutuses korruse pind",C:C,"üüritav pind",A:A,6,BH:BH,1)),0)+IFERROR(SUMIFS(E:E,G:G,"Ainukasutuses pind",C:C,"üüritav pind",H:H,BI196,A:A,7)/SUMIFS(E:E,G:G,"Ainukasutuses pind",C:C,"üüritav pind",A:A,7)*(IF(G196="Korruse üldpind", SUMIFS(E:E,G:G,"Ühiskasutuses korruse pind",C:C,"üüritav pind",A:A,7,BH:BH,1),SUMIFS(E:E,G:G,"Korruse üldpind",C:C,"üüritav pind",A:A,7,BH:BH,1))+SUMIFS(E:E,G:G,"Ühiskasutuses korruse pind",C:C,"üüritav pind",A:A,7,BH:BH,1)),0)+IFERROR(SUMIFS(E:E,G:G,"Ainukasutuses pind",C:C,"üüritav pind",H:H,BI196,A:A,8)/SUMIFS(E:E,G:G,"Ainukasutuses pind",C:C,"üüritav pind",A:A,8)*(IF(G196="Korruse üldpind", SUMIFS(E:E,G:G,"Ühiskasutuses korruse pind",C:C,"üüritav pind",A:A,8,BH:BH,1),SUMIFS(E:E,G:G,"Korruse üldpind",C:C,"üüritav pind",A:A,8,BH:BH,1))+SUMIFS(E:E,G:G,"Ühiskasutuses korruse pind",C:C,"üüritav pind",A:A,8,BH:BH,1)),0)+IFERROR(SUMIFS(E:E,G:G,"Ainukasutuses pind",C:C,"üüritav pind",H:H,BI196,A:A,9)/SUMIFS(E:E,G:G,"Ainukasutuses pind",C:C,"üüritav pind",A:A,9)*(IF(G196="Korruse üldpind", SUMIFS(E:E,G:G,"Ühiskasutuses korruse pind",C:C,"üüritav pind",A:A,9,BH:BH,1),SUMIFS(E:E,G:G,"Korruse üldpind",C:C,"üüritav pind",A:A,9,BH:BH,1))+SUMIFS(E:E,G:G,"Ühiskasutuses korruse pind",C:C,"üüritav pind",A:A,9,BH:BH,1)),0)+IFERROR(SUMIFS(E:E,G:G,"Ainukasutuses pind",C:C,"üüritav pind",H:H,BI196,A:A,10)/SUMIFS(E:E,G:G,"Ainukasutuses pind",C:C,"üüritav pind",A:A,10)*(IF(G196="Korruse üldpind", SUMIFS(E:E,G:G,"Ühiskasutuses korruse pind",C:C,"üüritav pind",A:A,10,BH:BH,1),SUMIFS(E:E,G:G,"Korruse üldpind",C:C,"üüritav pind",A:A,10,BH:BH,1))+SUMIFS(E:E,G:G,"Ühiskasutuses korruse pind",C:C,"üüritav pind",A:A,10,BH:BH,1)), 0)+IFERROR(SUMIFS(E:E,G:G,"Ainukasutuses pind",C:C,"üüritav pind",H:H,BI196,A:A,11)/SUMIFS(E:E,G:G,"Ainukasutuses pind",C:C,"üüritav pind",A:A,11)*(IF(G196="Korruse üldpind",SUMIFS(E:E,G:G,"Ühiskasutuses korruse pind",C:C,"üüritav pind",A:A,11,BH:BH,1),SUMIFS(E:E,G:G,"Korruse üldpind",C:C,"üüritav pind",A:A,11,BH:BH,1))+SUMIFS(E:E,G:G,"Ühiskasutuses korruse pind",C:C,"üüritav pind",A:A,11,BH:BH,1)), 0)+IFERROR(SUMIFS(E:E,G:G,"Ainukasutuses pind",C:C,"üüritav pind",H:H,BI196,A:A,12)/SUMIFS(E:E,G:G,"Ainukasutuses pind",C:C,"üüritav pind",A:A,12)*(IF(G196="Korruse üldpind", SUMIFS(E:E,G:G,"Ühiskasutuses korruse pind",C:C,"üüritav pind",A:A,12,BH:BH,1),SUMIFS(E:E,G:G,"Korruse üldpind",C:C,"üüritav pind",A:A,12,BH:BH,1))+SUMIFS(E:E,G:G,"Ühiskasutuses korruse pind",C:C,"üüritav pind",A:A,12,BH:BH,1)),0)+IFERROR(SUMIFS(E:E,G:G,"Ainukasutuses pind",C:C,"üüritav pind",H:H,BI196,A:A,13)/SUMIFS(E:E,G:G,"Ainukasutuses pind",C:C,"üüritav pind",A:A,13)*(IF(G196="Korruse üldpind", SUMIFS(E:E,G:G,"Ühiskasutuses korruse pind",C:C,"üüritav pind",A:A,13,BH:BH,1),SUMIFS(E:E,G:G,"Korruse üldpind",C:C,"üüritav pind",A:A,13,BH:BH,1))+SUMIFS(E:E,G:G,"Ühiskasutuses korruse pind",C:C,"üüritav pind",A:A,13,BH:BH,1)),0)+IFERROR(SUMIFS(E:E,G:G,"Ainukasutuses pind",C:C,"Üüritav pind",H:H,BI196,A:A,14)/SUMIFS(E:E,G:G,"Ainukasutuses pind",C:C,"Üüritav pind",A:A,14)*(IF(G196="Korruse üldpind", SUMIFS(E:E,G:G,"Ühiskasutuses korruse pind",C:C,"üüritav pind",A:A,14,BH:BH,1),SUMIFS(E:E,G:G,"Korruse üldpind",C:C,"üüritav pind",A:A,14,BH:BH,1))+SUMIFS(E:E,G:G,"Ühiskasutuses korruse pind",C:C,"üüritav pind",A:A,14,BH:BH,1)), 0),IF(BI196="Aktiivne vakantsus", SUMIFS(E:E,C:C,"üüritav pind",G:G,"Ühiskasutuses korruse pind",BH:BH,1)+SUMIFS(E:E,C:C,"üüritav pind",G:G,"Korruse üldpind",BH:BH,1)-SUM($BL$2:BL195), IF(BI196="Üüritav büroopind kokku", SUM($BL$2:BL195), "")))</f>
        <v/>
      </c>
      <c r="BM196" s="34" t="str">
        <f ca="1">IF(BF196&lt;&gt;"",IFERROR(AY196/SUM($AY$3:OFFSET($AY$3,MATCH("Üüritav büroopind kokku",$BI$5:$BI$300,0),0))*(SUMIFS(E:E,G:G,"Ühiskasutuses hoone pind",C:C,"ÜÜRITAV PIND",BH:BH,1)+SUMIFS(E:E,G:G,"Hoone üldpind",C:C,"ÜÜRITAV PIND",BH:BH,1)),0),IF(BI196="Aktiivne vakantsus",IFERROR(AY196/SUM($AY$3:OFFSET($AY$3,MATCH("Üüritav büroopind kokku",$BI$5:$BI$300,0),0))*(SUMIFS(E:E,G:G,"Ühiskasutuses hoone pind",C:C,"ÜÜRITAV PIND",BH:BH,1)+SUMIFS(E:E,G:G,"Hoone üldpind",C:C,"ÜÜRITAV PIND",BH:BH,1)),0),IF(BI196="Üüritav büroopind kokku",SUM($BM$2:BM195),"")))</f>
        <v/>
      </c>
      <c r="BN196" s="34" t="str">
        <f>IF(OR(BF196&lt;&gt;"",BI196="Aktiivne vakantsus"),IFERROR(SUMIFS(INDEX($AC$3:$AU$1002,0,MATCH($BI196,AC$2:AU$2,0)),$BH$3:$BH$1002,1),0),IF(BI196="Üüritav büroopind kokku",SUM($BN$2:BN195), ""))</f>
        <v/>
      </c>
      <c r="BO196" s="34" t="str">
        <f t="shared" ref="BO196:BO259" si="28">IF(BI196="Passiivne vakantsus",SUMIFS(E:E,C:C,"PASSIIVNE VAKANTSUS"),IF(BI196="Üüritav büroopind kokku",SUM(BK196:BN196),IF(BI196&lt;&gt;"",SUM(BK196:BN196),"")))</f>
        <v/>
      </c>
      <c r="BP196" s="114" t="str">
        <f t="shared" ca="1" si="26"/>
        <v/>
      </c>
    </row>
    <row r="197" spans="1:68" x14ac:dyDescent="0.3">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c r="BH197" s="108" t="str">
        <f t="shared" si="27"/>
        <v/>
      </c>
      <c r="BI197" s="9" t="str">
        <f t="shared" si="24"/>
        <v/>
      </c>
      <c r="BJ197" s="9" t="str">
        <f t="shared" si="25"/>
        <v/>
      </c>
      <c r="BK197" s="34" t="str">
        <f>IF(BF197&lt;&gt;"",IF(SUMIFS(E:E,H:H,BI197,G:G,"Ainukasutuses pind",C:C,"ÜÜRITAV PIND",BH:BH,1)=0,0,SUMIFS(E:E,H:H,BI197,G:G,"Ainukasutuses pind",C:C,"ÜÜRITAV PIND",BH:BH,1)),IF(BI197="Aktiivne vakantsus",SUMIFS(E:E,C:C,"üüritav pind",G:G,"ainukasutuses pind",BH:BH,1)-SUM($BK$2:BK196),IF(BI197="Üüritav büroopind kokku",SUM($BK$2:BK196),"")))</f>
        <v/>
      </c>
      <c r="BL197" s="34" t="str">
        <f>IF(BF197&lt;&gt;"",IFERROR(SUMIFS(E:E,G:G,"Ainukasutuses pind",C:C,"üüritav pind",H:H,BI197,A:A,-4)/SUMIFS(E:E,G:G,"Ainukasutuses pind",C:C,"üüritav pind",A:A,-4)*(IF(G197="Korruse üldpind", SUMIFS(E:E,G:G,"Ühiskasutuses korruse pind",C:C,"üüritav pind",A:A,-4,BH:BH,1),SUMIFS(E:E,G:G,"Korruse üldpind",C:C,"üüritav pind",A:A,-4,BH:BH,1))+SUMIFS(E:E,G:G,"Ühiskasutuses korruse pind",C:C,"üüritav pind",A:A,-4,BH:BH,1)),0)+IFERROR(SUMIFS(E:E,G:G,"Ainukasutuses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pind",H:H,BI197,A:A,-1)/SUMIFS(E:E,G:G,"Ainukasutuses pind",C:C,"üüritav pind",A:A,-1)*(IF(G197="Korruse üldpind",SUMIFS(E:E,G:G,"Ühiskasutuses korruse pind",C:C,"üüritav pind",A:A,-1,BH:BH,1),SUMIFS(E:E,G:G,"Korruse üldpind",C:C,"üüritav pind",A:A,-1,BH:BH,1))+SUMIFS(E:E,G:G,"Ühiskasutuses korruse pind",C:C,"üüritav pind",A:A,-1,BH:BH,1)),0)+IFERROR(SUMIFS(E:E,G:G,"Ainukasutuses pind",C:C,"üüritav pind",H:H,BI197,A:A,0)/SUMIFS(E:E,G:G,"Ainukasutuses pind",C:C,"üüritav pind",A:A,0)*(IF(G197="Korruse üldpind", SUMIFS(E:E,G:G,"Ühiskasutuses korruse pind",C:C,"üüritav pind",A:A,0,BH:BH,1),SUMIFS(E:E,G:G,"Korruse üldpind",C:C,"üüritav pind",A:A,0,BH:BH,1))+SUMIFS(E:E,G:G,"Ühiskasutuses korruse pind",C:C,"üüritav pind",A:A,0,BH:BH,1)),0)+IFERROR(SUMIFS(E:E,G:G,"Ainukasutuses pind",C:C,"üüritav pind",H:H,BI197,A:A,1)/SUMIFS(E:E,G:G,"Ainukasutuses pind",C:C,"üüritav pind",A:A,1)*(IF(G197="Korruse üldpind", SUMIFS(E:E,G:G,"Ühiskasutuses korruse pind",C:C,"üüritav pind",A:A,1,BH:BH,1),SUMIFS(E:E,G:G,"Korruse üldpind",C:C,"üüritav pind",A:A,1,BH:BH,1))+SUMIFS(E:E,G:G,"Ühiskasutuses korruse pind",C:C,"üüritav pind",A:A,1,BH:BH,1)),0)+IFERROR(SUMIFS(E:E,G:G,"Ainukasutuses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 0)+IFERROR(SUMIFS(E:E,G:G,"Ainukasutuses pind",C:C,"üüritav pind",H:H,BI197,A:A,4)/SUMIFS(E:E,G:G,"Ainukasutuses pind",C:C,"üüritav pind",A:A,4)*(IF(G197="Korruse üldpind",SUMIFS(E:E,G:G,"Ühiskasutuses korruse pind",C:C,"üüritav pind",A:A,4,BH:BH,1),SUMIFS(E:E,G:G,"Korruse üldpind",C:C,"üüritav pind",A:A,4,BH:BH,1))+SUMIFS(E:E,G:G,"Ühiskasutuses korruse pind",C:C,"üüritav pind",A:A,4,BH:BH,1)), 0)+IFERROR(SUMIFS(E:E,G:G,"Ainukasutuses pind",C:C,"üüritav pind",H:H,BI197,A:A,5)/SUMIFS(E:E,G:G,"Ainukasutuses pind",C:C,"üüritav pind",A:A,5)*(IF(G197="Korruse üldpind", SUMIFS(E:E,G:G,"Ühiskasutuses korruse pind",C:C,"üüritav pind",A:A,5,BH:BH,1),SUMIFS(E:E,G:G,"Korruse üldpind",C:C,"üüritav pind",A:A,5,BH:BH,1))+SUMIFS(E:E,G:G,"Ühiskasutuses korruse pind",C:C,"üüritav pind",A:A,5,BH:BH,1)), 0)+IFERROR(SUMIFS(E:E,G:G,"Ainukasutuses pind",C:C,"üüritav pind",H:H,BI197,A:A,6)/SUMIFS(E:E,G:G,"Ainukasutuses pind",C:C,"üüritav pind",A:A,6)*(IF(G197="Korruse üldpind", SUMIFS(E:E,G:G,"Ühiskasutuses korruse pind",C:C,"üüritav pind",A:A,6,BH:BH,1),SUMIFS(E:E,G:G,"Korruse üldpind",C:C,"üüritav pind",A:A,6,BH:BH,1))+SUMIFS(E:E,G:G,"Ühiskasutuses korruse pind",C:C,"üüritav pind",A:A,6,BH:BH,1)),0)+IFERROR(SUMIFS(E:E,G:G,"Ainukasutuses pind",C:C,"üüritav pind",H:H,BI197,A:A,7)/SUMIFS(E:E,G:G,"Ainukasutuses pind",C:C,"üüritav pind",A:A,7)*(IF(G197="Korruse üldpind", SUMIFS(E:E,G:G,"Ühiskasutuses korruse pind",C:C,"üüritav pind",A:A,7,BH:BH,1),SUMIFS(E:E,G:G,"Korruse üldpind",C:C,"üüritav pind",A:A,7,BH:BH,1))+SUMIFS(E:E,G:G,"Ühiskasutuses korruse pind",C:C,"üüritav pind",A:A,7,BH:BH,1)),0)+IFERROR(SUMIFS(E:E,G:G,"Ainukasutuses pind",C:C,"üüritav pind",H:H,BI197,A:A,8)/SUMIFS(E:E,G:G,"Ainukasutuses pind",C:C,"üüritav pind",A:A,8)*(IF(G197="Korruse üldpind", SUMIFS(E:E,G:G,"Ühiskasutuses korruse pind",C:C,"üüritav pind",A:A,8,BH:BH,1),SUMIFS(E:E,G:G,"Korruse üldpind",C:C,"üüritav pind",A:A,8,BH:BH,1))+SUMIFS(E:E,G:G,"Ühiskasutuses korruse pind",C:C,"üüritav pind",A:A,8,BH:BH,1)),0)+IFERROR(SUMIFS(E:E,G:G,"Ainukasutuses pind",C:C,"üüritav pind",H:H,BI197,A:A,9)/SUMIFS(E:E,G:G,"Ainukasutuses pind",C:C,"üüritav pind",A:A,9)*(IF(G197="Korruse üldpind", SUMIFS(E:E,G:G,"Ühiskasutuses korruse pind",C:C,"üüritav pind",A:A,9,BH:BH,1),SUMIFS(E:E,G:G,"Korruse üldpind",C:C,"üüritav pind",A:A,9,BH:BH,1))+SUMIFS(E:E,G:G,"Ühiskasutuses korruse pind",C:C,"üüritav pind",A:A,9,BH:BH,1)),0)+IFERROR(SUMIFS(E:E,G:G,"Ainukasutuses pind",C:C,"üüritav pind",H:H,BI197,A:A,10)/SUMIFS(E:E,G:G,"Ainukasutuses pind",C:C,"üüritav pind",A:A,10)*(IF(G197="Korruse üldpind", SUMIFS(E:E,G:G,"Ühiskasutuses korruse pind",C:C,"üüritav pind",A:A,10,BH:BH,1),SUMIFS(E:E,G:G,"Korruse üldpind",C:C,"üüritav pind",A:A,10,BH:BH,1))+SUMIFS(E:E,G:G,"Ühiskasutuses korruse pind",C:C,"üüritav pind",A:A,10,BH:BH,1)), 0)+IFERROR(SUMIFS(E:E,G:G,"Ainukasutuses pind",C:C,"üüritav pind",H:H,BI197,A:A,11)/SUMIFS(E:E,G:G,"Ainukasutuses pind",C:C,"üüritav pind",A:A,11)*(IF(G197="Korruse üldpind",SUMIFS(E:E,G:G,"Ühiskasutuses korruse pind",C:C,"üüritav pind",A:A,11,BH:BH,1),SUMIFS(E:E,G:G,"Korruse üldpind",C:C,"üüritav pind",A:A,11,BH:BH,1))+SUMIFS(E:E,G:G,"Ühiskasutuses korruse pind",C:C,"üüritav pind",A:A,11,BH:BH,1)), 0)+IFERROR(SUMIFS(E:E,G:G,"Ainukasutuses pind",C:C,"üüritav pind",H:H,BI197,A:A,12)/SUMIFS(E:E,G:G,"Ainukasutuses pind",C:C,"üüritav pind",A:A,12)*(IF(G197="Korruse üldpind", SUMIFS(E:E,G:G,"Ühiskasutuses korruse pind",C:C,"üüritav pind",A:A,12,BH:BH,1),SUMIFS(E:E,G:G,"Korruse üldpind",C:C,"üüritav pind",A:A,12,BH:BH,1))+SUMIFS(E:E,G:G,"Ühiskasutuses korruse pind",C:C,"üüritav pind",A:A,12,BH:BH,1)),0)+IFERROR(SUMIFS(E:E,G:G,"Ainukasutuses pind",C:C,"üüritav pind",H:H,BI197,A:A,13)/SUMIFS(E:E,G:G,"Ainukasutuses pind",C:C,"üüritav pind",A:A,13)*(IF(G197="Korruse üldpind", SUMIFS(E:E,G:G,"Ühiskasutuses korruse pind",C:C,"üüritav pind",A:A,13,BH:BH,1),SUMIFS(E:E,G:G,"Korruse üldpind",C:C,"üüritav pind",A:A,13,BH:BH,1))+SUMIFS(E:E,G:G,"Ühiskasutuses korruse pind",C:C,"üüritav pind",A:A,13,BH:BH,1)),0)+IFERROR(SUMIFS(E:E,G:G,"Ainukasutuses pind",C:C,"Üüritav pind",H:H,BI197,A:A,14)/SUMIFS(E:E,G:G,"Ainukasutuses pind",C:C,"Üüritav pind",A:A,14)*(IF(G197="Korruse üldpind", SUMIFS(E:E,G:G,"Ühiskasutuses korruse pind",C:C,"üüritav pind",A:A,14,BH:BH,1),SUMIFS(E:E,G:G,"Korruse üldpind",C:C,"üüritav pind",A:A,14,BH:BH,1))+SUMIFS(E:E,G:G,"Ühiskasutuses korruse pind",C:C,"üüritav pind",A:A,14,BH:BH,1)), 0),IF(BI197="Aktiivne vakantsus", SUMIFS(E:E,C:C,"üüritav pind",G:G,"Ühiskasutuses korruse pind",BH:BH,1)+SUMIFS(E:E,C:C,"üüritav pind",G:G,"Korruse üldpind",BH:BH,1)-SUM($BL$2:BL196), IF(BI197="Üüritav büroopind kokku", SUM($BL$2:BL196), "")))</f>
        <v/>
      </c>
      <c r="BM197" s="34" t="str">
        <f ca="1">IF(BF197&lt;&gt;"",IFERROR(AY197/SUM($AY$3:OFFSET($AY$3,MATCH("Üüritav büroopind kokku",$BI$5:$BI$300,0),0))*(SUMIFS(E:E,G:G,"Ühiskasutuses hoone pind",C:C,"ÜÜRITAV PIND",BH:BH,1)+SUMIFS(E:E,G:G,"Hoone üldpind",C:C,"ÜÜRITAV PIND",BH:BH,1)),0),IF(BI197="Aktiivne vakantsus",IFERROR(AY197/SUM($AY$3:OFFSET($AY$3,MATCH("Üüritav büroopind kokku",$BI$5:$BI$300,0),0))*(SUMIFS(E:E,G:G,"Ühiskasutuses hoone pind",C:C,"ÜÜRITAV PIND",BH:BH,1)+SUMIFS(E:E,G:G,"Hoone üldpind",C:C,"ÜÜRITAV PIND",BH:BH,1)),0),IF(BI197="Üüritav büroopind kokku",SUM($BM$2:BM196),"")))</f>
        <v/>
      </c>
      <c r="BN197" s="34" t="str">
        <f>IF(OR(BF197&lt;&gt;"",BI197="Aktiivne vakantsus"),IFERROR(SUMIFS(INDEX($AC$3:$AU$1002,0,MATCH($BI197,AC$2:AU$2,0)),$BH$3:$BH$1002,1),0),IF(BI197="Üüritav büroopind kokku",SUM($BN$2:BN196), ""))</f>
        <v/>
      </c>
      <c r="BO197" s="34" t="str">
        <f t="shared" si="28"/>
        <v/>
      </c>
      <c r="BP197" s="114" t="str">
        <f t="shared" ca="1" si="26"/>
        <v/>
      </c>
    </row>
    <row r="198" spans="1:68" x14ac:dyDescent="0.3">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c r="BH198" s="108" t="str">
        <f t="shared" si="27"/>
        <v/>
      </c>
      <c r="BI198" s="9" t="str">
        <f t="shared" si="24"/>
        <v/>
      </c>
      <c r="BJ198" s="9" t="str">
        <f t="shared" si="25"/>
        <v/>
      </c>
      <c r="BK198" s="34" t="str">
        <f>IF(BF198&lt;&gt;"",IF(SUMIFS(E:E,H:H,BI198,G:G,"Ainukasutuses pind",C:C,"ÜÜRITAV PIND",BH:BH,1)=0,0,SUMIFS(E:E,H:H,BI198,G:G,"Ainukasutuses pind",C:C,"ÜÜRITAV PIND",BH:BH,1)),IF(BI198="Aktiivne vakantsus",SUMIFS(E:E,C:C,"üüritav pind",G:G,"ainukasutuses pind",BH:BH,1)-SUM($BK$2:BK197),IF(BI198="Üüritav büroopind kokku",SUM($BK$2:BK197),"")))</f>
        <v/>
      </c>
      <c r="BL198" s="34" t="str">
        <f>IF(BF198&lt;&gt;"",IFERROR(SUMIFS(E:E,G:G,"Ainukasutuses pind",C:C,"üüritav pind",H:H,BI198,A:A,-4)/SUMIFS(E:E,G:G,"Ainukasutuses pind",C:C,"üüritav pind",A:A,-4)*(IF(G198="Korruse üldpind", SUMIFS(E:E,G:G,"Ühiskasutuses korruse pind",C:C,"üüritav pind",A:A,-4,BH:BH,1),SUMIFS(E:E,G:G,"Korruse üldpind",C:C,"üüritav pind",A:A,-4,BH:BH,1))+SUMIFS(E:E,G:G,"Ühiskasutuses korruse pind",C:C,"üüritav pind",A:A,-4,BH:BH,1)),0)+IFERROR(SUMIFS(E:E,G:G,"Ainukasutuses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pind",H:H,BI198,A:A,-1)/SUMIFS(E:E,G:G,"Ainukasutuses pind",C:C,"üüritav pind",A:A,-1)*(IF(G198="Korruse üldpind",SUMIFS(E:E,G:G,"Ühiskasutuses korruse pind",C:C,"üüritav pind",A:A,-1,BH:BH,1),SUMIFS(E:E,G:G,"Korruse üldpind",C:C,"üüritav pind",A:A,-1,BH:BH,1))+SUMIFS(E:E,G:G,"Ühiskasutuses korruse pind",C:C,"üüritav pind",A:A,-1,BH:BH,1)),0)+IFERROR(SUMIFS(E:E,G:G,"Ainukasutuses pind",C:C,"üüritav pind",H:H,BI198,A:A,0)/SUMIFS(E:E,G:G,"Ainukasutuses pind",C:C,"üüritav pind",A:A,0)*(IF(G198="Korruse üldpind", SUMIFS(E:E,G:G,"Ühiskasutuses korruse pind",C:C,"üüritav pind",A:A,0,BH:BH,1),SUMIFS(E:E,G:G,"Korruse üldpind",C:C,"üüritav pind",A:A,0,BH:BH,1))+SUMIFS(E:E,G:G,"Ühiskasutuses korruse pind",C:C,"üüritav pind",A:A,0,BH:BH,1)),0)+IFERROR(SUMIFS(E:E,G:G,"Ainukasutuses pind",C:C,"üüritav pind",H:H,BI198,A:A,1)/SUMIFS(E:E,G:G,"Ainukasutuses pind",C:C,"üüritav pind",A:A,1)*(IF(G198="Korruse üldpind", SUMIFS(E:E,G:G,"Ühiskasutuses korruse pind",C:C,"üüritav pind",A:A,1,BH:BH,1),SUMIFS(E:E,G:G,"Korruse üldpind",C:C,"üüritav pind",A:A,1,BH:BH,1))+SUMIFS(E:E,G:G,"Ühiskasutuses korruse pind",C:C,"üüritav pind",A:A,1,BH:BH,1)),0)+IFERROR(SUMIFS(E:E,G:G,"Ainukasutuses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 0)+IFERROR(SUMIFS(E:E,G:G,"Ainukasutuses pind",C:C,"üüritav pind",H:H,BI198,A:A,4)/SUMIFS(E:E,G:G,"Ainukasutuses pind",C:C,"üüritav pind",A:A,4)*(IF(G198="Korruse üldpind",SUMIFS(E:E,G:G,"Ühiskasutuses korruse pind",C:C,"üüritav pind",A:A,4,BH:BH,1),SUMIFS(E:E,G:G,"Korruse üldpind",C:C,"üüritav pind",A:A,4,BH:BH,1))+SUMIFS(E:E,G:G,"Ühiskasutuses korruse pind",C:C,"üüritav pind",A:A,4,BH:BH,1)), 0)+IFERROR(SUMIFS(E:E,G:G,"Ainukasutuses pind",C:C,"üüritav pind",H:H,BI198,A:A,5)/SUMIFS(E:E,G:G,"Ainukasutuses pind",C:C,"üüritav pind",A:A,5)*(IF(G198="Korruse üldpind", SUMIFS(E:E,G:G,"Ühiskasutuses korruse pind",C:C,"üüritav pind",A:A,5,BH:BH,1),SUMIFS(E:E,G:G,"Korruse üldpind",C:C,"üüritav pind",A:A,5,BH:BH,1))+SUMIFS(E:E,G:G,"Ühiskasutuses korruse pind",C:C,"üüritav pind",A:A,5,BH:BH,1)), 0)+IFERROR(SUMIFS(E:E,G:G,"Ainukasutuses pind",C:C,"üüritav pind",H:H,BI198,A:A,6)/SUMIFS(E:E,G:G,"Ainukasutuses pind",C:C,"üüritav pind",A:A,6)*(IF(G198="Korruse üldpind", SUMIFS(E:E,G:G,"Ühiskasutuses korruse pind",C:C,"üüritav pind",A:A,6,BH:BH,1),SUMIFS(E:E,G:G,"Korruse üldpind",C:C,"üüritav pind",A:A,6,BH:BH,1))+SUMIFS(E:E,G:G,"Ühiskasutuses korruse pind",C:C,"üüritav pind",A:A,6,BH:BH,1)),0)+IFERROR(SUMIFS(E:E,G:G,"Ainukasutuses pind",C:C,"üüritav pind",H:H,BI198,A:A,7)/SUMIFS(E:E,G:G,"Ainukasutuses pind",C:C,"üüritav pind",A:A,7)*(IF(G198="Korruse üldpind", SUMIFS(E:E,G:G,"Ühiskasutuses korruse pind",C:C,"üüritav pind",A:A,7,BH:BH,1),SUMIFS(E:E,G:G,"Korruse üldpind",C:C,"üüritav pind",A:A,7,BH:BH,1))+SUMIFS(E:E,G:G,"Ühiskasutuses korruse pind",C:C,"üüritav pind",A:A,7,BH:BH,1)),0)+IFERROR(SUMIFS(E:E,G:G,"Ainukasutuses pind",C:C,"üüritav pind",H:H,BI198,A:A,8)/SUMIFS(E:E,G:G,"Ainukasutuses pind",C:C,"üüritav pind",A:A,8)*(IF(G198="Korruse üldpind", SUMIFS(E:E,G:G,"Ühiskasutuses korruse pind",C:C,"üüritav pind",A:A,8,BH:BH,1),SUMIFS(E:E,G:G,"Korruse üldpind",C:C,"üüritav pind",A:A,8,BH:BH,1))+SUMIFS(E:E,G:G,"Ühiskasutuses korruse pind",C:C,"üüritav pind",A:A,8,BH:BH,1)),0)+IFERROR(SUMIFS(E:E,G:G,"Ainukasutuses pind",C:C,"üüritav pind",H:H,BI198,A:A,9)/SUMIFS(E:E,G:G,"Ainukasutuses pind",C:C,"üüritav pind",A:A,9)*(IF(G198="Korruse üldpind", SUMIFS(E:E,G:G,"Ühiskasutuses korruse pind",C:C,"üüritav pind",A:A,9,BH:BH,1),SUMIFS(E:E,G:G,"Korruse üldpind",C:C,"üüritav pind",A:A,9,BH:BH,1))+SUMIFS(E:E,G:G,"Ühiskasutuses korruse pind",C:C,"üüritav pind",A:A,9,BH:BH,1)),0)+IFERROR(SUMIFS(E:E,G:G,"Ainukasutuses pind",C:C,"üüritav pind",H:H,BI198,A:A,10)/SUMIFS(E:E,G:G,"Ainukasutuses pind",C:C,"üüritav pind",A:A,10)*(IF(G198="Korruse üldpind", SUMIFS(E:E,G:G,"Ühiskasutuses korruse pind",C:C,"üüritav pind",A:A,10,BH:BH,1),SUMIFS(E:E,G:G,"Korruse üldpind",C:C,"üüritav pind",A:A,10,BH:BH,1))+SUMIFS(E:E,G:G,"Ühiskasutuses korruse pind",C:C,"üüritav pind",A:A,10,BH:BH,1)), 0)+IFERROR(SUMIFS(E:E,G:G,"Ainukasutuses pind",C:C,"üüritav pind",H:H,BI198,A:A,11)/SUMIFS(E:E,G:G,"Ainukasutuses pind",C:C,"üüritav pind",A:A,11)*(IF(G198="Korruse üldpind",SUMIFS(E:E,G:G,"Ühiskasutuses korruse pind",C:C,"üüritav pind",A:A,11,BH:BH,1),SUMIFS(E:E,G:G,"Korruse üldpind",C:C,"üüritav pind",A:A,11,BH:BH,1))+SUMIFS(E:E,G:G,"Ühiskasutuses korruse pind",C:C,"üüritav pind",A:A,11,BH:BH,1)), 0)+IFERROR(SUMIFS(E:E,G:G,"Ainukasutuses pind",C:C,"üüritav pind",H:H,BI198,A:A,12)/SUMIFS(E:E,G:G,"Ainukasutuses pind",C:C,"üüritav pind",A:A,12)*(IF(G198="Korruse üldpind", SUMIFS(E:E,G:G,"Ühiskasutuses korruse pind",C:C,"üüritav pind",A:A,12,BH:BH,1),SUMIFS(E:E,G:G,"Korruse üldpind",C:C,"üüritav pind",A:A,12,BH:BH,1))+SUMIFS(E:E,G:G,"Ühiskasutuses korruse pind",C:C,"üüritav pind",A:A,12,BH:BH,1)),0)+IFERROR(SUMIFS(E:E,G:G,"Ainukasutuses pind",C:C,"üüritav pind",H:H,BI198,A:A,13)/SUMIFS(E:E,G:G,"Ainukasutuses pind",C:C,"üüritav pind",A:A,13)*(IF(G198="Korruse üldpind", SUMIFS(E:E,G:G,"Ühiskasutuses korruse pind",C:C,"üüritav pind",A:A,13,BH:BH,1),SUMIFS(E:E,G:G,"Korruse üldpind",C:C,"üüritav pind",A:A,13,BH:BH,1))+SUMIFS(E:E,G:G,"Ühiskasutuses korruse pind",C:C,"üüritav pind",A:A,13,BH:BH,1)),0)+IFERROR(SUMIFS(E:E,G:G,"Ainukasutuses pind",C:C,"Üüritav pind",H:H,BI198,A:A,14)/SUMIFS(E:E,G:G,"Ainukasutuses pind",C:C,"Üüritav pind",A:A,14)*(IF(G198="Korruse üldpind", SUMIFS(E:E,G:G,"Ühiskasutuses korruse pind",C:C,"üüritav pind",A:A,14,BH:BH,1),SUMIFS(E:E,G:G,"Korruse üldpind",C:C,"üüritav pind",A:A,14,BH:BH,1))+SUMIFS(E:E,G:G,"Ühiskasutuses korruse pind",C:C,"üüritav pind",A:A,14,BH:BH,1)), 0),IF(BI198="Aktiivne vakantsus", SUMIFS(E:E,C:C,"üüritav pind",G:G,"Ühiskasutuses korruse pind",BH:BH,1)+SUMIFS(E:E,C:C,"üüritav pind",G:G,"Korruse üldpind",BH:BH,1)-SUM($BL$2:BL197), IF(BI198="Üüritav büroopind kokku", SUM($BL$2:BL197), "")))</f>
        <v/>
      </c>
      <c r="BM198" s="34" t="str">
        <f ca="1">IF(BF198&lt;&gt;"",IFERROR(AY198/SUM($AY$3:OFFSET($AY$3,MATCH("Üüritav büroopind kokku",$BI$5:$BI$300,0),0))*(SUMIFS(E:E,G:G,"Ühiskasutuses hoone pind",C:C,"ÜÜRITAV PIND",BH:BH,1)+SUMIFS(E:E,G:G,"Hoone üldpind",C:C,"ÜÜRITAV PIND",BH:BH,1)),0),IF(BI198="Aktiivne vakantsus",IFERROR(AY198/SUM($AY$3:OFFSET($AY$3,MATCH("Üüritav büroopind kokku",$BI$5:$BI$300,0),0))*(SUMIFS(E:E,G:G,"Ühiskasutuses hoone pind",C:C,"ÜÜRITAV PIND",BH:BH,1)+SUMIFS(E:E,G:G,"Hoone üldpind",C:C,"ÜÜRITAV PIND",BH:BH,1)),0),IF(BI198="Üüritav büroopind kokku",SUM($BM$2:BM197),"")))</f>
        <v/>
      </c>
      <c r="BN198" s="34" t="str">
        <f>IF(OR(BF198&lt;&gt;"",BI198="Aktiivne vakantsus"),IFERROR(SUMIFS(INDEX($AC$3:$AU$1002,0,MATCH($BI198,AC$2:AU$2,0)),$BH$3:$BH$1002,1),0),IF(BI198="Üüritav büroopind kokku",SUM($BN$2:BN197), ""))</f>
        <v/>
      </c>
      <c r="BO198" s="34" t="str">
        <f t="shared" si="28"/>
        <v/>
      </c>
      <c r="BP198" s="114" t="str">
        <f t="shared" ca="1" si="26"/>
        <v/>
      </c>
    </row>
    <row r="199" spans="1:68" x14ac:dyDescent="0.3">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c r="BH199" s="108" t="str">
        <f t="shared" si="27"/>
        <v/>
      </c>
      <c r="BI199" s="9" t="str">
        <f t="shared" ref="BI199:BI262" si="29">IF(BF199&lt;&gt;"",BF199,IF(BF198&lt;&gt;"","Aktiivne vakantsus",IF(BI198="Aktiivne vakantsus","Üüritav büroopind kokku",IF(BI198="Üüritav büroopind kokku","Passiivne vakantsus",""))))</f>
        <v/>
      </c>
      <c r="BJ199" s="9" t="str">
        <f t="shared" ref="BJ199:BJ262" si="30">IF(BG199&lt;&gt;"",BG199,"")</f>
        <v/>
      </c>
      <c r="BK199" s="34" t="str">
        <f>IF(BF199&lt;&gt;"",IF(SUMIFS(E:E,H:H,BI199,G:G,"Ainukasutuses pind",C:C,"ÜÜRITAV PIND",BH:BH,1)=0,0,SUMIFS(E:E,H:H,BI199,G:G,"Ainukasutuses pind",C:C,"ÜÜRITAV PIND",BH:BH,1)),IF(BI199="Aktiivne vakantsus",SUMIFS(E:E,C:C,"üüritav pind",G:G,"ainukasutuses pind",BH:BH,1)-SUM($BK$2:BK198),IF(BI199="Üüritav büroopind kokku",SUM($BK$2:BK198),"")))</f>
        <v/>
      </c>
      <c r="BL199" s="34" t="str">
        <f>IF(BF199&lt;&gt;"",IFERROR(SUMIFS(E:E,G:G,"Ainukasutuses pind",C:C,"üüritav pind",H:H,BI199,A:A,-4)/SUMIFS(E:E,G:G,"Ainukasutuses pind",C:C,"üüritav pind",A:A,-4)*(IF(G199="Korruse üldpind", SUMIFS(E:E,G:G,"Ühiskasutuses korruse pind",C:C,"üüritav pind",A:A,-4,BH:BH,1),SUMIFS(E:E,G:G,"Korruse üldpind",C:C,"üüritav pind",A:A,-4,BH:BH,1))+SUMIFS(E:E,G:G,"Ühiskasutuses korruse pind",C:C,"üüritav pind",A:A,-4,BH:BH,1)),0)+IFERROR(SUMIFS(E:E,G:G,"Ainukasutuses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pind",H:H,BI199,A:A,-1)/SUMIFS(E:E,G:G,"Ainukasutuses pind",C:C,"üüritav pind",A:A,-1)*(IF(G199="Korruse üldpind",SUMIFS(E:E,G:G,"Ühiskasutuses korruse pind",C:C,"üüritav pind",A:A,-1,BH:BH,1),SUMIFS(E:E,G:G,"Korruse üldpind",C:C,"üüritav pind",A:A,-1,BH:BH,1))+SUMIFS(E:E,G:G,"Ühiskasutuses korruse pind",C:C,"üüritav pind",A:A,-1,BH:BH,1)),0)+IFERROR(SUMIFS(E:E,G:G,"Ainukasutuses pind",C:C,"üüritav pind",H:H,BI199,A:A,0)/SUMIFS(E:E,G:G,"Ainukasutuses pind",C:C,"üüritav pind",A:A,0)*(IF(G199="Korruse üldpind", SUMIFS(E:E,G:G,"Ühiskasutuses korruse pind",C:C,"üüritav pind",A:A,0,BH:BH,1),SUMIFS(E:E,G:G,"Korruse üldpind",C:C,"üüritav pind",A:A,0,BH:BH,1))+SUMIFS(E:E,G:G,"Ühiskasutuses korruse pind",C:C,"üüritav pind",A:A,0,BH:BH,1)),0)+IFERROR(SUMIFS(E:E,G:G,"Ainukasutuses pind",C:C,"üüritav pind",H:H,BI199,A:A,1)/SUMIFS(E:E,G:G,"Ainukasutuses pind",C:C,"üüritav pind",A:A,1)*(IF(G199="Korruse üldpind", SUMIFS(E:E,G:G,"Ühiskasutuses korruse pind",C:C,"üüritav pind",A:A,1,BH:BH,1),SUMIFS(E:E,G:G,"Korruse üldpind",C:C,"üüritav pind",A:A,1,BH:BH,1))+SUMIFS(E:E,G:G,"Ühiskasutuses korruse pind",C:C,"üüritav pind",A:A,1,BH:BH,1)),0)+IFERROR(SUMIFS(E:E,G:G,"Ainukasutuses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 0)+IFERROR(SUMIFS(E:E,G:G,"Ainukasutuses pind",C:C,"üüritav pind",H:H,BI199,A:A,4)/SUMIFS(E:E,G:G,"Ainukasutuses pind",C:C,"üüritav pind",A:A,4)*(IF(G199="Korruse üldpind",SUMIFS(E:E,G:G,"Ühiskasutuses korruse pind",C:C,"üüritav pind",A:A,4,BH:BH,1),SUMIFS(E:E,G:G,"Korruse üldpind",C:C,"üüritav pind",A:A,4,BH:BH,1))+SUMIFS(E:E,G:G,"Ühiskasutuses korruse pind",C:C,"üüritav pind",A:A,4,BH:BH,1)), 0)+IFERROR(SUMIFS(E:E,G:G,"Ainukasutuses pind",C:C,"üüritav pind",H:H,BI199,A:A,5)/SUMIFS(E:E,G:G,"Ainukasutuses pind",C:C,"üüritav pind",A:A,5)*(IF(G199="Korruse üldpind", SUMIFS(E:E,G:G,"Ühiskasutuses korruse pind",C:C,"üüritav pind",A:A,5,BH:BH,1),SUMIFS(E:E,G:G,"Korruse üldpind",C:C,"üüritav pind",A:A,5,BH:BH,1))+SUMIFS(E:E,G:G,"Ühiskasutuses korruse pind",C:C,"üüritav pind",A:A,5,BH:BH,1)), 0)+IFERROR(SUMIFS(E:E,G:G,"Ainukasutuses pind",C:C,"üüritav pind",H:H,BI199,A:A,6)/SUMIFS(E:E,G:G,"Ainukasutuses pind",C:C,"üüritav pind",A:A,6)*(IF(G199="Korruse üldpind", SUMIFS(E:E,G:G,"Ühiskasutuses korruse pind",C:C,"üüritav pind",A:A,6,BH:BH,1),SUMIFS(E:E,G:G,"Korruse üldpind",C:C,"üüritav pind",A:A,6,BH:BH,1))+SUMIFS(E:E,G:G,"Ühiskasutuses korruse pind",C:C,"üüritav pind",A:A,6,BH:BH,1)),0)+IFERROR(SUMIFS(E:E,G:G,"Ainukasutuses pind",C:C,"üüritav pind",H:H,BI199,A:A,7)/SUMIFS(E:E,G:G,"Ainukasutuses pind",C:C,"üüritav pind",A:A,7)*(IF(G199="Korruse üldpind", SUMIFS(E:E,G:G,"Ühiskasutuses korruse pind",C:C,"üüritav pind",A:A,7,BH:BH,1),SUMIFS(E:E,G:G,"Korruse üldpind",C:C,"üüritav pind",A:A,7,BH:BH,1))+SUMIFS(E:E,G:G,"Ühiskasutuses korruse pind",C:C,"üüritav pind",A:A,7,BH:BH,1)),0)+IFERROR(SUMIFS(E:E,G:G,"Ainukasutuses pind",C:C,"üüritav pind",H:H,BI199,A:A,8)/SUMIFS(E:E,G:G,"Ainukasutuses pind",C:C,"üüritav pind",A:A,8)*(IF(G199="Korruse üldpind", SUMIFS(E:E,G:G,"Ühiskasutuses korruse pind",C:C,"üüritav pind",A:A,8,BH:BH,1),SUMIFS(E:E,G:G,"Korruse üldpind",C:C,"üüritav pind",A:A,8,BH:BH,1))+SUMIFS(E:E,G:G,"Ühiskasutuses korruse pind",C:C,"üüritav pind",A:A,8,BH:BH,1)),0)+IFERROR(SUMIFS(E:E,G:G,"Ainukasutuses pind",C:C,"üüritav pind",H:H,BI199,A:A,9)/SUMIFS(E:E,G:G,"Ainukasutuses pind",C:C,"üüritav pind",A:A,9)*(IF(G199="Korruse üldpind", SUMIFS(E:E,G:G,"Ühiskasutuses korruse pind",C:C,"üüritav pind",A:A,9,BH:BH,1),SUMIFS(E:E,G:G,"Korruse üldpind",C:C,"üüritav pind",A:A,9,BH:BH,1))+SUMIFS(E:E,G:G,"Ühiskasutuses korruse pind",C:C,"üüritav pind",A:A,9,BH:BH,1)),0)+IFERROR(SUMIFS(E:E,G:G,"Ainukasutuses pind",C:C,"üüritav pind",H:H,BI199,A:A,10)/SUMIFS(E:E,G:G,"Ainukasutuses pind",C:C,"üüritav pind",A:A,10)*(IF(G199="Korruse üldpind", SUMIFS(E:E,G:G,"Ühiskasutuses korruse pind",C:C,"üüritav pind",A:A,10,BH:BH,1),SUMIFS(E:E,G:G,"Korruse üldpind",C:C,"üüritav pind",A:A,10,BH:BH,1))+SUMIFS(E:E,G:G,"Ühiskasutuses korruse pind",C:C,"üüritav pind",A:A,10,BH:BH,1)), 0)+IFERROR(SUMIFS(E:E,G:G,"Ainukasutuses pind",C:C,"üüritav pind",H:H,BI199,A:A,11)/SUMIFS(E:E,G:G,"Ainukasutuses pind",C:C,"üüritav pind",A:A,11)*(IF(G199="Korruse üldpind",SUMIFS(E:E,G:G,"Ühiskasutuses korruse pind",C:C,"üüritav pind",A:A,11,BH:BH,1),SUMIFS(E:E,G:G,"Korruse üldpind",C:C,"üüritav pind",A:A,11,BH:BH,1))+SUMIFS(E:E,G:G,"Ühiskasutuses korruse pind",C:C,"üüritav pind",A:A,11,BH:BH,1)), 0)+IFERROR(SUMIFS(E:E,G:G,"Ainukasutuses pind",C:C,"üüritav pind",H:H,BI199,A:A,12)/SUMIFS(E:E,G:G,"Ainukasutuses pind",C:C,"üüritav pind",A:A,12)*(IF(G199="Korruse üldpind", SUMIFS(E:E,G:G,"Ühiskasutuses korruse pind",C:C,"üüritav pind",A:A,12,BH:BH,1),SUMIFS(E:E,G:G,"Korruse üldpind",C:C,"üüritav pind",A:A,12,BH:BH,1))+SUMIFS(E:E,G:G,"Ühiskasutuses korruse pind",C:C,"üüritav pind",A:A,12,BH:BH,1)),0)+IFERROR(SUMIFS(E:E,G:G,"Ainukasutuses pind",C:C,"üüritav pind",H:H,BI199,A:A,13)/SUMIFS(E:E,G:G,"Ainukasutuses pind",C:C,"üüritav pind",A:A,13)*(IF(G199="Korruse üldpind", SUMIFS(E:E,G:G,"Ühiskasutuses korruse pind",C:C,"üüritav pind",A:A,13,BH:BH,1),SUMIFS(E:E,G:G,"Korruse üldpind",C:C,"üüritav pind",A:A,13,BH:BH,1))+SUMIFS(E:E,G:G,"Ühiskasutuses korruse pind",C:C,"üüritav pind",A:A,13,BH:BH,1)),0)+IFERROR(SUMIFS(E:E,G:G,"Ainukasutuses pind",C:C,"Üüritav pind",H:H,BI199,A:A,14)/SUMIFS(E:E,G:G,"Ainukasutuses pind",C:C,"Üüritav pind",A:A,14)*(IF(G199="Korruse üldpind", SUMIFS(E:E,G:G,"Ühiskasutuses korruse pind",C:C,"üüritav pind",A:A,14,BH:BH,1),SUMIFS(E:E,G:G,"Korruse üldpind",C:C,"üüritav pind",A:A,14,BH:BH,1))+SUMIFS(E:E,G:G,"Ühiskasutuses korruse pind",C:C,"üüritav pind",A:A,14,BH:BH,1)), 0),IF(BI199="Aktiivne vakantsus", SUMIFS(E:E,C:C,"üüritav pind",G:G,"Ühiskasutuses korruse pind",BH:BH,1)+SUMIFS(E:E,C:C,"üüritav pind",G:G,"Korruse üldpind",BH:BH,1)-SUM($BL$2:BL198), IF(BI199="Üüritav büroopind kokku", SUM($BL$2:BL198), "")))</f>
        <v/>
      </c>
      <c r="BM199" s="34" t="str">
        <f ca="1">IF(BF199&lt;&gt;"",IFERROR(AY199/SUM($AY$3:OFFSET($AY$3,MATCH("Üüritav büroopind kokku",$BI$5:$BI$300,0),0))*(SUMIFS(E:E,G:G,"Ühiskasutuses hoone pind",C:C,"ÜÜRITAV PIND",BH:BH,1)+SUMIFS(E:E,G:G,"Hoone üldpind",C:C,"ÜÜRITAV PIND",BH:BH,1)),0),IF(BI199="Aktiivne vakantsus",IFERROR(AY199/SUM($AY$3:OFFSET($AY$3,MATCH("Üüritav büroopind kokku",$BI$5:$BI$300,0),0))*(SUMIFS(E:E,G:G,"Ühiskasutuses hoone pind",C:C,"ÜÜRITAV PIND",BH:BH,1)+SUMIFS(E:E,G:G,"Hoone üldpind",C:C,"ÜÜRITAV PIND",BH:BH,1)),0),IF(BI199="Üüritav büroopind kokku",SUM($BM$2:BM198),"")))</f>
        <v/>
      </c>
      <c r="BN199" s="34" t="str">
        <f>IF(OR(BF199&lt;&gt;"",BI199="Aktiivne vakantsus"),IFERROR(SUMIFS(INDEX($AC$3:$AU$1002,0,MATCH($BI199,AC$2:AU$2,0)),$BH$3:$BH$1002,1),0),IF(BI199="Üüritav büroopind kokku",SUM($BN$2:BN198), ""))</f>
        <v/>
      </c>
      <c r="BO199" s="34" t="str">
        <f t="shared" si="28"/>
        <v/>
      </c>
      <c r="BP199" s="114" t="str">
        <f t="shared" ca="1" si="26"/>
        <v/>
      </c>
    </row>
    <row r="200" spans="1:68" x14ac:dyDescent="0.3">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c r="BH200" s="108" t="str">
        <f t="shared" si="27"/>
        <v/>
      </c>
      <c r="BI200" s="9" t="str">
        <f t="shared" si="29"/>
        <v/>
      </c>
      <c r="BJ200" s="9" t="str">
        <f t="shared" si="30"/>
        <v/>
      </c>
      <c r="BK200" s="34" t="str">
        <f>IF(BF200&lt;&gt;"",IF(SUMIFS(E:E,H:H,BI200,G:G,"Ainukasutuses pind",C:C,"ÜÜRITAV PIND",BH:BH,1)=0,0,SUMIFS(E:E,H:H,BI200,G:G,"Ainukasutuses pind",C:C,"ÜÜRITAV PIND",BH:BH,1)),IF(BI200="Aktiivne vakantsus",SUMIFS(E:E,C:C,"üüritav pind",G:G,"ainukasutuses pind",BH:BH,1)-SUM($BK$2:BK199),IF(BI200="Üüritav büroopind kokku",SUM($BK$2:BK199),"")))</f>
        <v/>
      </c>
      <c r="BL200" s="34" t="str">
        <f>IF(BF200&lt;&gt;"",IFERROR(SUMIFS(E:E,G:G,"Ainukasutuses pind",C:C,"üüritav pind",H:H,BI200,A:A,-4)/SUMIFS(E:E,G:G,"Ainukasutuses pind",C:C,"üüritav pind",A:A,-4)*(IF(G200="Korruse üldpind", SUMIFS(E:E,G:G,"Ühiskasutuses korruse pind",C:C,"üüritav pind",A:A,-4,BH:BH,1),SUMIFS(E:E,G:G,"Korruse üldpind",C:C,"üüritav pind",A:A,-4,BH:BH,1))+SUMIFS(E:E,G:G,"Ühiskasutuses korruse pind",C:C,"üüritav pind",A:A,-4,BH:BH,1)),0)+IFERROR(SUMIFS(E:E,G:G,"Ainukasutuses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pind",H:H,BI200,A:A,-1)/SUMIFS(E:E,G:G,"Ainukasutuses pind",C:C,"üüritav pind",A:A,-1)*(IF(G200="Korruse üldpind",SUMIFS(E:E,G:G,"Ühiskasutuses korruse pind",C:C,"üüritav pind",A:A,-1,BH:BH,1),SUMIFS(E:E,G:G,"Korruse üldpind",C:C,"üüritav pind",A:A,-1,BH:BH,1))+SUMIFS(E:E,G:G,"Ühiskasutuses korruse pind",C:C,"üüritav pind",A:A,-1,BH:BH,1)),0)+IFERROR(SUMIFS(E:E,G:G,"Ainukasutuses pind",C:C,"üüritav pind",H:H,BI200,A:A,0)/SUMIFS(E:E,G:G,"Ainukasutuses pind",C:C,"üüritav pind",A:A,0)*(IF(G200="Korruse üldpind", SUMIFS(E:E,G:G,"Ühiskasutuses korruse pind",C:C,"üüritav pind",A:A,0,BH:BH,1),SUMIFS(E:E,G:G,"Korruse üldpind",C:C,"üüritav pind",A:A,0,BH:BH,1))+SUMIFS(E:E,G:G,"Ühiskasutuses korruse pind",C:C,"üüritav pind",A:A,0,BH:BH,1)),0)+IFERROR(SUMIFS(E:E,G:G,"Ainukasutuses pind",C:C,"üüritav pind",H:H,BI200,A:A,1)/SUMIFS(E:E,G:G,"Ainukasutuses pind",C:C,"üüritav pind",A:A,1)*(IF(G200="Korruse üldpind", SUMIFS(E:E,G:G,"Ühiskasutuses korruse pind",C:C,"üüritav pind",A:A,1,BH:BH,1),SUMIFS(E:E,G:G,"Korruse üldpind",C:C,"üüritav pind",A:A,1,BH:BH,1))+SUMIFS(E:E,G:G,"Ühiskasutuses korruse pind",C:C,"üüritav pind",A:A,1,BH:BH,1)),0)+IFERROR(SUMIFS(E:E,G:G,"Ainukasutuses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 0)+IFERROR(SUMIFS(E:E,G:G,"Ainukasutuses pind",C:C,"üüritav pind",H:H,BI200,A:A,4)/SUMIFS(E:E,G:G,"Ainukasutuses pind",C:C,"üüritav pind",A:A,4)*(IF(G200="Korruse üldpind",SUMIFS(E:E,G:G,"Ühiskasutuses korruse pind",C:C,"üüritav pind",A:A,4,BH:BH,1),SUMIFS(E:E,G:G,"Korruse üldpind",C:C,"üüritav pind",A:A,4,BH:BH,1))+SUMIFS(E:E,G:G,"Ühiskasutuses korruse pind",C:C,"üüritav pind",A:A,4,BH:BH,1)), 0)+IFERROR(SUMIFS(E:E,G:G,"Ainukasutuses pind",C:C,"üüritav pind",H:H,BI200,A:A,5)/SUMIFS(E:E,G:G,"Ainukasutuses pind",C:C,"üüritav pind",A:A,5)*(IF(G200="Korruse üldpind", SUMIFS(E:E,G:G,"Ühiskasutuses korruse pind",C:C,"üüritav pind",A:A,5,BH:BH,1),SUMIFS(E:E,G:G,"Korruse üldpind",C:C,"üüritav pind",A:A,5,BH:BH,1))+SUMIFS(E:E,G:G,"Ühiskasutuses korruse pind",C:C,"üüritav pind",A:A,5,BH:BH,1)), 0)+IFERROR(SUMIFS(E:E,G:G,"Ainukasutuses pind",C:C,"üüritav pind",H:H,BI200,A:A,6)/SUMIFS(E:E,G:G,"Ainukasutuses pind",C:C,"üüritav pind",A:A,6)*(IF(G200="Korruse üldpind", SUMIFS(E:E,G:G,"Ühiskasutuses korruse pind",C:C,"üüritav pind",A:A,6,BH:BH,1),SUMIFS(E:E,G:G,"Korruse üldpind",C:C,"üüritav pind",A:A,6,BH:BH,1))+SUMIFS(E:E,G:G,"Ühiskasutuses korruse pind",C:C,"üüritav pind",A:A,6,BH:BH,1)),0)+IFERROR(SUMIFS(E:E,G:G,"Ainukasutuses pind",C:C,"üüritav pind",H:H,BI200,A:A,7)/SUMIFS(E:E,G:G,"Ainukasutuses pind",C:C,"üüritav pind",A:A,7)*(IF(G200="Korruse üldpind", SUMIFS(E:E,G:G,"Ühiskasutuses korruse pind",C:C,"üüritav pind",A:A,7,BH:BH,1),SUMIFS(E:E,G:G,"Korruse üldpind",C:C,"üüritav pind",A:A,7,BH:BH,1))+SUMIFS(E:E,G:G,"Ühiskasutuses korruse pind",C:C,"üüritav pind",A:A,7,BH:BH,1)),0)+IFERROR(SUMIFS(E:E,G:G,"Ainukasutuses pind",C:C,"üüritav pind",H:H,BI200,A:A,8)/SUMIFS(E:E,G:G,"Ainukasutuses pind",C:C,"üüritav pind",A:A,8)*(IF(G200="Korruse üldpind", SUMIFS(E:E,G:G,"Ühiskasutuses korruse pind",C:C,"üüritav pind",A:A,8,BH:BH,1),SUMIFS(E:E,G:G,"Korruse üldpind",C:C,"üüritav pind",A:A,8,BH:BH,1))+SUMIFS(E:E,G:G,"Ühiskasutuses korruse pind",C:C,"üüritav pind",A:A,8,BH:BH,1)),0)+IFERROR(SUMIFS(E:E,G:G,"Ainukasutuses pind",C:C,"üüritav pind",H:H,BI200,A:A,9)/SUMIFS(E:E,G:G,"Ainukasutuses pind",C:C,"üüritav pind",A:A,9)*(IF(G200="Korruse üldpind", SUMIFS(E:E,G:G,"Ühiskasutuses korruse pind",C:C,"üüritav pind",A:A,9,BH:BH,1),SUMIFS(E:E,G:G,"Korruse üldpind",C:C,"üüritav pind",A:A,9,BH:BH,1))+SUMIFS(E:E,G:G,"Ühiskasutuses korruse pind",C:C,"üüritav pind",A:A,9,BH:BH,1)),0)+IFERROR(SUMIFS(E:E,G:G,"Ainukasutuses pind",C:C,"üüritav pind",H:H,BI200,A:A,10)/SUMIFS(E:E,G:G,"Ainukasutuses pind",C:C,"üüritav pind",A:A,10)*(IF(G200="Korruse üldpind", SUMIFS(E:E,G:G,"Ühiskasutuses korruse pind",C:C,"üüritav pind",A:A,10,BH:BH,1),SUMIFS(E:E,G:G,"Korruse üldpind",C:C,"üüritav pind",A:A,10,BH:BH,1))+SUMIFS(E:E,G:G,"Ühiskasutuses korruse pind",C:C,"üüritav pind",A:A,10,BH:BH,1)), 0)+IFERROR(SUMIFS(E:E,G:G,"Ainukasutuses pind",C:C,"üüritav pind",H:H,BI200,A:A,11)/SUMIFS(E:E,G:G,"Ainukasutuses pind",C:C,"üüritav pind",A:A,11)*(IF(G200="Korruse üldpind",SUMIFS(E:E,G:G,"Ühiskasutuses korruse pind",C:C,"üüritav pind",A:A,11,BH:BH,1),SUMIFS(E:E,G:G,"Korruse üldpind",C:C,"üüritav pind",A:A,11,BH:BH,1))+SUMIFS(E:E,G:G,"Ühiskasutuses korruse pind",C:C,"üüritav pind",A:A,11,BH:BH,1)), 0)+IFERROR(SUMIFS(E:E,G:G,"Ainukasutuses pind",C:C,"üüritav pind",H:H,BI200,A:A,12)/SUMIFS(E:E,G:G,"Ainukasutuses pind",C:C,"üüritav pind",A:A,12)*(IF(G200="Korruse üldpind", SUMIFS(E:E,G:G,"Ühiskasutuses korruse pind",C:C,"üüritav pind",A:A,12,BH:BH,1),SUMIFS(E:E,G:G,"Korruse üldpind",C:C,"üüritav pind",A:A,12,BH:BH,1))+SUMIFS(E:E,G:G,"Ühiskasutuses korruse pind",C:C,"üüritav pind",A:A,12,BH:BH,1)),0)+IFERROR(SUMIFS(E:E,G:G,"Ainukasutuses pind",C:C,"üüritav pind",H:H,BI200,A:A,13)/SUMIFS(E:E,G:G,"Ainukasutuses pind",C:C,"üüritav pind",A:A,13)*(IF(G200="Korruse üldpind", SUMIFS(E:E,G:G,"Ühiskasutuses korruse pind",C:C,"üüritav pind",A:A,13,BH:BH,1),SUMIFS(E:E,G:G,"Korruse üldpind",C:C,"üüritav pind",A:A,13,BH:BH,1))+SUMIFS(E:E,G:G,"Ühiskasutuses korruse pind",C:C,"üüritav pind",A:A,13,BH:BH,1)),0)+IFERROR(SUMIFS(E:E,G:G,"Ainukasutuses pind",C:C,"Üüritav pind",H:H,BI200,A:A,14)/SUMIFS(E:E,G:G,"Ainukasutuses pind",C:C,"Üüritav pind",A:A,14)*(IF(G200="Korruse üldpind", SUMIFS(E:E,G:G,"Ühiskasutuses korruse pind",C:C,"üüritav pind",A:A,14,BH:BH,1),SUMIFS(E:E,G:G,"Korruse üldpind",C:C,"üüritav pind",A:A,14,BH:BH,1))+SUMIFS(E:E,G:G,"Ühiskasutuses korruse pind",C:C,"üüritav pind",A:A,14,BH:BH,1)), 0),IF(BI200="Aktiivne vakantsus", SUMIFS(E:E,C:C,"üüritav pind",G:G,"Ühiskasutuses korruse pind",BH:BH,1)+SUMIFS(E:E,C:C,"üüritav pind",G:G,"Korruse üldpind",BH:BH,1)-SUM($BL$2:BL199), IF(BI200="Üüritav büroopind kokku", SUM($BL$2:BL199), "")))</f>
        <v/>
      </c>
      <c r="BM200" s="34" t="str">
        <f ca="1">IF(BF200&lt;&gt;"",IFERROR(AY200/SUM($AY$3:OFFSET($AY$3,MATCH("Üüritav büroopind kokku",$BI$5:$BI$300,0),0))*(SUMIFS(E:E,G:G,"Ühiskasutuses hoone pind",C:C,"ÜÜRITAV PIND",BH:BH,1)+SUMIFS(E:E,G:G,"Hoone üldpind",C:C,"ÜÜRITAV PIND",BH:BH,1)),0),IF(BI200="Aktiivne vakantsus",IFERROR(AY200/SUM($AY$3:OFFSET($AY$3,MATCH("Üüritav büroopind kokku",$BI$5:$BI$300,0),0))*(SUMIFS(E:E,G:G,"Ühiskasutuses hoone pind",C:C,"ÜÜRITAV PIND",BH:BH,1)+SUMIFS(E:E,G:G,"Hoone üldpind",C:C,"ÜÜRITAV PIND",BH:BH,1)),0),IF(BI200="Üüritav büroopind kokku",SUM($BM$2:BM199),"")))</f>
        <v/>
      </c>
      <c r="BN200" s="34" t="str">
        <f>IF(OR(BF200&lt;&gt;"",BI200="Aktiivne vakantsus"),IFERROR(SUMIFS(INDEX($AC$3:$AU$1002,0,MATCH($BI200,AC$2:AU$2,0)),$BH$3:$BH$1002,1),0),IF(BI200="Üüritav büroopind kokku",SUM($BN$2:BN199), ""))</f>
        <v/>
      </c>
      <c r="BO200" s="34" t="str">
        <f t="shared" si="28"/>
        <v/>
      </c>
      <c r="BP200" s="114" t="str">
        <f t="shared" ca="1" si="26"/>
        <v/>
      </c>
    </row>
    <row r="201" spans="1:68" x14ac:dyDescent="0.3">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c r="BH201" s="108" t="str">
        <f t="shared" si="27"/>
        <v/>
      </c>
      <c r="BI201" s="9" t="str">
        <f t="shared" si="29"/>
        <v/>
      </c>
      <c r="BJ201" s="9" t="str">
        <f t="shared" si="30"/>
        <v/>
      </c>
      <c r="BK201" s="34" t="str">
        <f>IF(BF201&lt;&gt;"",IF(SUMIFS(E:E,H:H,BI201,G:G,"Ainukasutuses pind",C:C,"ÜÜRITAV PIND",BH:BH,1)=0,0,SUMIFS(E:E,H:H,BI201,G:G,"Ainukasutuses pind",C:C,"ÜÜRITAV PIND",BH:BH,1)),IF(BI201="Aktiivne vakantsus",SUMIFS(E:E,C:C,"üüritav pind",G:G,"ainukasutuses pind",BH:BH,1)-SUM($BK$2:BK200),IF(BI201="Üüritav büroopind kokku",SUM($BK$2:BK200),"")))</f>
        <v/>
      </c>
      <c r="BL201" s="34" t="str">
        <f>IF(BF201&lt;&gt;"",IFERROR(SUMIFS(E:E,G:G,"Ainukasutuses pind",C:C,"üüritav pind",H:H,BI201,A:A,-4)/SUMIFS(E:E,G:G,"Ainukasutuses pind",C:C,"üüritav pind",A:A,-4)*(IF(G201="Korruse üldpind", SUMIFS(E:E,G:G,"Ühiskasutuses korruse pind",C:C,"üüritav pind",A:A,-4,BH:BH,1),SUMIFS(E:E,G:G,"Korruse üldpind",C:C,"üüritav pind",A:A,-4,BH:BH,1))+SUMIFS(E:E,G:G,"Ühiskasutuses korruse pind",C:C,"üüritav pind",A:A,-4,BH:BH,1)),0)+IFERROR(SUMIFS(E:E,G:G,"Ainukasutuses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pind",H:H,BI201,A:A,-1)/SUMIFS(E:E,G:G,"Ainukasutuses pind",C:C,"üüritav pind",A:A,-1)*(IF(G201="Korruse üldpind",SUMIFS(E:E,G:G,"Ühiskasutuses korruse pind",C:C,"üüritav pind",A:A,-1,BH:BH,1),SUMIFS(E:E,G:G,"Korruse üldpind",C:C,"üüritav pind",A:A,-1,BH:BH,1))+SUMIFS(E:E,G:G,"Ühiskasutuses korruse pind",C:C,"üüritav pind",A:A,-1,BH:BH,1)),0)+IFERROR(SUMIFS(E:E,G:G,"Ainukasutuses pind",C:C,"üüritav pind",H:H,BI201,A:A,0)/SUMIFS(E:E,G:G,"Ainukasutuses pind",C:C,"üüritav pind",A:A,0)*(IF(G201="Korruse üldpind", SUMIFS(E:E,G:G,"Ühiskasutuses korruse pind",C:C,"üüritav pind",A:A,0,BH:BH,1),SUMIFS(E:E,G:G,"Korruse üldpind",C:C,"üüritav pind",A:A,0,BH:BH,1))+SUMIFS(E:E,G:G,"Ühiskasutuses korruse pind",C:C,"üüritav pind",A:A,0,BH:BH,1)),0)+IFERROR(SUMIFS(E:E,G:G,"Ainukasutuses pind",C:C,"üüritav pind",H:H,BI201,A:A,1)/SUMIFS(E:E,G:G,"Ainukasutuses pind",C:C,"üüritav pind",A:A,1)*(IF(G201="Korruse üldpind", SUMIFS(E:E,G:G,"Ühiskasutuses korruse pind",C:C,"üüritav pind",A:A,1,BH:BH,1),SUMIFS(E:E,G:G,"Korruse üldpind",C:C,"üüritav pind",A:A,1,BH:BH,1))+SUMIFS(E:E,G:G,"Ühiskasutuses korruse pind",C:C,"üüritav pind",A:A,1,BH:BH,1)),0)+IFERROR(SUMIFS(E:E,G:G,"Ainukasutuses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 0)+IFERROR(SUMIFS(E:E,G:G,"Ainukasutuses pind",C:C,"üüritav pind",H:H,BI201,A:A,4)/SUMIFS(E:E,G:G,"Ainukasutuses pind",C:C,"üüritav pind",A:A,4)*(IF(G201="Korruse üldpind",SUMIFS(E:E,G:G,"Ühiskasutuses korruse pind",C:C,"üüritav pind",A:A,4,BH:BH,1),SUMIFS(E:E,G:G,"Korruse üldpind",C:C,"üüritav pind",A:A,4,BH:BH,1))+SUMIFS(E:E,G:G,"Ühiskasutuses korruse pind",C:C,"üüritav pind",A:A,4,BH:BH,1)), 0)+IFERROR(SUMIFS(E:E,G:G,"Ainukasutuses pind",C:C,"üüritav pind",H:H,BI201,A:A,5)/SUMIFS(E:E,G:G,"Ainukasutuses pind",C:C,"üüritav pind",A:A,5)*(IF(G201="Korruse üldpind", SUMIFS(E:E,G:G,"Ühiskasutuses korruse pind",C:C,"üüritav pind",A:A,5,BH:BH,1),SUMIFS(E:E,G:G,"Korruse üldpind",C:C,"üüritav pind",A:A,5,BH:BH,1))+SUMIFS(E:E,G:G,"Ühiskasutuses korruse pind",C:C,"üüritav pind",A:A,5,BH:BH,1)), 0)+IFERROR(SUMIFS(E:E,G:G,"Ainukasutuses pind",C:C,"üüritav pind",H:H,BI201,A:A,6)/SUMIFS(E:E,G:G,"Ainukasutuses pind",C:C,"üüritav pind",A:A,6)*(IF(G201="Korruse üldpind", SUMIFS(E:E,G:G,"Ühiskasutuses korruse pind",C:C,"üüritav pind",A:A,6,BH:BH,1),SUMIFS(E:E,G:G,"Korruse üldpind",C:C,"üüritav pind",A:A,6,BH:BH,1))+SUMIFS(E:E,G:G,"Ühiskasutuses korruse pind",C:C,"üüritav pind",A:A,6,BH:BH,1)),0)+IFERROR(SUMIFS(E:E,G:G,"Ainukasutuses pind",C:C,"üüritav pind",H:H,BI201,A:A,7)/SUMIFS(E:E,G:G,"Ainukasutuses pind",C:C,"üüritav pind",A:A,7)*(IF(G201="Korruse üldpind", SUMIFS(E:E,G:G,"Ühiskasutuses korruse pind",C:C,"üüritav pind",A:A,7,BH:BH,1),SUMIFS(E:E,G:G,"Korruse üldpind",C:C,"üüritav pind",A:A,7,BH:BH,1))+SUMIFS(E:E,G:G,"Ühiskasutuses korruse pind",C:C,"üüritav pind",A:A,7,BH:BH,1)),0)+IFERROR(SUMIFS(E:E,G:G,"Ainukasutuses pind",C:C,"üüritav pind",H:H,BI201,A:A,8)/SUMIFS(E:E,G:G,"Ainukasutuses pind",C:C,"üüritav pind",A:A,8)*(IF(G201="Korruse üldpind", SUMIFS(E:E,G:G,"Ühiskasutuses korruse pind",C:C,"üüritav pind",A:A,8,BH:BH,1),SUMIFS(E:E,G:G,"Korruse üldpind",C:C,"üüritav pind",A:A,8,BH:BH,1))+SUMIFS(E:E,G:G,"Ühiskasutuses korruse pind",C:C,"üüritav pind",A:A,8,BH:BH,1)),0)+IFERROR(SUMIFS(E:E,G:G,"Ainukasutuses pind",C:C,"üüritav pind",H:H,BI201,A:A,9)/SUMIFS(E:E,G:G,"Ainukasutuses pind",C:C,"üüritav pind",A:A,9)*(IF(G201="Korruse üldpind", SUMIFS(E:E,G:G,"Ühiskasutuses korruse pind",C:C,"üüritav pind",A:A,9,BH:BH,1),SUMIFS(E:E,G:G,"Korruse üldpind",C:C,"üüritav pind",A:A,9,BH:BH,1))+SUMIFS(E:E,G:G,"Ühiskasutuses korruse pind",C:C,"üüritav pind",A:A,9,BH:BH,1)),0)+IFERROR(SUMIFS(E:E,G:G,"Ainukasutuses pind",C:C,"üüritav pind",H:H,BI201,A:A,10)/SUMIFS(E:E,G:G,"Ainukasutuses pind",C:C,"üüritav pind",A:A,10)*(IF(G201="Korruse üldpind", SUMIFS(E:E,G:G,"Ühiskasutuses korruse pind",C:C,"üüritav pind",A:A,10,BH:BH,1),SUMIFS(E:E,G:G,"Korruse üldpind",C:C,"üüritav pind",A:A,10,BH:BH,1))+SUMIFS(E:E,G:G,"Ühiskasutuses korruse pind",C:C,"üüritav pind",A:A,10,BH:BH,1)), 0)+IFERROR(SUMIFS(E:E,G:G,"Ainukasutuses pind",C:C,"üüritav pind",H:H,BI201,A:A,11)/SUMIFS(E:E,G:G,"Ainukasutuses pind",C:C,"üüritav pind",A:A,11)*(IF(G201="Korruse üldpind",SUMIFS(E:E,G:G,"Ühiskasutuses korruse pind",C:C,"üüritav pind",A:A,11,BH:BH,1),SUMIFS(E:E,G:G,"Korruse üldpind",C:C,"üüritav pind",A:A,11,BH:BH,1))+SUMIFS(E:E,G:G,"Ühiskasutuses korruse pind",C:C,"üüritav pind",A:A,11,BH:BH,1)), 0)+IFERROR(SUMIFS(E:E,G:G,"Ainukasutuses pind",C:C,"üüritav pind",H:H,BI201,A:A,12)/SUMIFS(E:E,G:G,"Ainukasutuses pind",C:C,"üüritav pind",A:A,12)*(IF(G201="Korruse üldpind", SUMIFS(E:E,G:G,"Ühiskasutuses korruse pind",C:C,"üüritav pind",A:A,12,BH:BH,1),SUMIFS(E:E,G:G,"Korruse üldpind",C:C,"üüritav pind",A:A,12,BH:BH,1))+SUMIFS(E:E,G:G,"Ühiskasutuses korruse pind",C:C,"üüritav pind",A:A,12,BH:BH,1)),0)+IFERROR(SUMIFS(E:E,G:G,"Ainukasutuses pind",C:C,"üüritav pind",H:H,BI201,A:A,13)/SUMIFS(E:E,G:G,"Ainukasutuses pind",C:C,"üüritav pind",A:A,13)*(IF(G201="Korruse üldpind", SUMIFS(E:E,G:G,"Ühiskasutuses korruse pind",C:C,"üüritav pind",A:A,13,BH:BH,1),SUMIFS(E:E,G:G,"Korruse üldpind",C:C,"üüritav pind",A:A,13,BH:BH,1))+SUMIFS(E:E,G:G,"Ühiskasutuses korruse pind",C:C,"üüritav pind",A:A,13,BH:BH,1)),0)+IFERROR(SUMIFS(E:E,G:G,"Ainukasutuses pind",C:C,"Üüritav pind",H:H,BI201,A:A,14)/SUMIFS(E:E,G:G,"Ainukasutuses pind",C:C,"Üüritav pind",A:A,14)*(IF(G201="Korruse üldpind", SUMIFS(E:E,G:G,"Ühiskasutuses korruse pind",C:C,"üüritav pind",A:A,14,BH:BH,1),SUMIFS(E:E,G:G,"Korruse üldpind",C:C,"üüritav pind",A:A,14,BH:BH,1))+SUMIFS(E:E,G:G,"Ühiskasutuses korruse pind",C:C,"üüritav pind",A:A,14,BH:BH,1)), 0),IF(BI201="Aktiivne vakantsus", SUMIFS(E:E,C:C,"üüritav pind",G:G,"Ühiskasutuses korruse pind",BH:BH,1)+SUMIFS(E:E,C:C,"üüritav pind",G:G,"Korruse üldpind",BH:BH,1)-SUM($BL$2:BL200), IF(BI201="Üüritav büroopind kokku", SUM($BL$2:BL200), "")))</f>
        <v/>
      </c>
      <c r="BM201" s="34" t="str">
        <f ca="1">IF(BF201&lt;&gt;"",IFERROR(AY201/SUM($AY$3:OFFSET($AY$3,MATCH("Üüritav büroopind kokku",$BI$5:$BI$300,0),0))*(SUMIFS(E:E,G:G,"Ühiskasutuses hoone pind",C:C,"ÜÜRITAV PIND",BH:BH,1)+SUMIFS(E:E,G:G,"Hoone üldpind",C:C,"ÜÜRITAV PIND",BH:BH,1)),0),IF(BI201="Aktiivne vakantsus",IFERROR(AY201/SUM($AY$3:OFFSET($AY$3,MATCH("Üüritav büroopind kokku",$BI$5:$BI$300,0),0))*(SUMIFS(E:E,G:G,"Ühiskasutuses hoone pind",C:C,"ÜÜRITAV PIND",BH:BH,1)+SUMIFS(E:E,G:G,"Hoone üldpind",C:C,"ÜÜRITAV PIND",BH:BH,1)),0),IF(BI201="Üüritav büroopind kokku",SUM($BM$2:BM200),"")))</f>
        <v/>
      </c>
      <c r="BN201" s="34" t="str">
        <f>IF(OR(BF201&lt;&gt;"",BI201="Aktiivne vakantsus"),IFERROR(SUMIFS(INDEX($AC$3:$AU$1002,0,MATCH($BI201,AC$2:AU$2,0)),$BH$3:$BH$1002,1),0),IF(BI201="Üüritav büroopind kokku",SUM($BN$2:BN200), ""))</f>
        <v/>
      </c>
      <c r="BO201" s="34" t="str">
        <f t="shared" si="28"/>
        <v/>
      </c>
      <c r="BP201" s="114" t="str">
        <f t="shared" ca="1" si="26"/>
        <v/>
      </c>
    </row>
    <row r="202" spans="1:68" x14ac:dyDescent="0.3">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c r="BH202" s="108" t="str">
        <f t="shared" si="27"/>
        <v/>
      </c>
      <c r="BI202" s="9" t="str">
        <f t="shared" si="29"/>
        <v/>
      </c>
      <c r="BJ202" s="9" t="str">
        <f t="shared" si="30"/>
        <v/>
      </c>
      <c r="BK202" s="34" t="str">
        <f>IF(BF202&lt;&gt;"",IF(SUMIFS(E:E,H:H,BI202,G:G,"Ainukasutuses pind",C:C,"ÜÜRITAV PIND",BH:BH,1)=0,0,SUMIFS(E:E,H:H,BI202,G:G,"Ainukasutuses pind",C:C,"ÜÜRITAV PIND",BH:BH,1)),IF(BI202="Aktiivne vakantsus",SUMIFS(E:E,C:C,"üüritav pind",G:G,"ainukasutuses pind",BH:BH,1)-SUM($BK$2:BK201),IF(BI202="Üüritav büroopind kokku",SUM($BK$2:BK201),"")))</f>
        <v/>
      </c>
      <c r="BL202" s="34" t="str">
        <f>IF(BF202&lt;&gt;"",IFERROR(SUMIFS(E:E,G:G,"Ainukasutuses pind",C:C,"üüritav pind",H:H,BI202,A:A,-4)/SUMIFS(E:E,G:G,"Ainukasutuses pind",C:C,"üüritav pind",A:A,-4)*(IF(G202="Korruse üldpind", SUMIFS(E:E,G:G,"Ühiskasutuses korruse pind",C:C,"üüritav pind",A:A,-4,BH:BH,1),SUMIFS(E:E,G:G,"Korruse üldpind",C:C,"üüritav pind",A:A,-4,BH:BH,1))+SUMIFS(E:E,G:G,"Ühiskasutuses korruse pind",C:C,"üüritav pind",A:A,-4,BH:BH,1)),0)+IFERROR(SUMIFS(E:E,G:G,"Ainukasutuses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pind",H:H,BI202,A:A,-1)/SUMIFS(E:E,G:G,"Ainukasutuses pind",C:C,"üüritav pind",A:A,-1)*(IF(G202="Korruse üldpind",SUMIFS(E:E,G:G,"Ühiskasutuses korruse pind",C:C,"üüritav pind",A:A,-1,BH:BH,1),SUMIFS(E:E,G:G,"Korruse üldpind",C:C,"üüritav pind",A:A,-1,BH:BH,1))+SUMIFS(E:E,G:G,"Ühiskasutuses korruse pind",C:C,"üüritav pind",A:A,-1,BH:BH,1)),0)+IFERROR(SUMIFS(E:E,G:G,"Ainukasutuses pind",C:C,"üüritav pind",H:H,BI202,A:A,0)/SUMIFS(E:E,G:G,"Ainukasutuses pind",C:C,"üüritav pind",A:A,0)*(IF(G202="Korruse üldpind", SUMIFS(E:E,G:G,"Ühiskasutuses korruse pind",C:C,"üüritav pind",A:A,0,BH:BH,1),SUMIFS(E:E,G:G,"Korruse üldpind",C:C,"üüritav pind",A:A,0,BH:BH,1))+SUMIFS(E:E,G:G,"Ühiskasutuses korruse pind",C:C,"üüritav pind",A:A,0,BH:BH,1)),0)+IFERROR(SUMIFS(E:E,G:G,"Ainukasutuses pind",C:C,"üüritav pind",H:H,BI202,A:A,1)/SUMIFS(E:E,G:G,"Ainukasutuses pind",C:C,"üüritav pind",A:A,1)*(IF(G202="Korruse üldpind", SUMIFS(E:E,G:G,"Ühiskasutuses korruse pind",C:C,"üüritav pind",A:A,1,BH:BH,1),SUMIFS(E:E,G:G,"Korruse üldpind",C:C,"üüritav pind",A:A,1,BH:BH,1))+SUMIFS(E:E,G:G,"Ühiskasutuses korruse pind",C:C,"üüritav pind",A:A,1,BH:BH,1)),0)+IFERROR(SUMIFS(E:E,G:G,"Ainukasutuses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 0)+IFERROR(SUMIFS(E:E,G:G,"Ainukasutuses pind",C:C,"üüritav pind",H:H,BI202,A:A,4)/SUMIFS(E:E,G:G,"Ainukasutuses pind",C:C,"üüritav pind",A:A,4)*(IF(G202="Korruse üldpind",SUMIFS(E:E,G:G,"Ühiskasutuses korruse pind",C:C,"üüritav pind",A:A,4,BH:BH,1),SUMIFS(E:E,G:G,"Korruse üldpind",C:C,"üüritav pind",A:A,4,BH:BH,1))+SUMIFS(E:E,G:G,"Ühiskasutuses korruse pind",C:C,"üüritav pind",A:A,4,BH:BH,1)), 0)+IFERROR(SUMIFS(E:E,G:G,"Ainukasutuses pind",C:C,"üüritav pind",H:H,BI202,A:A,5)/SUMIFS(E:E,G:G,"Ainukasutuses pind",C:C,"üüritav pind",A:A,5)*(IF(G202="Korruse üldpind", SUMIFS(E:E,G:G,"Ühiskasutuses korruse pind",C:C,"üüritav pind",A:A,5,BH:BH,1),SUMIFS(E:E,G:G,"Korruse üldpind",C:C,"üüritav pind",A:A,5,BH:BH,1))+SUMIFS(E:E,G:G,"Ühiskasutuses korruse pind",C:C,"üüritav pind",A:A,5,BH:BH,1)), 0)+IFERROR(SUMIFS(E:E,G:G,"Ainukasutuses pind",C:C,"üüritav pind",H:H,BI202,A:A,6)/SUMIFS(E:E,G:G,"Ainukasutuses pind",C:C,"üüritav pind",A:A,6)*(IF(G202="Korruse üldpind", SUMIFS(E:E,G:G,"Ühiskasutuses korruse pind",C:C,"üüritav pind",A:A,6,BH:BH,1),SUMIFS(E:E,G:G,"Korruse üldpind",C:C,"üüritav pind",A:A,6,BH:BH,1))+SUMIFS(E:E,G:G,"Ühiskasutuses korruse pind",C:C,"üüritav pind",A:A,6,BH:BH,1)),0)+IFERROR(SUMIFS(E:E,G:G,"Ainukasutuses pind",C:C,"üüritav pind",H:H,BI202,A:A,7)/SUMIFS(E:E,G:G,"Ainukasutuses pind",C:C,"üüritav pind",A:A,7)*(IF(G202="Korruse üldpind", SUMIFS(E:E,G:G,"Ühiskasutuses korruse pind",C:C,"üüritav pind",A:A,7,BH:BH,1),SUMIFS(E:E,G:G,"Korruse üldpind",C:C,"üüritav pind",A:A,7,BH:BH,1))+SUMIFS(E:E,G:G,"Ühiskasutuses korruse pind",C:C,"üüritav pind",A:A,7,BH:BH,1)),0)+IFERROR(SUMIFS(E:E,G:G,"Ainukasutuses pind",C:C,"üüritav pind",H:H,BI202,A:A,8)/SUMIFS(E:E,G:G,"Ainukasutuses pind",C:C,"üüritav pind",A:A,8)*(IF(G202="Korruse üldpind", SUMIFS(E:E,G:G,"Ühiskasutuses korruse pind",C:C,"üüritav pind",A:A,8,BH:BH,1),SUMIFS(E:E,G:G,"Korruse üldpind",C:C,"üüritav pind",A:A,8,BH:BH,1))+SUMIFS(E:E,G:G,"Ühiskasutuses korruse pind",C:C,"üüritav pind",A:A,8,BH:BH,1)),0)+IFERROR(SUMIFS(E:E,G:G,"Ainukasutuses pind",C:C,"üüritav pind",H:H,BI202,A:A,9)/SUMIFS(E:E,G:G,"Ainukasutuses pind",C:C,"üüritav pind",A:A,9)*(IF(G202="Korruse üldpind", SUMIFS(E:E,G:G,"Ühiskasutuses korruse pind",C:C,"üüritav pind",A:A,9,BH:BH,1),SUMIFS(E:E,G:G,"Korruse üldpind",C:C,"üüritav pind",A:A,9,BH:BH,1))+SUMIFS(E:E,G:G,"Ühiskasutuses korruse pind",C:C,"üüritav pind",A:A,9,BH:BH,1)),0)+IFERROR(SUMIFS(E:E,G:G,"Ainukasutuses pind",C:C,"üüritav pind",H:H,BI202,A:A,10)/SUMIFS(E:E,G:G,"Ainukasutuses pind",C:C,"üüritav pind",A:A,10)*(IF(G202="Korruse üldpind", SUMIFS(E:E,G:G,"Ühiskasutuses korruse pind",C:C,"üüritav pind",A:A,10,BH:BH,1),SUMIFS(E:E,G:G,"Korruse üldpind",C:C,"üüritav pind",A:A,10,BH:BH,1))+SUMIFS(E:E,G:G,"Ühiskasutuses korruse pind",C:C,"üüritav pind",A:A,10,BH:BH,1)), 0)+IFERROR(SUMIFS(E:E,G:G,"Ainukasutuses pind",C:C,"üüritav pind",H:H,BI202,A:A,11)/SUMIFS(E:E,G:G,"Ainukasutuses pind",C:C,"üüritav pind",A:A,11)*(IF(G202="Korruse üldpind",SUMIFS(E:E,G:G,"Ühiskasutuses korruse pind",C:C,"üüritav pind",A:A,11,BH:BH,1),SUMIFS(E:E,G:G,"Korruse üldpind",C:C,"üüritav pind",A:A,11,BH:BH,1))+SUMIFS(E:E,G:G,"Ühiskasutuses korruse pind",C:C,"üüritav pind",A:A,11,BH:BH,1)), 0)+IFERROR(SUMIFS(E:E,G:G,"Ainukasutuses pind",C:C,"üüritav pind",H:H,BI202,A:A,12)/SUMIFS(E:E,G:G,"Ainukasutuses pind",C:C,"üüritav pind",A:A,12)*(IF(G202="Korruse üldpind", SUMIFS(E:E,G:G,"Ühiskasutuses korruse pind",C:C,"üüritav pind",A:A,12,BH:BH,1),SUMIFS(E:E,G:G,"Korruse üldpind",C:C,"üüritav pind",A:A,12,BH:BH,1))+SUMIFS(E:E,G:G,"Ühiskasutuses korruse pind",C:C,"üüritav pind",A:A,12,BH:BH,1)),0)+IFERROR(SUMIFS(E:E,G:G,"Ainukasutuses pind",C:C,"üüritav pind",H:H,BI202,A:A,13)/SUMIFS(E:E,G:G,"Ainukasutuses pind",C:C,"üüritav pind",A:A,13)*(IF(G202="Korruse üldpind", SUMIFS(E:E,G:G,"Ühiskasutuses korruse pind",C:C,"üüritav pind",A:A,13,BH:BH,1),SUMIFS(E:E,G:G,"Korruse üldpind",C:C,"üüritav pind",A:A,13,BH:BH,1))+SUMIFS(E:E,G:G,"Ühiskasutuses korruse pind",C:C,"üüritav pind",A:A,13,BH:BH,1)),0)+IFERROR(SUMIFS(E:E,G:G,"Ainukasutuses pind",C:C,"Üüritav pind",H:H,BI202,A:A,14)/SUMIFS(E:E,G:G,"Ainukasutuses pind",C:C,"Üüritav pind",A:A,14)*(IF(G202="Korruse üldpind", SUMIFS(E:E,G:G,"Ühiskasutuses korruse pind",C:C,"üüritav pind",A:A,14,BH:BH,1),SUMIFS(E:E,G:G,"Korruse üldpind",C:C,"üüritav pind",A:A,14,BH:BH,1))+SUMIFS(E:E,G:G,"Ühiskasutuses korruse pind",C:C,"üüritav pind",A:A,14,BH:BH,1)), 0),IF(BI202="Aktiivne vakantsus", SUMIFS(E:E,C:C,"üüritav pind",G:G,"Ühiskasutuses korruse pind",BH:BH,1)+SUMIFS(E:E,C:C,"üüritav pind",G:G,"Korruse üldpind",BH:BH,1)-SUM($BL$2:BL201), IF(BI202="Üüritav büroopind kokku", SUM($BL$2:BL201), "")))</f>
        <v/>
      </c>
      <c r="BM202" s="34" t="str">
        <f ca="1">IF(BF202&lt;&gt;"",IFERROR(AY202/SUM($AY$3:OFFSET($AY$3,MATCH("Üüritav büroopind kokku",$BI$5:$BI$300,0),0))*(SUMIFS(E:E,G:G,"Ühiskasutuses hoone pind",C:C,"ÜÜRITAV PIND",BH:BH,1)+SUMIFS(E:E,G:G,"Hoone üldpind",C:C,"ÜÜRITAV PIND",BH:BH,1)),0),IF(BI202="Aktiivne vakantsus",IFERROR(AY202/SUM($AY$3:OFFSET($AY$3,MATCH("Üüritav büroopind kokku",$BI$5:$BI$300,0),0))*(SUMIFS(E:E,G:G,"Ühiskasutuses hoone pind",C:C,"ÜÜRITAV PIND",BH:BH,1)+SUMIFS(E:E,G:G,"Hoone üldpind",C:C,"ÜÜRITAV PIND",BH:BH,1)),0),IF(BI202="Üüritav büroopind kokku",SUM($BM$2:BM201),"")))</f>
        <v/>
      </c>
      <c r="BN202" s="34" t="str">
        <f>IF(OR(BF202&lt;&gt;"",BI202="Aktiivne vakantsus"),IFERROR(SUMIFS(INDEX($AC$3:$AU$1002,0,MATCH($BI202,AC$2:AU$2,0)),$BH$3:$BH$1002,1),0),IF(BI202="Üüritav büroopind kokku",SUM($BN$2:BN201), ""))</f>
        <v/>
      </c>
      <c r="BO202" s="34" t="str">
        <f t="shared" si="28"/>
        <v/>
      </c>
      <c r="BP202" s="114" t="str">
        <f t="shared" ca="1" si="26"/>
        <v/>
      </c>
    </row>
    <row r="203" spans="1:68" x14ac:dyDescent="0.3">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c r="BH203" s="108" t="str">
        <f t="shared" si="27"/>
        <v/>
      </c>
      <c r="BI203" s="9" t="str">
        <f t="shared" si="29"/>
        <v/>
      </c>
      <c r="BJ203" s="9" t="str">
        <f t="shared" si="30"/>
        <v/>
      </c>
      <c r="BK203" s="34" t="str">
        <f>IF(BF203&lt;&gt;"",IF(SUMIFS(E:E,H:H,BI203,G:G,"Ainukasutuses pind",C:C,"ÜÜRITAV PIND",BH:BH,1)=0,0,SUMIFS(E:E,H:H,BI203,G:G,"Ainukasutuses pind",C:C,"ÜÜRITAV PIND",BH:BH,1)),IF(BI203="Aktiivne vakantsus",SUMIFS(E:E,C:C,"üüritav pind",G:G,"ainukasutuses pind",BH:BH,1)-SUM($BK$2:BK202),IF(BI203="Üüritav büroopind kokku",SUM($BK$2:BK202),"")))</f>
        <v/>
      </c>
      <c r="BL203" s="34" t="str">
        <f>IF(BF203&lt;&gt;"",IFERROR(SUMIFS(E:E,G:G,"Ainukasutuses pind",C:C,"üüritav pind",H:H,BI203,A:A,-4)/SUMIFS(E:E,G:G,"Ainukasutuses pind",C:C,"üüritav pind",A:A,-4)*(IF(G203="Korruse üldpind", SUMIFS(E:E,G:G,"Ühiskasutuses korruse pind",C:C,"üüritav pind",A:A,-4,BH:BH,1),SUMIFS(E:E,G:G,"Korruse üldpind",C:C,"üüritav pind",A:A,-4,BH:BH,1))+SUMIFS(E:E,G:G,"Ühiskasutuses korruse pind",C:C,"üüritav pind",A:A,-4,BH:BH,1)),0)+IFERROR(SUMIFS(E:E,G:G,"Ainukasutuses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pind",H:H,BI203,A:A,-1)/SUMIFS(E:E,G:G,"Ainukasutuses pind",C:C,"üüritav pind",A:A,-1)*(IF(G203="Korruse üldpind",SUMIFS(E:E,G:G,"Ühiskasutuses korruse pind",C:C,"üüritav pind",A:A,-1,BH:BH,1),SUMIFS(E:E,G:G,"Korruse üldpind",C:C,"üüritav pind",A:A,-1,BH:BH,1))+SUMIFS(E:E,G:G,"Ühiskasutuses korruse pind",C:C,"üüritav pind",A:A,-1,BH:BH,1)),0)+IFERROR(SUMIFS(E:E,G:G,"Ainukasutuses pind",C:C,"üüritav pind",H:H,BI203,A:A,0)/SUMIFS(E:E,G:G,"Ainukasutuses pind",C:C,"üüritav pind",A:A,0)*(IF(G203="Korruse üldpind", SUMIFS(E:E,G:G,"Ühiskasutuses korruse pind",C:C,"üüritav pind",A:A,0,BH:BH,1),SUMIFS(E:E,G:G,"Korruse üldpind",C:C,"üüritav pind",A:A,0,BH:BH,1))+SUMIFS(E:E,G:G,"Ühiskasutuses korruse pind",C:C,"üüritav pind",A:A,0,BH:BH,1)),0)+IFERROR(SUMIFS(E:E,G:G,"Ainukasutuses pind",C:C,"üüritav pind",H:H,BI203,A:A,1)/SUMIFS(E:E,G:G,"Ainukasutuses pind",C:C,"üüritav pind",A:A,1)*(IF(G203="Korruse üldpind", SUMIFS(E:E,G:G,"Ühiskasutuses korruse pind",C:C,"üüritav pind",A:A,1,BH:BH,1),SUMIFS(E:E,G:G,"Korruse üldpind",C:C,"üüritav pind",A:A,1,BH:BH,1))+SUMIFS(E:E,G:G,"Ühiskasutuses korruse pind",C:C,"üüritav pind",A:A,1,BH:BH,1)),0)+IFERROR(SUMIFS(E:E,G:G,"Ainukasutuses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 0)+IFERROR(SUMIFS(E:E,G:G,"Ainukasutuses pind",C:C,"üüritav pind",H:H,BI203,A:A,4)/SUMIFS(E:E,G:G,"Ainukasutuses pind",C:C,"üüritav pind",A:A,4)*(IF(G203="Korruse üldpind",SUMIFS(E:E,G:G,"Ühiskasutuses korruse pind",C:C,"üüritav pind",A:A,4,BH:BH,1),SUMIFS(E:E,G:G,"Korruse üldpind",C:C,"üüritav pind",A:A,4,BH:BH,1))+SUMIFS(E:E,G:G,"Ühiskasutuses korruse pind",C:C,"üüritav pind",A:A,4,BH:BH,1)), 0)+IFERROR(SUMIFS(E:E,G:G,"Ainukasutuses pind",C:C,"üüritav pind",H:H,BI203,A:A,5)/SUMIFS(E:E,G:G,"Ainukasutuses pind",C:C,"üüritav pind",A:A,5)*(IF(G203="Korruse üldpind", SUMIFS(E:E,G:G,"Ühiskasutuses korruse pind",C:C,"üüritav pind",A:A,5,BH:BH,1),SUMIFS(E:E,G:G,"Korruse üldpind",C:C,"üüritav pind",A:A,5,BH:BH,1))+SUMIFS(E:E,G:G,"Ühiskasutuses korruse pind",C:C,"üüritav pind",A:A,5,BH:BH,1)), 0)+IFERROR(SUMIFS(E:E,G:G,"Ainukasutuses pind",C:C,"üüritav pind",H:H,BI203,A:A,6)/SUMIFS(E:E,G:G,"Ainukasutuses pind",C:C,"üüritav pind",A:A,6)*(IF(G203="Korruse üldpind", SUMIFS(E:E,G:G,"Ühiskasutuses korruse pind",C:C,"üüritav pind",A:A,6,BH:BH,1),SUMIFS(E:E,G:G,"Korruse üldpind",C:C,"üüritav pind",A:A,6,BH:BH,1))+SUMIFS(E:E,G:G,"Ühiskasutuses korruse pind",C:C,"üüritav pind",A:A,6,BH:BH,1)),0)+IFERROR(SUMIFS(E:E,G:G,"Ainukasutuses pind",C:C,"üüritav pind",H:H,BI203,A:A,7)/SUMIFS(E:E,G:G,"Ainukasutuses pind",C:C,"üüritav pind",A:A,7)*(IF(G203="Korruse üldpind", SUMIFS(E:E,G:G,"Ühiskasutuses korruse pind",C:C,"üüritav pind",A:A,7,BH:BH,1),SUMIFS(E:E,G:G,"Korruse üldpind",C:C,"üüritav pind",A:A,7,BH:BH,1))+SUMIFS(E:E,G:G,"Ühiskasutuses korruse pind",C:C,"üüritav pind",A:A,7,BH:BH,1)),0)+IFERROR(SUMIFS(E:E,G:G,"Ainukasutuses pind",C:C,"üüritav pind",H:H,BI203,A:A,8)/SUMIFS(E:E,G:G,"Ainukasutuses pind",C:C,"üüritav pind",A:A,8)*(IF(G203="Korruse üldpind", SUMIFS(E:E,G:G,"Ühiskasutuses korruse pind",C:C,"üüritav pind",A:A,8,BH:BH,1),SUMIFS(E:E,G:G,"Korruse üldpind",C:C,"üüritav pind",A:A,8,BH:BH,1))+SUMIFS(E:E,G:G,"Ühiskasutuses korruse pind",C:C,"üüritav pind",A:A,8,BH:BH,1)),0)+IFERROR(SUMIFS(E:E,G:G,"Ainukasutuses pind",C:C,"üüritav pind",H:H,BI203,A:A,9)/SUMIFS(E:E,G:G,"Ainukasutuses pind",C:C,"üüritav pind",A:A,9)*(IF(G203="Korruse üldpind", SUMIFS(E:E,G:G,"Ühiskasutuses korruse pind",C:C,"üüritav pind",A:A,9,BH:BH,1),SUMIFS(E:E,G:G,"Korruse üldpind",C:C,"üüritav pind",A:A,9,BH:BH,1))+SUMIFS(E:E,G:G,"Ühiskasutuses korruse pind",C:C,"üüritav pind",A:A,9,BH:BH,1)),0)+IFERROR(SUMIFS(E:E,G:G,"Ainukasutuses pind",C:C,"üüritav pind",H:H,BI203,A:A,10)/SUMIFS(E:E,G:G,"Ainukasutuses pind",C:C,"üüritav pind",A:A,10)*(IF(G203="Korruse üldpind", SUMIFS(E:E,G:G,"Ühiskasutuses korruse pind",C:C,"üüritav pind",A:A,10,BH:BH,1),SUMIFS(E:E,G:G,"Korruse üldpind",C:C,"üüritav pind",A:A,10,BH:BH,1))+SUMIFS(E:E,G:G,"Ühiskasutuses korruse pind",C:C,"üüritav pind",A:A,10,BH:BH,1)), 0)+IFERROR(SUMIFS(E:E,G:G,"Ainukasutuses pind",C:C,"üüritav pind",H:H,BI203,A:A,11)/SUMIFS(E:E,G:G,"Ainukasutuses pind",C:C,"üüritav pind",A:A,11)*(IF(G203="Korruse üldpind",SUMIFS(E:E,G:G,"Ühiskasutuses korruse pind",C:C,"üüritav pind",A:A,11,BH:BH,1),SUMIFS(E:E,G:G,"Korruse üldpind",C:C,"üüritav pind",A:A,11,BH:BH,1))+SUMIFS(E:E,G:G,"Ühiskasutuses korruse pind",C:C,"üüritav pind",A:A,11,BH:BH,1)), 0)+IFERROR(SUMIFS(E:E,G:G,"Ainukasutuses pind",C:C,"üüritav pind",H:H,BI203,A:A,12)/SUMIFS(E:E,G:G,"Ainukasutuses pind",C:C,"üüritav pind",A:A,12)*(IF(G203="Korruse üldpind", SUMIFS(E:E,G:G,"Ühiskasutuses korruse pind",C:C,"üüritav pind",A:A,12,BH:BH,1),SUMIFS(E:E,G:G,"Korruse üldpind",C:C,"üüritav pind",A:A,12,BH:BH,1))+SUMIFS(E:E,G:G,"Ühiskasutuses korruse pind",C:C,"üüritav pind",A:A,12,BH:BH,1)),0)+IFERROR(SUMIFS(E:E,G:G,"Ainukasutuses pind",C:C,"üüritav pind",H:H,BI203,A:A,13)/SUMIFS(E:E,G:G,"Ainukasutuses pind",C:C,"üüritav pind",A:A,13)*(IF(G203="Korruse üldpind", SUMIFS(E:E,G:G,"Ühiskasutuses korruse pind",C:C,"üüritav pind",A:A,13,BH:BH,1),SUMIFS(E:E,G:G,"Korruse üldpind",C:C,"üüritav pind",A:A,13,BH:BH,1))+SUMIFS(E:E,G:G,"Ühiskasutuses korruse pind",C:C,"üüritav pind",A:A,13,BH:BH,1)),0)+IFERROR(SUMIFS(E:E,G:G,"Ainukasutuses pind",C:C,"Üüritav pind",H:H,BI203,A:A,14)/SUMIFS(E:E,G:G,"Ainukasutuses pind",C:C,"Üüritav pind",A:A,14)*(IF(G203="Korruse üldpind", SUMIFS(E:E,G:G,"Ühiskasutuses korruse pind",C:C,"üüritav pind",A:A,14,BH:BH,1),SUMIFS(E:E,G:G,"Korruse üldpind",C:C,"üüritav pind",A:A,14,BH:BH,1))+SUMIFS(E:E,G:G,"Ühiskasutuses korruse pind",C:C,"üüritav pind",A:A,14,BH:BH,1)), 0),IF(BI203="Aktiivne vakantsus", SUMIFS(E:E,C:C,"üüritav pind",G:G,"Ühiskasutuses korruse pind",BH:BH,1)+SUMIFS(E:E,C:C,"üüritav pind",G:G,"Korruse üldpind",BH:BH,1)-SUM($BL$2:BL202), IF(BI203="Üüritav büroopind kokku", SUM($BL$2:BL202), "")))</f>
        <v/>
      </c>
      <c r="BM203" s="34" t="str">
        <f ca="1">IF(BF203&lt;&gt;"",IFERROR(AY203/SUM($AY$3:OFFSET($AY$3,MATCH("Üüritav büroopind kokku",$BI$5:$BI$300,0),0))*(SUMIFS(E:E,G:G,"Ühiskasutuses hoone pind",C:C,"ÜÜRITAV PIND",BH:BH,1)+SUMIFS(E:E,G:G,"Hoone üldpind",C:C,"ÜÜRITAV PIND",BH:BH,1)),0),IF(BI203="Aktiivne vakantsus",IFERROR(AY203/SUM($AY$3:OFFSET($AY$3,MATCH("Üüritav büroopind kokku",$BI$5:$BI$300,0),0))*(SUMIFS(E:E,G:G,"Ühiskasutuses hoone pind",C:C,"ÜÜRITAV PIND",BH:BH,1)+SUMIFS(E:E,G:G,"Hoone üldpind",C:C,"ÜÜRITAV PIND",BH:BH,1)),0),IF(BI203="Üüritav büroopind kokku",SUM($BM$2:BM202),"")))</f>
        <v/>
      </c>
      <c r="BN203" s="34" t="str">
        <f>IF(OR(BF203&lt;&gt;"",BI203="Aktiivne vakantsus"),IFERROR(SUMIFS(INDEX($AC$3:$AU$1002,0,MATCH($BI203,AC$2:AU$2,0)),$BH$3:$BH$1002,1),0),IF(BI203="Üüritav büroopind kokku",SUM($BN$2:BN202), ""))</f>
        <v/>
      </c>
      <c r="BO203" s="34" t="str">
        <f t="shared" si="28"/>
        <v/>
      </c>
      <c r="BP203" s="114" t="str">
        <f t="shared" ca="1" si="26"/>
        <v/>
      </c>
    </row>
    <row r="204" spans="1:68" x14ac:dyDescent="0.3">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c r="BH204" s="108" t="str">
        <f t="shared" si="27"/>
        <v/>
      </c>
      <c r="BI204" s="9" t="str">
        <f t="shared" si="29"/>
        <v/>
      </c>
      <c r="BJ204" s="9" t="str">
        <f t="shared" si="30"/>
        <v/>
      </c>
      <c r="BK204" s="34" t="str">
        <f>IF(BF204&lt;&gt;"",IF(SUMIFS(E:E,H:H,BI204,G:G,"Ainukasutuses pind",C:C,"ÜÜRITAV PIND",BH:BH,1)=0,0,SUMIFS(E:E,H:H,BI204,G:G,"Ainukasutuses pind",C:C,"ÜÜRITAV PIND",BH:BH,1)),IF(BI204="Aktiivne vakantsus",SUMIFS(E:E,C:C,"üüritav pind",G:G,"ainukasutuses pind",BH:BH,1)-SUM($BK$2:BK203),IF(BI204="Üüritav büroopind kokku",SUM($BK$2:BK203),"")))</f>
        <v/>
      </c>
      <c r="BL204" s="34" t="str">
        <f>IF(BF204&lt;&gt;"",IFERROR(SUMIFS(E:E,G:G,"Ainukasutuses pind",C:C,"üüritav pind",H:H,BI204,A:A,-4)/SUMIFS(E:E,G:G,"Ainukasutuses pind",C:C,"üüritav pind",A:A,-4)*(IF(G204="Korruse üldpind", SUMIFS(E:E,G:G,"Ühiskasutuses korruse pind",C:C,"üüritav pind",A:A,-4,BH:BH,1),SUMIFS(E:E,G:G,"Korruse üldpind",C:C,"üüritav pind",A:A,-4,BH:BH,1))+SUMIFS(E:E,G:G,"Ühiskasutuses korruse pind",C:C,"üüritav pind",A:A,-4,BH:BH,1)),0)+IFERROR(SUMIFS(E:E,G:G,"Ainukasutuses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pind",H:H,BI204,A:A,-1)/SUMIFS(E:E,G:G,"Ainukasutuses pind",C:C,"üüritav pind",A:A,-1)*(IF(G204="Korruse üldpind",SUMIFS(E:E,G:G,"Ühiskasutuses korruse pind",C:C,"üüritav pind",A:A,-1,BH:BH,1),SUMIFS(E:E,G:G,"Korruse üldpind",C:C,"üüritav pind",A:A,-1,BH:BH,1))+SUMIFS(E:E,G:G,"Ühiskasutuses korruse pind",C:C,"üüritav pind",A:A,-1,BH:BH,1)),0)+IFERROR(SUMIFS(E:E,G:G,"Ainukasutuses pind",C:C,"üüritav pind",H:H,BI204,A:A,0)/SUMIFS(E:E,G:G,"Ainukasutuses pind",C:C,"üüritav pind",A:A,0)*(IF(G204="Korruse üldpind", SUMIFS(E:E,G:G,"Ühiskasutuses korruse pind",C:C,"üüritav pind",A:A,0,BH:BH,1),SUMIFS(E:E,G:G,"Korruse üldpind",C:C,"üüritav pind",A:A,0,BH:BH,1))+SUMIFS(E:E,G:G,"Ühiskasutuses korruse pind",C:C,"üüritav pind",A:A,0,BH:BH,1)),0)+IFERROR(SUMIFS(E:E,G:G,"Ainukasutuses pind",C:C,"üüritav pind",H:H,BI204,A:A,1)/SUMIFS(E:E,G:G,"Ainukasutuses pind",C:C,"üüritav pind",A:A,1)*(IF(G204="Korruse üldpind", SUMIFS(E:E,G:G,"Ühiskasutuses korruse pind",C:C,"üüritav pind",A:A,1,BH:BH,1),SUMIFS(E:E,G:G,"Korruse üldpind",C:C,"üüritav pind",A:A,1,BH:BH,1))+SUMIFS(E:E,G:G,"Ühiskasutuses korruse pind",C:C,"üüritav pind",A:A,1,BH:BH,1)),0)+IFERROR(SUMIFS(E:E,G:G,"Ainukasutuses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 0)+IFERROR(SUMIFS(E:E,G:G,"Ainukasutuses pind",C:C,"üüritav pind",H:H,BI204,A:A,4)/SUMIFS(E:E,G:G,"Ainukasutuses pind",C:C,"üüritav pind",A:A,4)*(IF(G204="Korruse üldpind",SUMIFS(E:E,G:G,"Ühiskasutuses korruse pind",C:C,"üüritav pind",A:A,4,BH:BH,1),SUMIFS(E:E,G:G,"Korruse üldpind",C:C,"üüritav pind",A:A,4,BH:BH,1))+SUMIFS(E:E,G:G,"Ühiskasutuses korruse pind",C:C,"üüritav pind",A:A,4,BH:BH,1)), 0)+IFERROR(SUMIFS(E:E,G:G,"Ainukasutuses pind",C:C,"üüritav pind",H:H,BI204,A:A,5)/SUMIFS(E:E,G:G,"Ainukasutuses pind",C:C,"üüritav pind",A:A,5)*(IF(G204="Korruse üldpind", SUMIFS(E:E,G:G,"Ühiskasutuses korruse pind",C:C,"üüritav pind",A:A,5,BH:BH,1),SUMIFS(E:E,G:G,"Korruse üldpind",C:C,"üüritav pind",A:A,5,BH:BH,1))+SUMIFS(E:E,G:G,"Ühiskasutuses korruse pind",C:C,"üüritav pind",A:A,5,BH:BH,1)), 0)+IFERROR(SUMIFS(E:E,G:G,"Ainukasutuses pind",C:C,"üüritav pind",H:H,BI204,A:A,6)/SUMIFS(E:E,G:G,"Ainukasutuses pind",C:C,"üüritav pind",A:A,6)*(IF(G204="Korruse üldpind", SUMIFS(E:E,G:G,"Ühiskasutuses korruse pind",C:C,"üüritav pind",A:A,6,BH:BH,1),SUMIFS(E:E,G:G,"Korruse üldpind",C:C,"üüritav pind",A:A,6,BH:BH,1))+SUMIFS(E:E,G:G,"Ühiskasutuses korruse pind",C:C,"üüritav pind",A:A,6,BH:BH,1)),0)+IFERROR(SUMIFS(E:E,G:G,"Ainukasutuses pind",C:C,"üüritav pind",H:H,BI204,A:A,7)/SUMIFS(E:E,G:G,"Ainukasutuses pind",C:C,"üüritav pind",A:A,7)*(IF(G204="Korruse üldpind", SUMIFS(E:E,G:G,"Ühiskasutuses korruse pind",C:C,"üüritav pind",A:A,7,BH:BH,1),SUMIFS(E:E,G:G,"Korruse üldpind",C:C,"üüritav pind",A:A,7,BH:BH,1))+SUMIFS(E:E,G:G,"Ühiskasutuses korruse pind",C:C,"üüritav pind",A:A,7,BH:BH,1)),0)+IFERROR(SUMIFS(E:E,G:G,"Ainukasutuses pind",C:C,"üüritav pind",H:H,BI204,A:A,8)/SUMIFS(E:E,G:G,"Ainukasutuses pind",C:C,"üüritav pind",A:A,8)*(IF(G204="Korruse üldpind", SUMIFS(E:E,G:G,"Ühiskasutuses korruse pind",C:C,"üüritav pind",A:A,8,BH:BH,1),SUMIFS(E:E,G:G,"Korruse üldpind",C:C,"üüritav pind",A:A,8,BH:BH,1))+SUMIFS(E:E,G:G,"Ühiskasutuses korruse pind",C:C,"üüritav pind",A:A,8,BH:BH,1)),0)+IFERROR(SUMIFS(E:E,G:G,"Ainukasutuses pind",C:C,"üüritav pind",H:H,BI204,A:A,9)/SUMIFS(E:E,G:G,"Ainukasutuses pind",C:C,"üüritav pind",A:A,9)*(IF(G204="Korruse üldpind", SUMIFS(E:E,G:G,"Ühiskasutuses korruse pind",C:C,"üüritav pind",A:A,9,BH:BH,1),SUMIFS(E:E,G:G,"Korruse üldpind",C:C,"üüritav pind",A:A,9,BH:BH,1))+SUMIFS(E:E,G:G,"Ühiskasutuses korruse pind",C:C,"üüritav pind",A:A,9,BH:BH,1)),0)+IFERROR(SUMIFS(E:E,G:G,"Ainukasutuses pind",C:C,"üüritav pind",H:H,BI204,A:A,10)/SUMIFS(E:E,G:G,"Ainukasutuses pind",C:C,"üüritav pind",A:A,10)*(IF(G204="Korruse üldpind", SUMIFS(E:E,G:G,"Ühiskasutuses korruse pind",C:C,"üüritav pind",A:A,10,BH:BH,1),SUMIFS(E:E,G:G,"Korruse üldpind",C:C,"üüritav pind",A:A,10,BH:BH,1))+SUMIFS(E:E,G:G,"Ühiskasutuses korruse pind",C:C,"üüritav pind",A:A,10,BH:BH,1)), 0)+IFERROR(SUMIFS(E:E,G:G,"Ainukasutuses pind",C:C,"üüritav pind",H:H,BI204,A:A,11)/SUMIFS(E:E,G:G,"Ainukasutuses pind",C:C,"üüritav pind",A:A,11)*(IF(G204="Korruse üldpind",SUMIFS(E:E,G:G,"Ühiskasutuses korruse pind",C:C,"üüritav pind",A:A,11,BH:BH,1),SUMIFS(E:E,G:G,"Korruse üldpind",C:C,"üüritav pind",A:A,11,BH:BH,1))+SUMIFS(E:E,G:G,"Ühiskasutuses korruse pind",C:C,"üüritav pind",A:A,11,BH:BH,1)), 0)+IFERROR(SUMIFS(E:E,G:G,"Ainukasutuses pind",C:C,"üüritav pind",H:H,BI204,A:A,12)/SUMIFS(E:E,G:G,"Ainukasutuses pind",C:C,"üüritav pind",A:A,12)*(IF(G204="Korruse üldpind", SUMIFS(E:E,G:G,"Ühiskasutuses korruse pind",C:C,"üüritav pind",A:A,12,BH:BH,1),SUMIFS(E:E,G:G,"Korruse üldpind",C:C,"üüritav pind",A:A,12,BH:BH,1))+SUMIFS(E:E,G:G,"Ühiskasutuses korruse pind",C:C,"üüritav pind",A:A,12,BH:BH,1)),0)+IFERROR(SUMIFS(E:E,G:G,"Ainukasutuses pind",C:C,"üüritav pind",H:H,BI204,A:A,13)/SUMIFS(E:E,G:G,"Ainukasutuses pind",C:C,"üüritav pind",A:A,13)*(IF(G204="Korruse üldpind", SUMIFS(E:E,G:G,"Ühiskasutuses korruse pind",C:C,"üüritav pind",A:A,13,BH:BH,1),SUMIFS(E:E,G:G,"Korruse üldpind",C:C,"üüritav pind",A:A,13,BH:BH,1))+SUMIFS(E:E,G:G,"Ühiskasutuses korruse pind",C:C,"üüritav pind",A:A,13,BH:BH,1)),0)+IFERROR(SUMIFS(E:E,G:G,"Ainukasutuses pind",C:C,"Üüritav pind",H:H,BI204,A:A,14)/SUMIFS(E:E,G:G,"Ainukasutuses pind",C:C,"Üüritav pind",A:A,14)*(IF(G204="Korruse üldpind", SUMIFS(E:E,G:G,"Ühiskasutuses korruse pind",C:C,"üüritav pind",A:A,14,BH:BH,1),SUMIFS(E:E,G:G,"Korruse üldpind",C:C,"üüritav pind",A:A,14,BH:BH,1))+SUMIFS(E:E,G:G,"Ühiskasutuses korruse pind",C:C,"üüritav pind",A:A,14,BH:BH,1)), 0),IF(BI204="Aktiivne vakantsus", SUMIFS(E:E,C:C,"üüritav pind",G:G,"Ühiskasutuses korruse pind",BH:BH,1)+SUMIFS(E:E,C:C,"üüritav pind",G:G,"Korruse üldpind",BH:BH,1)-SUM($BL$2:BL203), IF(BI204="Üüritav büroopind kokku", SUM($BL$2:BL203), "")))</f>
        <v/>
      </c>
      <c r="BM204" s="34" t="str">
        <f ca="1">IF(BF204&lt;&gt;"",IFERROR(AY204/SUM($AY$3:OFFSET($AY$3,MATCH("Üüritav büroopind kokku",$BI$5:$BI$300,0),0))*(SUMIFS(E:E,G:G,"Ühiskasutuses hoone pind",C:C,"ÜÜRITAV PIND",BH:BH,1)+SUMIFS(E:E,G:G,"Hoone üldpind",C:C,"ÜÜRITAV PIND",BH:BH,1)),0),IF(BI204="Aktiivne vakantsus",IFERROR(AY204/SUM($AY$3:OFFSET($AY$3,MATCH("Üüritav büroopind kokku",$BI$5:$BI$300,0),0))*(SUMIFS(E:E,G:G,"Ühiskasutuses hoone pind",C:C,"ÜÜRITAV PIND",BH:BH,1)+SUMIFS(E:E,G:G,"Hoone üldpind",C:C,"ÜÜRITAV PIND",BH:BH,1)),0),IF(BI204="Üüritav büroopind kokku",SUM($BM$2:BM203),"")))</f>
        <v/>
      </c>
      <c r="BN204" s="34" t="str">
        <f>IF(OR(BF204&lt;&gt;"",BI204="Aktiivne vakantsus"),IFERROR(SUMIFS(INDEX($AC$3:$AU$1002,0,MATCH($BI204,AC$2:AU$2,0)),$BH$3:$BH$1002,1),0),IF(BI204="Üüritav büroopind kokku",SUM($BN$2:BN203), ""))</f>
        <v/>
      </c>
      <c r="BO204" s="34" t="str">
        <f t="shared" si="28"/>
        <v/>
      </c>
      <c r="BP204" s="114" t="str">
        <f t="shared" ca="1" si="26"/>
        <v/>
      </c>
    </row>
    <row r="205" spans="1:68" x14ac:dyDescent="0.3">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c r="BH205" s="108" t="str">
        <f t="shared" si="27"/>
        <v/>
      </c>
      <c r="BI205" s="9" t="str">
        <f t="shared" si="29"/>
        <v/>
      </c>
      <c r="BJ205" s="9" t="str">
        <f t="shared" si="30"/>
        <v/>
      </c>
      <c r="BK205" s="34" t="str">
        <f>IF(BF205&lt;&gt;"",IF(SUMIFS(E:E,H:H,BI205,G:G,"Ainukasutuses pind",C:C,"ÜÜRITAV PIND",BH:BH,1)=0,0,SUMIFS(E:E,H:H,BI205,G:G,"Ainukasutuses pind",C:C,"ÜÜRITAV PIND",BH:BH,1)),IF(BI205="Aktiivne vakantsus",SUMIFS(E:E,C:C,"üüritav pind",G:G,"ainukasutuses pind",BH:BH,1)-SUM($BK$2:BK204),IF(BI205="Üüritav büroopind kokku",SUM($BK$2:BK204),"")))</f>
        <v/>
      </c>
      <c r="BL205" s="34" t="str">
        <f>IF(BF205&lt;&gt;"",IFERROR(SUMIFS(E:E,G:G,"Ainukasutuses pind",C:C,"üüritav pind",H:H,BI205,A:A,-4)/SUMIFS(E:E,G:G,"Ainukasutuses pind",C:C,"üüritav pind",A:A,-4)*(IF(G205="Korruse üldpind", SUMIFS(E:E,G:G,"Ühiskasutuses korruse pind",C:C,"üüritav pind",A:A,-4,BH:BH,1),SUMIFS(E:E,G:G,"Korruse üldpind",C:C,"üüritav pind",A:A,-4,BH:BH,1))+SUMIFS(E:E,G:G,"Ühiskasutuses korruse pind",C:C,"üüritav pind",A:A,-4,BH:BH,1)),0)+IFERROR(SUMIFS(E:E,G:G,"Ainukasutuses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pind",H:H,BI205,A:A,-1)/SUMIFS(E:E,G:G,"Ainukasutuses pind",C:C,"üüritav pind",A:A,-1)*(IF(G205="Korruse üldpind",SUMIFS(E:E,G:G,"Ühiskasutuses korruse pind",C:C,"üüritav pind",A:A,-1,BH:BH,1),SUMIFS(E:E,G:G,"Korruse üldpind",C:C,"üüritav pind",A:A,-1,BH:BH,1))+SUMIFS(E:E,G:G,"Ühiskasutuses korruse pind",C:C,"üüritav pind",A:A,-1,BH:BH,1)),0)+IFERROR(SUMIFS(E:E,G:G,"Ainukasutuses pind",C:C,"üüritav pind",H:H,BI205,A:A,0)/SUMIFS(E:E,G:G,"Ainukasutuses pind",C:C,"üüritav pind",A:A,0)*(IF(G205="Korruse üldpind", SUMIFS(E:E,G:G,"Ühiskasutuses korruse pind",C:C,"üüritav pind",A:A,0,BH:BH,1),SUMIFS(E:E,G:G,"Korruse üldpind",C:C,"üüritav pind",A:A,0,BH:BH,1))+SUMIFS(E:E,G:G,"Ühiskasutuses korruse pind",C:C,"üüritav pind",A:A,0,BH:BH,1)),0)+IFERROR(SUMIFS(E:E,G:G,"Ainukasutuses pind",C:C,"üüritav pind",H:H,BI205,A:A,1)/SUMIFS(E:E,G:G,"Ainukasutuses pind",C:C,"üüritav pind",A:A,1)*(IF(G205="Korruse üldpind", SUMIFS(E:E,G:G,"Ühiskasutuses korruse pind",C:C,"üüritav pind",A:A,1,BH:BH,1),SUMIFS(E:E,G:G,"Korruse üldpind",C:C,"üüritav pind",A:A,1,BH:BH,1))+SUMIFS(E:E,G:G,"Ühiskasutuses korruse pind",C:C,"üüritav pind",A:A,1,BH:BH,1)),0)+IFERROR(SUMIFS(E:E,G:G,"Ainukasutuses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 0)+IFERROR(SUMIFS(E:E,G:G,"Ainukasutuses pind",C:C,"üüritav pind",H:H,BI205,A:A,4)/SUMIFS(E:E,G:G,"Ainukasutuses pind",C:C,"üüritav pind",A:A,4)*(IF(G205="Korruse üldpind",SUMIFS(E:E,G:G,"Ühiskasutuses korruse pind",C:C,"üüritav pind",A:A,4,BH:BH,1),SUMIFS(E:E,G:G,"Korruse üldpind",C:C,"üüritav pind",A:A,4,BH:BH,1))+SUMIFS(E:E,G:G,"Ühiskasutuses korruse pind",C:C,"üüritav pind",A:A,4,BH:BH,1)), 0)+IFERROR(SUMIFS(E:E,G:G,"Ainukasutuses pind",C:C,"üüritav pind",H:H,BI205,A:A,5)/SUMIFS(E:E,G:G,"Ainukasutuses pind",C:C,"üüritav pind",A:A,5)*(IF(G205="Korruse üldpind", SUMIFS(E:E,G:G,"Ühiskasutuses korruse pind",C:C,"üüritav pind",A:A,5,BH:BH,1),SUMIFS(E:E,G:G,"Korruse üldpind",C:C,"üüritav pind",A:A,5,BH:BH,1))+SUMIFS(E:E,G:G,"Ühiskasutuses korruse pind",C:C,"üüritav pind",A:A,5,BH:BH,1)), 0)+IFERROR(SUMIFS(E:E,G:G,"Ainukasutuses pind",C:C,"üüritav pind",H:H,BI205,A:A,6)/SUMIFS(E:E,G:G,"Ainukasutuses pind",C:C,"üüritav pind",A:A,6)*(IF(G205="Korruse üldpind", SUMIFS(E:E,G:G,"Ühiskasutuses korruse pind",C:C,"üüritav pind",A:A,6,BH:BH,1),SUMIFS(E:E,G:G,"Korruse üldpind",C:C,"üüritav pind",A:A,6,BH:BH,1))+SUMIFS(E:E,G:G,"Ühiskasutuses korruse pind",C:C,"üüritav pind",A:A,6,BH:BH,1)),0)+IFERROR(SUMIFS(E:E,G:G,"Ainukasutuses pind",C:C,"üüritav pind",H:H,BI205,A:A,7)/SUMIFS(E:E,G:G,"Ainukasutuses pind",C:C,"üüritav pind",A:A,7)*(IF(G205="Korruse üldpind", SUMIFS(E:E,G:G,"Ühiskasutuses korruse pind",C:C,"üüritav pind",A:A,7,BH:BH,1),SUMIFS(E:E,G:G,"Korruse üldpind",C:C,"üüritav pind",A:A,7,BH:BH,1))+SUMIFS(E:E,G:G,"Ühiskasutuses korruse pind",C:C,"üüritav pind",A:A,7,BH:BH,1)),0)+IFERROR(SUMIFS(E:E,G:G,"Ainukasutuses pind",C:C,"üüritav pind",H:H,BI205,A:A,8)/SUMIFS(E:E,G:G,"Ainukasutuses pind",C:C,"üüritav pind",A:A,8)*(IF(G205="Korruse üldpind", SUMIFS(E:E,G:G,"Ühiskasutuses korruse pind",C:C,"üüritav pind",A:A,8,BH:BH,1),SUMIFS(E:E,G:G,"Korruse üldpind",C:C,"üüritav pind",A:A,8,BH:BH,1))+SUMIFS(E:E,G:G,"Ühiskasutuses korruse pind",C:C,"üüritav pind",A:A,8,BH:BH,1)),0)+IFERROR(SUMIFS(E:E,G:G,"Ainukasutuses pind",C:C,"üüritav pind",H:H,BI205,A:A,9)/SUMIFS(E:E,G:G,"Ainukasutuses pind",C:C,"üüritav pind",A:A,9)*(IF(G205="Korruse üldpind", SUMIFS(E:E,G:G,"Ühiskasutuses korruse pind",C:C,"üüritav pind",A:A,9,BH:BH,1),SUMIFS(E:E,G:G,"Korruse üldpind",C:C,"üüritav pind",A:A,9,BH:BH,1))+SUMIFS(E:E,G:G,"Ühiskasutuses korruse pind",C:C,"üüritav pind",A:A,9,BH:BH,1)),0)+IFERROR(SUMIFS(E:E,G:G,"Ainukasutuses pind",C:C,"üüritav pind",H:H,BI205,A:A,10)/SUMIFS(E:E,G:G,"Ainukasutuses pind",C:C,"üüritav pind",A:A,10)*(IF(G205="Korruse üldpind", SUMIFS(E:E,G:G,"Ühiskasutuses korruse pind",C:C,"üüritav pind",A:A,10,BH:BH,1),SUMIFS(E:E,G:G,"Korruse üldpind",C:C,"üüritav pind",A:A,10,BH:BH,1))+SUMIFS(E:E,G:G,"Ühiskasutuses korruse pind",C:C,"üüritav pind",A:A,10,BH:BH,1)), 0)+IFERROR(SUMIFS(E:E,G:G,"Ainukasutuses pind",C:C,"üüritav pind",H:H,BI205,A:A,11)/SUMIFS(E:E,G:G,"Ainukasutuses pind",C:C,"üüritav pind",A:A,11)*(IF(G205="Korruse üldpind",SUMIFS(E:E,G:G,"Ühiskasutuses korruse pind",C:C,"üüritav pind",A:A,11,BH:BH,1),SUMIFS(E:E,G:G,"Korruse üldpind",C:C,"üüritav pind",A:A,11,BH:BH,1))+SUMIFS(E:E,G:G,"Ühiskasutuses korruse pind",C:C,"üüritav pind",A:A,11,BH:BH,1)), 0)+IFERROR(SUMIFS(E:E,G:G,"Ainukasutuses pind",C:C,"üüritav pind",H:H,BI205,A:A,12)/SUMIFS(E:E,G:G,"Ainukasutuses pind",C:C,"üüritav pind",A:A,12)*(IF(G205="Korruse üldpind", SUMIFS(E:E,G:G,"Ühiskasutuses korruse pind",C:C,"üüritav pind",A:A,12,BH:BH,1),SUMIFS(E:E,G:G,"Korruse üldpind",C:C,"üüritav pind",A:A,12,BH:BH,1))+SUMIFS(E:E,G:G,"Ühiskasutuses korruse pind",C:C,"üüritav pind",A:A,12,BH:BH,1)),0)+IFERROR(SUMIFS(E:E,G:G,"Ainukasutuses pind",C:C,"üüritav pind",H:H,BI205,A:A,13)/SUMIFS(E:E,G:G,"Ainukasutuses pind",C:C,"üüritav pind",A:A,13)*(IF(G205="Korruse üldpind", SUMIFS(E:E,G:G,"Ühiskasutuses korruse pind",C:C,"üüritav pind",A:A,13,BH:BH,1),SUMIFS(E:E,G:G,"Korruse üldpind",C:C,"üüritav pind",A:A,13,BH:BH,1))+SUMIFS(E:E,G:G,"Ühiskasutuses korruse pind",C:C,"üüritav pind",A:A,13,BH:BH,1)),0)+IFERROR(SUMIFS(E:E,G:G,"Ainukasutuses pind",C:C,"Üüritav pind",H:H,BI205,A:A,14)/SUMIFS(E:E,G:G,"Ainukasutuses pind",C:C,"Üüritav pind",A:A,14)*(IF(G205="Korruse üldpind", SUMIFS(E:E,G:G,"Ühiskasutuses korruse pind",C:C,"üüritav pind",A:A,14,BH:BH,1),SUMIFS(E:E,G:G,"Korruse üldpind",C:C,"üüritav pind",A:A,14,BH:BH,1))+SUMIFS(E:E,G:G,"Ühiskasutuses korruse pind",C:C,"üüritav pind",A:A,14,BH:BH,1)), 0),IF(BI205="Aktiivne vakantsus", SUMIFS(E:E,C:C,"üüritav pind",G:G,"Ühiskasutuses korruse pind",BH:BH,1)+SUMIFS(E:E,C:C,"üüritav pind",G:G,"Korruse üldpind",BH:BH,1)-SUM($BL$2:BL204), IF(BI205="Üüritav büroopind kokku", SUM($BL$2:BL204), "")))</f>
        <v/>
      </c>
      <c r="BM205" s="34" t="str">
        <f ca="1">IF(BF205&lt;&gt;"",IFERROR(AY205/SUM($AY$3:OFFSET($AY$3,MATCH("Üüritav büroopind kokku",$BI$5:$BI$300,0),0))*(SUMIFS(E:E,G:G,"Ühiskasutuses hoone pind",C:C,"ÜÜRITAV PIND",BH:BH,1)+SUMIFS(E:E,G:G,"Hoone üldpind",C:C,"ÜÜRITAV PIND",BH:BH,1)),0),IF(BI205="Aktiivne vakantsus",IFERROR(AY205/SUM($AY$3:OFFSET($AY$3,MATCH("Üüritav büroopind kokku",$BI$5:$BI$300,0),0))*(SUMIFS(E:E,G:G,"Ühiskasutuses hoone pind",C:C,"ÜÜRITAV PIND",BH:BH,1)+SUMIFS(E:E,G:G,"Hoone üldpind",C:C,"ÜÜRITAV PIND",BH:BH,1)),0),IF(BI205="Üüritav büroopind kokku",SUM($BM$2:BM204),"")))</f>
        <v/>
      </c>
      <c r="BN205" s="34" t="str">
        <f>IF(OR(BF205&lt;&gt;"",BI205="Aktiivne vakantsus"),IFERROR(SUMIFS(INDEX($AC$3:$AU$1002,0,MATCH($BI205,AC$2:AU$2,0)),$BH$3:$BH$1002,1),0),IF(BI205="Üüritav büroopind kokku",SUM($BN$2:BN204), ""))</f>
        <v/>
      </c>
      <c r="BO205" s="34" t="str">
        <f t="shared" si="28"/>
        <v/>
      </c>
      <c r="BP205" s="114" t="str">
        <f t="shared" ca="1" si="26"/>
        <v/>
      </c>
    </row>
    <row r="206" spans="1:68" x14ac:dyDescent="0.3">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c r="BH206" s="108" t="str">
        <f t="shared" si="27"/>
        <v/>
      </c>
      <c r="BI206" s="9" t="str">
        <f t="shared" si="29"/>
        <v/>
      </c>
      <c r="BJ206" s="9" t="str">
        <f t="shared" si="30"/>
        <v/>
      </c>
      <c r="BK206" s="34" t="str">
        <f>IF(BF206&lt;&gt;"",IF(SUMIFS(E:E,H:H,BI206,G:G,"Ainukasutuses pind",C:C,"ÜÜRITAV PIND",BH:BH,1)=0,0,SUMIFS(E:E,H:H,BI206,G:G,"Ainukasutuses pind",C:C,"ÜÜRITAV PIND",BH:BH,1)),IF(BI206="Aktiivne vakantsus",SUMIFS(E:E,C:C,"üüritav pind",G:G,"ainukasutuses pind",BH:BH,1)-SUM($BK$2:BK205),IF(BI206="Üüritav büroopind kokku",SUM($BK$2:BK205),"")))</f>
        <v/>
      </c>
      <c r="BL206" s="34" t="str">
        <f>IF(BF206&lt;&gt;"",IFERROR(SUMIFS(E:E,G:G,"Ainukasutuses pind",C:C,"üüritav pind",H:H,BI206,A:A,-4)/SUMIFS(E:E,G:G,"Ainukasutuses pind",C:C,"üüritav pind",A:A,-4)*(IF(G206="Korruse üldpind", SUMIFS(E:E,G:G,"Ühiskasutuses korruse pind",C:C,"üüritav pind",A:A,-4,BH:BH,1),SUMIFS(E:E,G:G,"Korruse üldpind",C:C,"üüritav pind",A:A,-4,BH:BH,1))+SUMIFS(E:E,G:G,"Ühiskasutuses korruse pind",C:C,"üüritav pind",A:A,-4,BH:BH,1)),0)+IFERROR(SUMIFS(E:E,G:G,"Ainukasutuses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pind",H:H,BI206,A:A,-1)/SUMIFS(E:E,G:G,"Ainukasutuses pind",C:C,"üüritav pind",A:A,-1)*(IF(G206="Korruse üldpind",SUMIFS(E:E,G:G,"Ühiskasutuses korruse pind",C:C,"üüritav pind",A:A,-1,BH:BH,1),SUMIFS(E:E,G:G,"Korruse üldpind",C:C,"üüritav pind",A:A,-1,BH:BH,1))+SUMIFS(E:E,G:G,"Ühiskasutuses korruse pind",C:C,"üüritav pind",A:A,-1,BH:BH,1)),0)+IFERROR(SUMIFS(E:E,G:G,"Ainukasutuses pind",C:C,"üüritav pind",H:H,BI206,A:A,0)/SUMIFS(E:E,G:G,"Ainukasutuses pind",C:C,"üüritav pind",A:A,0)*(IF(G206="Korruse üldpind", SUMIFS(E:E,G:G,"Ühiskasutuses korruse pind",C:C,"üüritav pind",A:A,0,BH:BH,1),SUMIFS(E:E,G:G,"Korruse üldpind",C:C,"üüritav pind",A:A,0,BH:BH,1))+SUMIFS(E:E,G:G,"Ühiskasutuses korruse pind",C:C,"üüritav pind",A:A,0,BH:BH,1)),0)+IFERROR(SUMIFS(E:E,G:G,"Ainukasutuses pind",C:C,"üüritav pind",H:H,BI206,A:A,1)/SUMIFS(E:E,G:G,"Ainukasutuses pind",C:C,"üüritav pind",A:A,1)*(IF(G206="Korruse üldpind", SUMIFS(E:E,G:G,"Ühiskasutuses korruse pind",C:C,"üüritav pind",A:A,1,BH:BH,1),SUMIFS(E:E,G:G,"Korruse üldpind",C:C,"üüritav pind",A:A,1,BH:BH,1))+SUMIFS(E:E,G:G,"Ühiskasutuses korruse pind",C:C,"üüritav pind",A:A,1,BH:BH,1)),0)+IFERROR(SUMIFS(E:E,G:G,"Ainukasutuses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 0)+IFERROR(SUMIFS(E:E,G:G,"Ainukasutuses pind",C:C,"üüritav pind",H:H,BI206,A:A,4)/SUMIFS(E:E,G:G,"Ainukasutuses pind",C:C,"üüritav pind",A:A,4)*(IF(G206="Korruse üldpind",SUMIFS(E:E,G:G,"Ühiskasutuses korruse pind",C:C,"üüritav pind",A:A,4,BH:BH,1),SUMIFS(E:E,G:G,"Korruse üldpind",C:C,"üüritav pind",A:A,4,BH:BH,1))+SUMIFS(E:E,G:G,"Ühiskasutuses korruse pind",C:C,"üüritav pind",A:A,4,BH:BH,1)), 0)+IFERROR(SUMIFS(E:E,G:G,"Ainukasutuses pind",C:C,"üüritav pind",H:H,BI206,A:A,5)/SUMIFS(E:E,G:G,"Ainukasutuses pind",C:C,"üüritav pind",A:A,5)*(IF(G206="Korruse üldpind", SUMIFS(E:E,G:G,"Ühiskasutuses korruse pind",C:C,"üüritav pind",A:A,5,BH:BH,1),SUMIFS(E:E,G:G,"Korruse üldpind",C:C,"üüritav pind",A:A,5,BH:BH,1))+SUMIFS(E:E,G:G,"Ühiskasutuses korruse pind",C:C,"üüritav pind",A:A,5,BH:BH,1)), 0)+IFERROR(SUMIFS(E:E,G:G,"Ainukasutuses pind",C:C,"üüritav pind",H:H,BI206,A:A,6)/SUMIFS(E:E,G:G,"Ainukasutuses pind",C:C,"üüritav pind",A:A,6)*(IF(G206="Korruse üldpind", SUMIFS(E:E,G:G,"Ühiskasutuses korruse pind",C:C,"üüritav pind",A:A,6,BH:BH,1),SUMIFS(E:E,G:G,"Korruse üldpind",C:C,"üüritav pind",A:A,6,BH:BH,1))+SUMIFS(E:E,G:G,"Ühiskasutuses korruse pind",C:C,"üüritav pind",A:A,6,BH:BH,1)),0)+IFERROR(SUMIFS(E:E,G:G,"Ainukasutuses pind",C:C,"üüritav pind",H:H,BI206,A:A,7)/SUMIFS(E:E,G:G,"Ainukasutuses pind",C:C,"üüritav pind",A:A,7)*(IF(G206="Korruse üldpind", SUMIFS(E:E,G:G,"Ühiskasutuses korruse pind",C:C,"üüritav pind",A:A,7,BH:BH,1),SUMIFS(E:E,G:G,"Korruse üldpind",C:C,"üüritav pind",A:A,7,BH:BH,1))+SUMIFS(E:E,G:G,"Ühiskasutuses korruse pind",C:C,"üüritav pind",A:A,7,BH:BH,1)),0)+IFERROR(SUMIFS(E:E,G:G,"Ainukasutuses pind",C:C,"üüritav pind",H:H,BI206,A:A,8)/SUMIFS(E:E,G:G,"Ainukasutuses pind",C:C,"üüritav pind",A:A,8)*(IF(G206="Korruse üldpind", SUMIFS(E:E,G:G,"Ühiskasutuses korruse pind",C:C,"üüritav pind",A:A,8,BH:BH,1),SUMIFS(E:E,G:G,"Korruse üldpind",C:C,"üüritav pind",A:A,8,BH:BH,1))+SUMIFS(E:E,G:G,"Ühiskasutuses korruse pind",C:C,"üüritav pind",A:A,8,BH:BH,1)),0)+IFERROR(SUMIFS(E:E,G:G,"Ainukasutuses pind",C:C,"üüritav pind",H:H,BI206,A:A,9)/SUMIFS(E:E,G:G,"Ainukasutuses pind",C:C,"üüritav pind",A:A,9)*(IF(G206="Korruse üldpind", SUMIFS(E:E,G:G,"Ühiskasutuses korruse pind",C:C,"üüritav pind",A:A,9,BH:BH,1),SUMIFS(E:E,G:G,"Korruse üldpind",C:C,"üüritav pind",A:A,9,BH:BH,1))+SUMIFS(E:E,G:G,"Ühiskasutuses korruse pind",C:C,"üüritav pind",A:A,9,BH:BH,1)),0)+IFERROR(SUMIFS(E:E,G:G,"Ainukasutuses pind",C:C,"üüritav pind",H:H,BI206,A:A,10)/SUMIFS(E:E,G:G,"Ainukasutuses pind",C:C,"üüritav pind",A:A,10)*(IF(G206="Korruse üldpind", SUMIFS(E:E,G:G,"Ühiskasutuses korruse pind",C:C,"üüritav pind",A:A,10,BH:BH,1),SUMIFS(E:E,G:G,"Korruse üldpind",C:C,"üüritav pind",A:A,10,BH:BH,1))+SUMIFS(E:E,G:G,"Ühiskasutuses korruse pind",C:C,"üüritav pind",A:A,10,BH:BH,1)), 0)+IFERROR(SUMIFS(E:E,G:G,"Ainukasutuses pind",C:C,"üüritav pind",H:H,BI206,A:A,11)/SUMIFS(E:E,G:G,"Ainukasutuses pind",C:C,"üüritav pind",A:A,11)*(IF(G206="Korruse üldpind",SUMIFS(E:E,G:G,"Ühiskasutuses korruse pind",C:C,"üüritav pind",A:A,11,BH:BH,1),SUMIFS(E:E,G:G,"Korruse üldpind",C:C,"üüritav pind",A:A,11,BH:BH,1))+SUMIFS(E:E,G:G,"Ühiskasutuses korruse pind",C:C,"üüritav pind",A:A,11,BH:BH,1)), 0)+IFERROR(SUMIFS(E:E,G:G,"Ainukasutuses pind",C:C,"üüritav pind",H:H,BI206,A:A,12)/SUMIFS(E:E,G:G,"Ainukasutuses pind",C:C,"üüritav pind",A:A,12)*(IF(G206="Korruse üldpind", SUMIFS(E:E,G:G,"Ühiskasutuses korruse pind",C:C,"üüritav pind",A:A,12,BH:BH,1),SUMIFS(E:E,G:G,"Korruse üldpind",C:C,"üüritav pind",A:A,12,BH:BH,1))+SUMIFS(E:E,G:G,"Ühiskasutuses korruse pind",C:C,"üüritav pind",A:A,12,BH:BH,1)),0)+IFERROR(SUMIFS(E:E,G:G,"Ainukasutuses pind",C:C,"üüritav pind",H:H,BI206,A:A,13)/SUMIFS(E:E,G:G,"Ainukasutuses pind",C:C,"üüritav pind",A:A,13)*(IF(G206="Korruse üldpind", SUMIFS(E:E,G:G,"Ühiskasutuses korruse pind",C:C,"üüritav pind",A:A,13,BH:BH,1),SUMIFS(E:E,G:G,"Korruse üldpind",C:C,"üüritav pind",A:A,13,BH:BH,1))+SUMIFS(E:E,G:G,"Ühiskasutuses korruse pind",C:C,"üüritav pind",A:A,13,BH:BH,1)),0)+IFERROR(SUMIFS(E:E,G:G,"Ainukasutuses pind",C:C,"Üüritav pind",H:H,BI206,A:A,14)/SUMIFS(E:E,G:G,"Ainukasutuses pind",C:C,"Üüritav pind",A:A,14)*(IF(G206="Korruse üldpind", SUMIFS(E:E,G:G,"Ühiskasutuses korruse pind",C:C,"üüritav pind",A:A,14,BH:BH,1),SUMIFS(E:E,G:G,"Korruse üldpind",C:C,"üüritav pind",A:A,14,BH:BH,1))+SUMIFS(E:E,G:G,"Ühiskasutuses korruse pind",C:C,"üüritav pind",A:A,14,BH:BH,1)), 0),IF(BI206="Aktiivne vakantsus", SUMIFS(E:E,C:C,"üüritav pind",G:G,"Ühiskasutuses korruse pind",BH:BH,1)+SUMIFS(E:E,C:C,"üüritav pind",G:G,"Korruse üldpind",BH:BH,1)-SUM($BL$2:BL205), IF(BI206="Üüritav büroopind kokku", SUM($BL$2:BL205), "")))</f>
        <v/>
      </c>
      <c r="BM206" s="34" t="str">
        <f ca="1">IF(BF206&lt;&gt;"",IFERROR(AY206/SUM($AY$3:OFFSET($AY$3,MATCH("Üüritav büroopind kokku",$BI$5:$BI$300,0),0))*(SUMIFS(E:E,G:G,"Ühiskasutuses hoone pind",C:C,"ÜÜRITAV PIND",BH:BH,1)+SUMIFS(E:E,G:G,"Hoone üldpind",C:C,"ÜÜRITAV PIND",BH:BH,1)),0),IF(BI206="Aktiivne vakantsus",IFERROR(AY206/SUM($AY$3:OFFSET($AY$3,MATCH("Üüritav büroopind kokku",$BI$5:$BI$300,0),0))*(SUMIFS(E:E,G:G,"Ühiskasutuses hoone pind",C:C,"ÜÜRITAV PIND",BH:BH,1)+SUMIFS(E:E,G:G,"Hoone üldpind",C:C,"ÜÜRITAV PIND",BH:BH,1)),0),IF(BI206="Üüritav büroopind kokku",SUM($BM$2:BM205),"")))</f>
        <v/>
      </c>
      <c r="BN206" s="34" t="str">
        <f>IF(OR(BF206&lt;&gt;"",BI206="Aktiivne vakantsus"),IFERROR(SUMIFS(INDEX($AC$3:$AU$1002,0,MATCH($BI206,AC$2:AU$2,0)),$BH$3:$BH$1002,1),0),IF(BI206="Üüritav büroopind kokku",SUM($BN$2:BN205), ""))</f>
        <v/>
      </c>
      <c r="BO206" s="34" t="str">
        <f t="shared" si="28"/>
        <v/>
      </c>
      <c r="BP206" s="114" t="str">
        <f t="shared" ca="1" si="26"/>
        <v/>
      </c>
    </row>
    <row r="207" spans="1:68" x14ac:dyDescent="0.3">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c r="BH207" s="108" t="str">
        <f t="shared" si="27"/>
        <v/>
      </c>
      <c r="BI207" s="9" t="str">
        <f t="shared" si="29"/>
        <v/>
      </c>
      <c r="BJ207" s="9" t="str">
        <f t="shared" si="30"/>
        <v/>
      </c>
      <c r="BK207" s="34" t="str">
        <f>IF(BF207&lt;&gt;"",IF(SUMIFS(E:E,H:H,BI207,G:G,"Ainukasutuses pind",C:C,"ÜÜRITAV PIND",BH:BH,1)=0,0,SUMIFS(E:E,H:H,BI207,G:G,"Ainukasutuses pind",C:C,"ÜÜRITAV PIND",BH:BH,1)),IF(BI207="Aktiivne vakantsus",SUMIFS(E:E,C:C,"üüritav pind",G:G,"ainukasutuses pind",BH:BH,1)-SUM($BK$2:BK206),IF(BI207="Üüritav büroopind kokku",SUM($BK$2:BK206),"")))</f>
        <v/>
      </c>
      <c r="BL207" s="34" t="str">
        <f>IF(BF207&lt;&gt;"",IFERROR(SUMIFS(E:E,G:G,"Ainukasutuses pind",C:C,"üüritav pind",H:H,BI207,A:A,-4)/SUMIFS(E:E,G:G,"Ainukasutuses pind",C:C,"üüritav pind",A:A,-4)*(IF(G207="Korruse üldpind", SUMIFS(E:E,G:G,"Ühiskasutuses korruse pind",C:C,"üüritav pind",A:A,-4,BH:BH,1),SUMIFS(E:E,G:G,"Korruse üldpind",C:C,"üüritav pind",A:A,-4,BH:BH,1))+SUMIFS(E:E,G:G,"Ühiskasutuses korruse pind",C:C,"üüritav pind",A:A,-4,BH:BH,1)),0)+IFERROR(SUMIFS(E:E,G:G,"Ainukasutuses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pind",H:H,BI207,A:A,-1)/SUMIFS(E:E,G:G,"Ainukasutuses pind",C:C,"üüritav pind",A:A,-1)*(IF(G207="Korruse üldpind",SUMIFS(E:E,G:G,"Ühiskasutuses korruse pind",C:C,"üüritav pind",A:A,-1,BH:BH,1),SUMIFS(E:E,G:G,"Korruse üldpind",C:C,"üüritav pind",A:A,-1,BH:BH,1))+SUMIFS(E:E,G:G,"Ühiskasutuses korruse pind",C:C,"üüritav pind",A:A,-1,BH:BH,1)),0)+IFERROR(SUMIFS(E:E,G:G,"Ainukasutuses pind",C:C,"üüritav pind",H:H,BI207,A:A,0)/SUMIFS(E:E,G:G,"Ainukasutuses pind",C:C,"üüritav pind",A:A,0)*(IF(G207="Korruse üldpind", SUMIFS(E:E,G:G,"Ühiskasutuses korruse pind",C:C,"üüritav pind",A:A,0,BH:BH,1),SUMIFS(E:E,G:G,"Korruse üldpind",C:C,"üüritav pind",A:A,0,BH:BH,1))+SUMIFS(E:E,G:G,"Ühiskasutuses korruse pind",C:C,"üüritav pind",A:A,0,BH:BH,1)),0)+IFERROR(SUMIFS(E:E,G:G,"Ainukasutuses pind",C:C,"üüritav pind",H:H,BI207,A:A,1)/SUMIFS(E:E,G:G,"Ainukasutuses pind",C:C,"üüritav pind",A:A,1)*(IF(G207="Korruse üldpind", SUMIFS(E:E,G:G,"Ühiskasutuses korruse pind",C:C,"üüritav pind",A:A,1,BH:BH,1),SUMIFS(E:E,G:G,"Korruse üldpind",C:C,"üüritav pind",A:A,1,BH:BH,1))+SUMIFS(E:E,G:G,"Ühiskasutuses korruse pind",C:C,"üüritav pind",A:A,1,BH:BH,1)),0)+IFERROR(SUMIFS(E:E,G:G,"Ainukasutuses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 0)+IFERROR(SUMIFS(E:E,G:G,"Ainukasutuses pind",C:C,"üüritav pind",H:H,BI207,A:A,4)/SUMIFS(E:E,G:G,"Ainukasutuses pind",C:C,"üüritav pind",A:A,4)*(IF(G207="Korruse üldpind",SUMIFS(E:E,G:G,"Ühiskasutuses korruse pind",C:C,"üüritav pind",A:A,4,BH:BH,1),SUMIFS(E:E,G:G,"Korruse üldpind",C:C,"üüritav pind",A:A,4,BH:BH,1))+SUMIFS(E:E,G:G,"Ühiskasutuses korruse pind",C:C,"üüritav pind",A:A,4,BH:BH,1)), 0)+IFERROR(SUMIFS(E:E,G:G,"Ainukasutuses pind",C:C,"üüritav pind",H:H,BI207,A:A,5)/SUMIFS(E:E,G:G,"Ainukasutuses pind",C:C,"üüritav pind",A:A,5)*(IF(G207="Korruse üldpind", SUMIFS(E:E,G:G,"Ühiskasutuses korruse pind",C:C,"üüritav pind",A:A,5,BH:BH,1),SUMIFS(E:E,G:G,"Korruse üldpind",C:C,"üüritav pind",A:A,5,BH:BH,1))+SUMIFS(E:E,G:G,"Ühiskasutuses korruse pind",C:C,"üüritav pind",A:A,5,BH:BH,1)), 0)+IFERROR(SUMIFS(E:E,G:G,"Ainukasutuses pind",C:C,"üüritav pind",H:H,BI207,A:A,6)/SUMIFS(E:E,G:G,"Ainukasutuses pind",C:C,"üüritav pind",A:A,6)*(IF(G207="Korruse üldpind", SUMIFS(E:E,G:G,"Ühiskasutuses korruse pind",C:C,"üüritav pind",A:A,6,BH:BH,1),SUMIFS(E:E,G:G,"Korruse üldpind",C:C,"üüritav pind",A:A,6,BH:BH,1))+SUMIFS(E:E,G:G,"Ühiskasutuses korruse pind",C:C,"üüritav pind",A:A,6,BH:BH,1)),0)+IFERROR(SUMIFS(E:E,G:G,"Ainukasutuses pind",C:C,"üüritav pind",H:H,BI207,A:A,7)/SUMIFS(E:E,G:G,"Ainukasutuses pind",C:C,"üüritav pind",A:A,7)*(IF(G207="Korruse üldpind", SUMIFS(E:E,G:G,"Ühiskasutuses korruse pind",C:C,"üüritav pind",A:A,7,BH:BH,1),SUMIFS(E:E,G:G,"Korruse üldpind",C:C,"üüritav pind",A:A,7,BH:BH,1))+SUMIFS(E:E,G:G,"Ühiskasutuses korruse pind",C:C,"üüritav pind",A:A,7,BH:BH,1)),0)+IFERROR(SUMIFS(E:E,G:G,"Ainukasutuses pind",C:C,"üüritav pind",H:H,BI207,A:A,8)/SUMIFS(E:E,G:G,"Ainukasutuses pind",C:C,"üüritav pind",A:A,8)*(IF(G207="Korruse üldpind", SUMIFS(E:E,G:G,"Ühiskasutuses korruse pind",C:C,"üüritav pind",A:A,8,BH:BH,1),SUMIFS(E:E,G:G,"Korruse üldpind",C:C,"üüritav pind",A:A,8,BH:BH,1))+SUMIFS(E:E,G:G,"Ühiskasutuses korruse pind",C:C,"üüritav pind",A:A,8,BH:BH,1)),0)+IFERROR(SUMIFS(E:E,G:G,"Ainukasutuses pind",C:C,"üüritav pind",H:H,BI207,A:A,9)/SUMIFS(E:E,G:G,"Ainukasutuses pind",C:C,"üüritav pind",A:A,9)*(IF(G207="Korruse üldpind", SUMIFS(E:E,G:G,"Ühiskasutuses korruse pind",C:C,"üüritav pind",A:A,9,BH:BH,1),SUMIFS(E:E,G:G,"Korruse üldpind",C:C,"üüritav pind",A:A,9,BH:BH,1))+SUMIFS(E:E,G:G,"Ühiskasutuses korruse pind",C:C,"üüritav pind",A:A,9,BH:BH,1)),0)+IFERROR(SUMIFS(E:E,G:G,"Ainukasutuses pind",C:C,"üüritav pind",H:H,BI207,A:A,10)/SUMIFS(E:E,G:G,"Ainukasutuses pind",C:C,"üüritav pind",A:A,10)*(IF(G207="Korruse üldpind", SUMIFS(E:E,G:G,"Ühiskasutuses korruse pind",C:C,"üüritav pind",A:A,10,BH:BH,1),SUMIFS(E:E,G:G,"Korruse üldpind",C:C,"üüritav pind",A:A,10,BH:BH,1))+SUMIFS(E:E,G:G,"Ühiskasutuses korruse pind",C:C,"üüritav pind",A:A,10,BH:BH,1)), 0)+IFERROR(SUMIFS(E:E,G:G,"Ainukasutuses pind",C:C,"üüritav pind",H:H,BI207,A:A,11)/SUMIFS(E:E,G:G,"Ainukasutuses pind",C:C,"üüritav pind",A:A,11)*(IF(G207="Korruse üldpind",SUMIFS(E:E,G:G,"Ühiskasutuses korruse pind",C:C,"üüritav pind",A:A,11,BH:BH,1),SUMIFS(E:E,G:G,"Korruse üldpind",C:C,"üüritav pind",A:A,11,BH:BH,1))+SUMIFS(E:E,G:G,"Ühiskasutuses korruse pind",C:C,"üüritav pind",A:A,11,BH:BH,1)), 0)+IFERROR(SUMIFS(E:E,G:G,"Ainukasutuses pind",C:C,"üüritav pind",H:H,BI207,A:A,12)/SUMIFS(E:E,G:G,"Ainukasutuses pind",C:C,"üüritav pind",A:A,12)*(IF(G207="Korruse üldpind", SUMIFS(E:E,G:G,"Ühiskasutuses korruse pind",C:C,"üüritav pind",A:A,12,BH:BH,1),SUMIFS(E:E,G:G,"Korruse üldpind",C:C,"üüritav pind",A:A,12,BH:BH,1))+SUMIFS(E:E,G:G,"Ühiskasutuses korruse pind",C:C,"üüritav pind",A:A,12,BH:BH,1)),0)+IFERROR(SUMIFS(E:E,G:G,"Ainukasutuses pind",C:C,"üüritav pind",H:H,BI207,A:A,13)/SUMIFS(E:E,G:G,"Ainukasutuses pind",C:C,"üüritav pind",A:A,13)*(IF(G207="Korruse üldpind", SUMIFS(E:E,G:G,"Ühiskasutuses korruse pind",C:C,"üüritav pind",A:A,13,BH:BH,1),SUMIFS(E:E,G:G,"Korruse üldpind",C:C,"üüritav pind",A:A,13,BH:BH,1))+SUMIFS(E:E,G:G,"Ühiskasutuses korruse pind",C:C,"üüritav pind",A:A,13,BH:BH,1)),0)+IFERROR(SUMIFS(E:E,G:G,"Ainukasutuses pind",C:C,"Üüritav pind",H:H,BI207,A:A,14)/SUMIFS(E:E,G:G,"Ainukasutuses pind",C:C,"Üüritav pind",A:A,14)*(IF(G207="Korruse üldpind", SUMIFS(E:E,G:G,"Ühiskasutuses korruse pind",C:C,"üüritav pind",A:A,14,BH:BH,1),SUMIFS(E:E,G:G,"Korruse üldpind",C:C,"üüritav pind",A:A,14,BH:BH,1))+SUMIFS(E:E,G:G,"Ühiskasutuses korruse pind",C:C,"üüritav pind",A:A,14,BH:BH,1)), 0),IF(BI207="Aktiivne vakantsus", SUMIFS(E:E,C:C,"üüritav pind",G:G,"Ühiskasutuses korruse pind",BH:BH,1)+SUMIFS(E:E,C:C,"üüritav pind",G:G,"Korruse üldpind",BH:BH,1)-SUM($BL$2:BL206), IF(BI207="Üüritav büroopind kokku", SUM($BL$2:BL206), "")))</f>
        <v/>
      </c>
      <c r="BM207" s="34" t="str">
        <f ca="1">IF(BF207&lt;&gt;"",IFERROR(AY207/SUM($AY$3:OFFSET($AY$3,MATCH("Üüritav büroopind kokku",$BI$5:$BI$300,0),0))*(SUMIFS(E:E,G:G,"Ühiskasutuses hoone pind",C:C,"ÜÜRITAV PIND",BH:BH,1)+SUMIFS(E:E,G:G,"Hoone üldpind",C:C,"ÜÜRITAV PIND",BH:BH,1)),0),IF(BI207="Aktiivne vakantsus",IFERROR(AY207/SUM($AY$3:OFFSET($AY$3,MATCH("Üüritav büroopind kokku",$BI$5:$BI$300,0),0))*(SUMIFS(E:E,G:G,"Ühiskasutuses hoone pind",C:C,"ÜÜRITAV PIND",BH:BH,1)+SUMIFS(E:E,G:G,"Hoone üldpind",C:C,"ÜÜRITAV PIND",BH:BH,1)),0),IF(BI207="Üüritav büroopind kokku",SUM($BM$2:BM206),"")))</f>
        <v/>
      </c>
      <c r="BN207" s="34" t="str">
        <f>IF(OR(BF207&lt;&gt;"",BI207="Aktiivne vakantsus"),IFERROR(SUMIFS(INDEX($AC$3:$AU$1002,0,MATCH($BI207,AC$2:AU$2,0)),$BH$3:$BH$1002,1),0),IF(BI207="Üüritav büroopind kokku",SUM($BN$2:BN206), ""))</f>
        <v/>
      </c>
      <c r="BO207" s="34" t="str">
        <f t="shared" si="28"/>
        <v/>
      </c>
      <c r="BP207" s="114" t="str">
        <f t="shared" ca="1" si="26"/>
        <v/>
      </c>
    </row>
    <row r="208" spans="1:68" x14ac:dyDescent="0.3">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c r="BH208" s="108" t="str">
        <f t="shared" si="27"/>
        <v/>
      </c>
      <c r="BI208" s="9" t="str">
        <f t="shared" si="29"/>
        <v/>
      </c>
      <c r="BJ208" s="9" t="str">
        <f t="shared" si="30"/>
        <v/>
      </c>
      <c r="BK208" s="34" t="str">
        <f>IF(BF208&lt;&gt;"",IF(SUMIFS(E:E,H:H,BI208,G:G,"Ainukasutuses pind",C:C,"ÜÜRITAV PIND",BH:BH,1)=0,0,SUMIFS(E:E,H:H,BI208,G:G,"Ainukasutuses pind",C:C,"ÜÜRITAV PIND",BH:BH,1)),IF(BI208="Aktiivne vakantsus",SUMIFS(E:E,C:C,"üüritav pind",G:G,"ainukasutuses pind",BH:BH,1)-SUM($BK$2:BK207),IF(BI208="Üüritav büroopind kokku",SUM($BK$2:BK207),"")))</f>
        <v/>
      </c>
      <c r="BL208" s="34" t="str">
        <f>IF(BF208&lt;&gt;"",IFERROR(SUMIFS(E:E,G:G,"Ainukasutuses pind",C:C,"üüritav pind",H:H,BI208,A:A,-4)/SUMIFS(E:E,G:G,"Ainukasutuses pind",C:C,"üüritav pind",A:A,-4)*(IF(G208="Korruse üldpind", SUMIFS(E:E,G:G,"Ühiskasutuses korruse pind",C:C,"üüritav pind",A:A,-4,BH:BH,1),SUMIFS(E:E,G:G,"Korruse üldpind",C:C,"üüritav pind",A:A,-4,BH:BH,1))+SUMIFS(E:E,G:G,"Ühiskasutuses korruse pind",C:C,"üüritav pind",A:A,-4,BH:BH,1)),0)+IFERROR(SUMIFS(E:E,G:G,"Ainukasutuses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pind",H:H,BI208,A:A,-1)/SUMIFS(E:E,G:G,"Ainukasutuses pind",C:C,"üüritav pind",A:A,-1)*(IF(G208="Korruse üldpind",SUMIFS(E:E,G:G,"Ühiskasutuses korruse pind",C:C,"üüritav pind",A:A,-1,BH:BH,1),SUMIFS(E:E,G:G,"Korruse üldpind",C:C,"üüritav pind",A:A,-1,BH:BH,1))+SUMIFS(E:E,G:G,"Ühiskasutuses korruse pind",C:C,"üüritav pind",A:A,-1,BH:BH,1)),0)+IFERROR(SUMIFS(E:E,G:G,"Ainukasutuses pind",C:C,"üüritav pind",H:H,BI208,A:A,0)/SUMIFS(E:E,G:G,"Ainukasutuses pind",C:C,"üüritav pind",A:A,0)*(IF(G208="Korruse üldpind", SUMIFS(E:E,G:G,"Ühiskasutuses korruse pind",C:C,"üüritav pind",A:A,0,BH:BH,1),SUMIFS(E:E,G:G,"Korruse üldpind",C:C,"üüritav pind",A:A,0,BH:BH,1))+SUMIFS(E:E,G:G,"Ühiskasutuses korruse pind",C:C,"üüritav pind",A:A,0,BH:BH,1)),0)+IFERROR(SUMIFS(E:E,G:G,"Ainukasutuses pind",C:C,"üüritav pind",H:H,BI208,A:A,1)/SUMIFS(E:E,G:G,"Ainukasutuses pind",C:C,"üüritav pind",A:A,1)*(IF(G208="Korruse üldpind", SUMIFS(E:E,G:G,"Ühiskasutuses korruse pind",C:C,"üüritav pind",A:A,1,BH:BH,1),SUMIFS(E:E,G:G,"Korruse üldpind",C:C,"üüritav pind",A:A,1,BH:BH,1))+SUMIFS(E:E,G:G,"Ühiskasutuses korruse pind",C:C,"üüritav pind",A:A,1,BH:BH,1)),0)+IFERROR(SUMIFS(E:E,G:G,"Ainukasutuses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 0)+IFERROR(SUMIFS(E:E,G:G,"Ainukasutuses pind",C:C,"üüritav pind",H:H,BI208,A:A,4)/SUMIFS(E:E,G:G,"Ainukasutuses pind",C:C,"üüritav pind",A:A,4)*(IF(G208="Korruse üldpind",SUMIFS(E:E,G:G,"Ühiskasutuses korruse pind",C:C,"üüritav pind",A:A,4,BH:BH,1),SUMIFS(E:E,G:G,"Korruse üldpind",C:C,"üüritav pind",A:A,4,BH:BH,1))+SUMIFS(E:E,G:G,"Ühiskasutuses korruse pind",C:C,"üüritav pind",A:A,4,BH:BH,1)), 0)+IFERROR(SUMIFS(E:E,G:G,"Ainukasutuses pind",C:C,"üüritav pind",H:H,BI208,A:A,5)/SUMIFS(E:E,G:G,"Ainukasutuses pind",C:C,"üüritav pind",A:A,5)*(IF(G208="Korruse üldpind", SUMIFS(E:E,G:G,"Ühiskasutuses korruse pind",C:C,"üüritav pind",A:A,5,BH:BH,1),SUMIFS(E:E,G:G,"Korruse üldpind",C:C,"üüritav pind",A:A,5,BH:BH,1))+SUMIFS(E:E,G:G,"Ühiskasutuses korruse pind",C:C,"üüritav pind",A:A,5,BH:BH,1)), 0)+IFERROR(SUMIFS(E:E,G:G,"Ainukasutuses pind",C:C,"üüritav pind",H:H,BI208,A:A,6)/SUMIFS(E:E,G:G,"Ainukasutuses pind",C:C,"üüritav pind",A:A,6)*(IF(G208="Korruse üldpind", SUMIFS(E:E,G:G,"Ühiskasutuses korruse pind",C:C,"üüritav pind",A:A,6,BH:BH,1),SUMIFS(E:E,G:G,"Korruse üldpind",C:C,"üüritav pind",A:A,6,BH:BH,1))+SUMIFS(E:E,G:G,"Ühiskasutuses korruse pind",C:C,"üüritav pind",A:A,6,BH:BH,1)),0)+IFERROR(SUMIFS(E:E,G:G,"Ainukasutuses pind",C:C,"üüritav pind",H:H,BI208,A:A,7)/SUMIFS(E:E,G:G,"Ainukasutuses pind",C:C,"üüritav pind",A:A,7)*(IF(G208="Korruse üldpind", SUMIFS(E:E,G:G,"Ühiskasutuses korruse pind",C:C,"üüritav pind",A:A,7,BH:BH,1),SUMIFS(E:E,G:G,"Korruse üldpind",C:C,"üüritav pind",A:A,7,BH:BH,1))+SUMIFS(E:E,G:G,"Ühiskasutuses korruse pind",C:C,"üüritav pind",A:A,7,BH:BH,1)),0)+IFERROR(SUMIFS(E:E,G:G,"Ainukasutuses pind",C:C,"üüritav pind",H:H,BI208,A:A,8)/SUMIFS(E:E,G:G,"Ainukasutuses pind",C:C,"üüritav pind",A:A,8)*(IF(G208="Korruse üldpind", SUMIFS(E:E,G:G,"Ühiskasutuses korruse pind",C:C,"üüritav pind",A:A,8,BH:BH,1),SUMIFS(E:E,G:G,"Korruse üldpind",C:C,"üüritav pind",A:A,8,BH:BH,1))+SUMIFS(E:E,G:G,"Ühiskasutuses korruse pind",C:C,"üüritav pind",A:A,8,BH:BH,1)),0)+IFERROR(SUMIFS(E:E,G:G,"Ainukasutuses pind",C:C,"üüritav pind",H:H,BI208,A:A,9)/SUMIFS(E:E,G:G,"Ainukasutuses pind",C:C,"üüritav pind",A:A,9)*(IF(G208="Korruse üldpind", SUMIFS(E:E,G:G,"Ühiskasutuses korruse pind",C:C,"üüritav pind",A:A,9,BH:BH,1),SUMIFS(E:E,G:G,"Korruse üldpind",C:C,"üüritav pind",A:A,9,BH:BH,1))+SUMIFS(E:E,G:G,"Ühiskasutuses korruse pind",C:C,"üüritav pind",A:A,9,BH:BH,1)),0)+IFERROR(SUMIFS(E:E,G:G,"Ainukasutuses pind",C:C,"üüritav pind",H:H,BI208,A:A,10)/SUMIFS(E:E,G:G,"Ainukasutuses pind",C:C,"üüritav pind",A:A,10)*(IF(G208="Korruse üldpind", SUMIFS(E:E,G:G,"Ühiskasutuses korruse pind",C:C,"üüritav pind",A:A,10,BH:BH,1),SUMIFS(E:E,G:G,"Korruse üldpind",C:C,"üüritav pind",A:A,10,BH:BH,1))+SUMIFS(E:E,G:G,"Ühiskasutuses korruse pind",C:C,"üüritav pind",A:A,10,BH:BH,1)), 0)+IFERROR(SUMIFS(E:E,G:G,"Ainukasutuses pind",C:C,"üüritav pind",H:H,BI208,A:A,11)/SUMIFS(E:E,G:G,"Ainukasutuses pind",C:C,"üüritav pind",A:A,11)*(IF(G208="Korruse üldpind",SUMIFS(E:E,G:G,"Ühiskasutuses korruse pind",C:C,"üüritav pind",A:A,11,BH:BH,1),SUMIFS(E:E,G:G,"Korruse üldpind",C:C,"üüritav pind",A:A,11,BH:BH,1))+SUMIFS(E:E,G:G,"Ühiskasutuses korruse pind",C:C,"üüritav pind",A:A,11,BH:BH,1)), 0)+IFERROR(SUMIFS(E:E,G:G,"Ainukasutuses pind",C:C,"üüritav pind",H:H,BI208,A:A,12)/SUMIFS(E:E,G:G,"Ainukasutuses pind",C:C,"üüritav pind",A:A,12)*(IF(G208="Korruse üldpind", SUMIFS(E:E,G:G,"Ühiskasutuses korruse pind",C:C,"üüritav pind",A:A,12,BH:BH,1),SUMIFS(E:E,G:G,"Korruse üldpind",C:C,"üüritav pind",A:A,12,BH:BH,1))+SUMIFS(E:E,G:G,"Ühiskasutuses korruse pind",C:C,"üüritav pind",A:A,12,BH:BH,1)),0)+IFERROR(SUMIFS(E:E,G:G,"Ainukasutuses pind",C:C,"üüritav pind",H:H,BI208,A:A,13)/SUMIFS(E:E,G:G,"Ainukasutuses pind",C:C,"üüritav pind",A:A,13)*(IF(G208="Korruse üldpind", SUMIFS(E:E,G:G,"Ühiskasutuses korruse pind",C:C,"üüritav pind",A:A,13,BH:BH,1),SUMIFS(E:E,G:G,"Korruse üldpind",C:C,"üüritav pind",A:A,13,BH:BH,1))+SUMIFS(E:E,G:G,"Ühiskasutuses korruse pind",C:C,"üüritav pind",A:A,13,BH:BH,1)),0)+IFERROR(SUMIFS(E:E,G:G,"Ainukasutuses pind",C:C,"Üüritav pind",H:H,BI208,A:A,14)/SUMIFS(E:E,G:G,"Ainukasutuses pind",C:C,"Üüritav pind",A:A,14)*(IF(G208="Korruse üldpind", SUMIFS(E:E,G:G,"Ühiskasutuses korruse pind",C:C,"üüritav pind",A:A,14,BH:BH,1),SUMIFS(E:E,G:G,"Korruse üldpind",C:C,"üüritav pind",A:A,14,BH:BH,1))+SUMIFS(E:E,G:G,"Ühiskasutuses korruse pind",C:C,"üüritav pind",A:A,14,BH:BH,1)), 0),IF(BI208="Aktiivne vakantsus", SUMIFS(E:E,C:C,"üüritav pind",G:G,"Ühiskasutuses korruse pind",BH:BH,1)+SUMIFS(E:E,C:C,"üüritav pind",G:G,"Korruse üldpind",BH:BH,1)-SUM($BL$2:BL207), IF(BI208="Üüritav büroopind kokku", SUM($BL$2:BL207), "")))</f>
        <v/>
      </c>
      <c r="BM208" s="34" t="str">
        <f ca="1">IF(BF208&lt;&gt;"",IFERROR(AY208/SUM($AY$3:OFFSET($AY$3,MATCH("Üüritav büroopind kokku",$BI$5:$BI$300,0),0))*(SUMIFS(E:E,G:G,"Ühiskasutuses hoone pind",C:C,"ÜÜRITAV PIND",BH:BH,1)+SUMIFS(E:E,G:G,"Hoone üldpind",C:C,"ÜÜRITAV PIND",BH:BH,1)),0),IF(BI208="Aktiivne vakantsus",IFERROR(AY208/SUM($AY$3:OFFSET($AY$3,MATCH("Üüritav büroopind kokku",$BI$5:$BI$300,0),0))*(SUMIFS(E:E,G:G,"Ühiskasutuses hoone pind",C:C,"ÜÜRITAV PIND",BH:BH,1)+SUMIFS(E:E,G:G,"Hoone üldpind",C:C,"ÜÜRITAV PIND",BH:BH,1)),0),IF(BI208="Üüritav büroopind kokku",SUM($BM$2:BM207),"")))</f>
        <v/>
      </c>
      <c r="BN208" s="34" t="str">
        <f>IF(OR(BF208&lt;&gt;"",BI208="Aktiivne vakantsus"),IFERROR(SUMIFS(INDEX($AC$3:$AU$1002,0,MATCH($BI208,AC$2:AU$2,0)),$BH$3:$BH$1002,1),0),IF(BI208="Üüritav büroopind kokku",SUM($BN$2:BN207), ""))</f>
        <v/>
      </c>
      <c r="BO208" s="34" t="str">
        <f t="shared" si="28"/>
        <v/>
      </c>
      <c r="BP208" s="114" t="str">
        <f t="shared" ca="1" si="26"/>
        <v/>
      </c>
    </row>
    <row r="209" spans="1:68" x14ac:dyDescent="0.3">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c r="BH209" s="108" t="str">
        <f t="shared" si="27"/>
        <v/>
      </c>
      <c r="BI209" s="9" t="str">
        <f t="shared" si="29"/>
        <v/>
      </c>
      <c r="BJ209" s="9" t="str">
        <f t="shared" si="30"/>
        <v/>
      </c>
      <c r="BK209" s="34" t="str">
        <f>IF(BF209&lt;&gt;"",IF(SUMIFS(E:E,H:H,BI209,G:G,"Ainukasutuses pind",C:C,"ÜÜRITAV PIND",BH:BH,1)=0,0,SUMIFS(E:E,H:H,BI209,G:G,"Ainukasutuses pind",C:C,"ÜÜRITAV PIND",BH:BH,1)),IF(BI209="Aktiivne vakantsus",SUMIFS(E:E,C:C,"üüritav pind",G:G,"ainukasutuses pind",BH:BH,1)-SUM($BK$2:BK208),IF(BI209="Üüritav büroopind kokku",SUM($BK$2:BK208),"")))</f>
        <v/>
      </c>
      <c r="BL209" s="34" t="str">
        <f>IF(BF209&lt;&gt;"",IFERROR(SUMIFS(E:E,G:G,"Ainukasutuses pind",C:C,"üüritav pind",H:H,BI209,A:A,-4)/SUMIFS(E:E,G:G,"Ainukasutuses pind",C:C,"üüritav pind",A:A,-4)*(IF(G209="Korruse üldpind", SUMIFS(E:E,G:G,"Ühiskasutuses korruse pind",C:C,"üüritav pind",A:A,-4,BH:BH,1),SUMIFS(E:E,G:G,"Korruse üldpind",C:C,"üüritav pind",A:A,-4,BH:BH,1))+SUMIFS(E:E,G:G,"Ühiskasutuses korruse pind",C:C,"üüritav pind",A:A,-4,BH:BH,1)),0)+IFERROR(SUMIFS(E:E,G:G,"Ainukasutuses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pind",H:H,BI209,A:A,-1)/SUMIFS(E:E,G:G,"Ainukasutuses pind",C:C,"üüritav pind",A:A,-1)*(IF(G209="Korruse üldpind",SUMIFS(E:E,G:G,"Ühiskasutuses korruse pind",C:C,"üüritav pind",A:A,-1,BH:BH,1),SUMIFS(E:E,G:G,"Korruse üldpind",C:C,"üüritav pind",A:A,-1,BH:BH,1))+SUMIFS(E:E,G:G,"Ühiskasutuses korruse pind",C:C,"üüritav pind",A:A,-1,BH:BH,1)),0)+IFERROR(SUMIFS(E:E,G:G,"Ainukasutuses pind",C:C,"üüritav pind",H:H,BI209,A:A,0)/SUMIFS(E:E,G:G,"Ainukasutuses pind",C:C,"üüritav pind",A:A,0)*(IF(G209="Korruse üldpind", SUMIFS(E:E,G:G,"Ühiskasutuses korruse pind",C:C,"üüritav pind",A:A,0,BH:BH,1),SUMIFS(E:E,G:G,"Korruse üldpind",C:C,"üüritav pind",A:A,0,BH:BH,1))+SUMIFS(E:E,G:G,"Ühiskasutuses korruse pind",C:C,"üüritav pind",A:A,0,BH:BH,1)),0)+IFERROR(SUMIFS(E:E,G:G,"Ainukasutuses pind",C:C,"üüritav pind",H:H,BI209,A:A,1)/SUMIFS(E:E,G:G,"Ainukasutuses pind",C:C,"üüritav pind",A:A,1)*(IF(G209="Korruse üldpind", SUMIFS(E:E,G:G,"Ühiskasutuses korruse pind",C:C,"üüritav pind",A:A,1,BH:BH,1),SUMIFS(E:E,G:G,"Korruse üldpind",C:C,"üüritav pind",A:A,1,BH:BH,1))+SUMIFS(E:E,G:G,"Ühiskasutuses korruse pind",C:C,"üüritav pind",A:A,1,BH:BH,1)),0)+IFERROR(SUMIFS(E:E,G:G,"Ainukasutuses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 0)+IFERROR(SUMIFS(E:E,G:G,"Ainukasutuses pind",C:C,"üüritav pind",H:H,BI209,A:A,4)/SUMIFS(E:E,G:G,"Ainukasutuses pind",C:C,"üüritav pind",A:A,4)*(IF(G209="Korruse üldpind",SUMIFS(E:E,G:G,"Ühiskasutuses korruse pind",C:C,"üüritav pind",A:A,4,BH:BH,1),SUMIFS(E:E,G:G,"Korruse üldpind",C:C,"üüritav pind",A:A,4,BH:BH,1))+SUMIFS(E:E,G:G,"Ühiskasutuses korruse pind",C:C,"üüritav pind",A:A,4,BH:BH,1)), 0)+IFERROR(SUMIFS(E:E,G:G,"Ainukasutuses pind",C:C,"üüritav pind",H:H,BI209,A:A,5)/SUMIFS(E:E,G:G,"Ainukasutuses pind",C:C,"üüritav pind",A:A,5)*(IF(G209="Korruse üldpind", SUMIFS(E:E,G:G,"Ühiskasutuses korruse pind",C:C,"üüritav pind",A:A,5,BH:BH,1),SUMIFS(E:E,G:G,"Korruse üldpind",C:C,"üüritav pind",A:A,5,BH:BH,1))+SUMIFS(E:E,G:G,"Ühiskasutuses korruse pind",C:C,"üüritav pind",A:A,5,BH:BH,1)), 0)+IFERROR(SUMIFS(E:E,G:G,"Ainukasutuses pind",C:C,"üüritav pind",H:H,BI209,A:A,6)/SUMIFS(E:E,G:G,"Ainukasutuses pind",C:C,"üüritav pind",A:A,6)*(IF(G209="Korruse üldpind", SUMIFS(E:E,G:G,"Ühiskasutuses korruse pind",C:C,"üüritav pind",A:A,6,BH:BH,1),SUMIFS(E:E,G:G,"Korruse üldpind",C:C,"üüritav pind",A:A,6,BH:BH,1))+SUMIFS(E:E,G:G,"Ühiskasutuses korruse pind",C:C,"üüritav pind",A:A,6,BH:BH,1)),0)+IFERROR(SUMIFS(E:E,G:G,"Ainukasutuses pind",C:C,"üüritav pind",H:H,BI209,A:A,7)/SUMIFS(E:E,G:G,"Ainukasutuses pind",C:C,"üüritav pind",A:A,7)*(IF(G209="Korruse üldpind", SUMIFS(E:E,G:G,"Ühiskasutuses korruse pind",C:C,"üüritav pind",A:A,7,BH:BH,1),SUMIFS(E:E,G:G,"Korruse üldpind",C:C,"üüritav pind",A:A,7,BH:BH,1))+SUMIFS(E:E,G:G,"Ühiskasutuses korruse pind",C:C,"üüritav pind",A:A,7,BH:BH,1)),0)+IFERROR(SUMIFS(E:E,G:G,"Ainukasutuses pind",C:C,"üüritav pind",H:H,BI209,A:A,8)/SUMIFS(E:E,G:G,"Ainukasutuses pind",C:C,"üüritav pind",A:A,8)*(IF(G209="Korruse üldpind", SUMIFS(E:E,G:G,"Ühiskasutuses korruse pind",C:C,"üüritav pind",A:A,8,BH:BH,1),SUMIFS(E:E,G:G,"Korruse üldpind",C:C,"üüritav pind",A:A,8,BH:BH,1))+SUMIFS(E:E,G:G,"Ühiskasutuses korruse pind",C:C,"üüritav pind",A:A,8,BH:BH,1)),0)+IFERROR(SUMIFS(E:E,G:G,"Ainukasutuses pind",C:C,"üüritav pind",H:H,BI209,A:A,9)/SUMIFS(E:E,G:G,"Ainukasutuses pind",C:C,"üüritav pind",A:A,9)*(IF(G209="Korruse üldpind", SUMIFS(E:E,G:G,"Ühiskasutuses korruse pind",C:C,"üüritav pind",A:A,9,BH:BH,1),SUMIFS(E:E,G:G,"Korruse üldpind",C:C,"üüritav pind",A:A,9,BH:BH,1))+SUMIFS(E:E,G:G,"Ühiskasutuses korruse pind",C:C,"üüritav pind",A:A,9,BH:BH,1)),0)+IFERROR(SUMIFS(E:E,G:G,"Ainukasutuses pind",C:C,"üüritav pind",H:H,BI209,A:A,10)/SUMIFS(E:E,G:G,"Ainukasutuses pind",C:C,"üüritav pind",A:A,10)*(IF(G209="Korruse üldpind", SUMIFS(E:E,G:G,"Ühiskasutuses korruse pind",C:C,"üüritav pind",A:A,10,BH:BH,1),SUMIFS(E:E,G:G,"Korruse üldpind",C:C,"üüritav pind",A:A,10,BH:BH,1))+SUMIFS(E:E,G:G,"Ühiskasutuses korruse pind",C:C,"üüritav pind",A:A,10,BH:BH,1)), 0)+IFERROR(SUMIFS(E:E,G:G,"Ainukasutuses pind",C:C,"üüritav pind",H:H,BI209,A:A,11)/SUMIFS(E:E,G:G,"Ainukasutuses pind",C:C,"üüritav pind",A:A,11)*(IF(G209="Korruse üldpind",SUMIFS(E:E,G:G,"Ühiskasutuses korruse pind",C:C,"üüritav pind",A:A,11,BH:BH,1),SUMIFS(E:E,G:G,"Korruse üldpind",C:C,"üüritav pind",A:A,11,BH:BH,1))+SUMIFS(E:E,G:G,"Ühiskasutuses korruse pind",C:C,"üüritav pind",A:A,11,BH:BH,1)), 0)+IFERROR(SUMIFS(E:E,G:G,"Ainukasutuses pind",C:C,"üüritav pind",H:H,BI209,A:A,12)/SUMIFS(E:E,G:G,"Ainukasutuses pind",C:C,"üüritav pind",A:A,12)*(IF(G209="Korruse üldpind", SUMIFS(E:E,G:G,"Ühiskasutuses korruse pind",C:C,"üüritav pind",A:A,12,BH:BH,1),SUMIFS(E:E,G:G,"Korruse üldpind",C:C,"üüritav pind",A:A,12,BH:BH,1))+SUMIFS(E:E,G:G,"Ühiskasutuses korruse pind",C:C,"üüritav pind",A:A,12,BH:BH,1)),0)+IFERROR(SUMIFS(E:E,G:G,"Ainukasutuses pind",C:C,"üüritav pind",H:H,BI209,A:A,13)/SUMIFS(E:E,G:G,"Ainukasutuses pind",C:C,"üüritav pind",A:A,13)*(IF(G209="Korruse üldpind", SUMIFS(E:E,G:G,"Ühiskasutuses korruse pind",C:C,"üüritav pind",A:A,13,BH:BH,1),SUMIFS(E:E,G:G,"Korruse üldpind",C:C,"üüritav pind",A:A,13,BH:BH,1))+SUMIFS(E:E,G:G,"Ühiskasutuses korruse pind",C:C,"üüritav pind",A:A,13,BH:BH,1)),0)+IFERROR(SUMIFS(E:E,G:G,"Ainukasutuses pind",C:C,"Üüritav pind",H:H,BI209,A:A,14)/SUMIFS(E:E,G:G,"Ainukasutuses pind",C:C,"Üüritav pind",A:A,14)*(IF(G209="Korruse üldpind", SUMIFS(E:E,G:G,"Ühiskasutuses korruse pind",C:C,"üüritav pind",A:A,14,BH:BH,1),SUMIFS(E:E,G:G,"Korruse üldpind",C:C,"üüritav pind",A:A,14,BH:BH,1))+SUMIFS(E:E,G:G,"Ühiskasutuses korruse pind",C:C,"üüritav pind",A:A,14,BH:BH,1)), 0),IF(BI209="Aktiivne vakantsus", SUMIFS(E:E,C:C,"üüritav pind",G:G,"Ühiskasutuses korruse pind",BH:BH,1)+SUMIFS(E:E,C:C,"üüritav pind",G:G,"Korruse üldpind",BH:BH,1)-SUM($BL$2:BL208), IF(BI209="Üüritav büroopind kokku", SUM($BL$2:BL208), "")))</f>
        <v/>
      </c>
      <c r="BM209" s="34" t="str">
        <f ca="1">IF(BF209&lt;&gt;"",IFERROR(AY209/SUM($AY$3:OFFSET($AY$3,MATCH("Üüritav büroopind kokku",$BI$5:$BI$300,0),0))*(SUMIFS(E:E,G:G,"Ühiskasutuses hoone pind",C:C,"ÜÜRITAV PIND",BH:BH,1)+SUMIFS(E:E,G:G,"Hoone üldpind",C:C,"ÜÜRITAV PIND",BH:BH,1)),0),IF(BI209="Aktiivne vakantsus",IFERROR(AY209/SUM($AY$3:OFFSET($AY$3,MATCH("Üüritav büroopind kokku",$BI$5:$BI$300,0),0))*(SUMIFS(E:E,G:G,"Ühiskasutuses hoone pind",C:C,"ÜÜRITAV PIND",BH:BH,1)+SUMIFS(E:E,G:G,"Hoone üldpind",C:C,"ÜÜRITAV PIND",BH:BH,1)),0),IF(BI209="Üüritav büroopind kokku",SUM($BM$2:BM208),"")))</f>
        <v/>
      </c>
      <c r="BN209" s="34" t="str">
        <f>IF(OR(BF209&lt;&gt;"",BI209="Aktiivne vakantsus"),IFERROR(SUMIFS(INDEX($AC$3:$AU$1002,0,MATCH($BI209,AC$2:AU$2,0)),$BH$3:$BH$1002,1),0),IF(BI209="Üüritav büroopind kokku",SUM($BN$2:BN208), ""))</f>
        <v/>
      </c>
      <c r="BO209" s="34" t="str">
        <f t="shared" si="28"/>
        <v/>
      </c>
      <c r="BP209" s="114" t="str">
        <f t="shared" ca="1" si="26"/>
        <v/>
      </c>
    </row>
    <row r="210" spans="1:68" x14ac:dyDescent="0.3">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c r="BH210" s="108" t="str">
        <f t="shared" si="27"/>
        <v/>
      </c>
      <c r="BI210" s="9" t="str">
        <f t="shared" si="29"/>
        <v/>
      </c>
      <c r="BJ210" s="9" t="str">
        <f t="shared" si="30"/>
        <v/>
      </c>
      <c r="BK210" s="34" t="str">
        <f>IF(BF210&lt;&gt;"",IF(SUMIFS(E:E,H:H,BI210,G:G,"Ainukasutuses pind",C:C,"ÜÜRITAV PIND",BH:BH,1)=0,0,SUMIFS(E:E,H:H,BI210,G:G,"Ainukasutuses pind",C:C,"ÜÜRITAV PIND",BH:BH,1)),IF(BI210="Aktiivne vakantsus",SUMIFS(E:E,C:C,"üüritav pind",G:G,"ainukasutuses pind",BH:BH,1)-SUM($BK$2:BK209),IF(BI210="Üüritav büroopind kokku",SUM($BK$2:BK209),"")))</f>
        <v/>
      </c>
      <c r="BL210" s="34" t="str">
        <f>IF(BF210&lt;&gt;"",IFERROR(SUMIFS(E:E,G:G,"Ainukasutuses pind",C:C,"üüritav pind",H:H,BI210,A:A,-4)/SUMIFS(E:E,G:G,"Ainukasutuses pind",C:C,"üüritav pind",A:A,-4)*(IF(G210="Korruse üldpind", SUMIFS(E:E,G:G,"Ühiskasutuses korruse pind",C:C,"üüritav pind",A:A,-4,BH:BH,1),SUMIFS(E:E,G:G,"Korruse üldpind",C:C,"üüritav pind",A:A,-4,BH:BH,1))+SUMIFS(E:E,G:G,"Ühiskasutuses korruse pind",C:C,"üüritav pind",A:A,-4,BH:BH,1)),0)+IFERROR(SUMIFS(E:E,G:G,"Ainukasutuses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pind",H:H,BI210,A:A,-1)/SUMIFS(E:E,G:G,"Ainukasutuses pind",C:C,"üüritav pind",A:A,-1)*(IF(G210="Korruse üldpind",SUMIFS(E:E,G:G,"Ühiskasutuses korruse pind",C:C,"üüritav pind",A:A,-1,BH:BH,1),SUMIFS(E:E,G:G,"Korruse üldpind",C:C,"üüritav pind",A:A,-1,BH:BH,1))+SUMIFS(E:E,G:G,"Ühiskasutuses korruse pind",C:C,"üüritav pind",A:A,-1,BH:BH,1)),0)+IFERROR(SUMIFS(E:E,G:G,"Ainukasutuses pind",C:C,"üüritav pind",H:H,BI210,A:A,0)/SUMIFS(E:E,G:G,"Ainukasutuses pind",C:C,"üüritav pind",A:A,0)*(IF(G210="Korruse üldpind", SUMIFS(E:E,G:G,"Ühiskasutuses korruse pind",C:C,"üüritav pind",A:A,0,BH:BH,1),SUMIFS(E:E,G:G,"Korruse üldpind",C:C,"üüritav pind",A:A,0,BH:BH,1))+SUMIFS(E:E,G:G,"Ühiskasutuses korruse pind",C:C,"üüritav pind",A:A,0,BH:BH,1)),0)+IFERROR(SUMIFS(E:E,G:G,"Ainukasutuses pind",C:C,"üüritav pind",H:H,BI210,A:A,1)/SUMIFS(E:E,G:G,"Ainukasutuses pind",C:C,"üüritav pind",A:A,1)*(IF(G210="Korruse üldpind", SUMIFS(E:E,G:G,"Ühiskasutuses korruse pind",C:C,"üüritav pind",A:A,1,BH:BH,1),SUMIFS(E:E,G:G,"Korruse üldpind",C:C,"üüritav pind",A:A,1,BH:BH,1))+SUMIFS(E:E,G:G,"Ühiskasutuses korruse pind",C:C,"üüritav pind",A:A,1,BH:BH,1)),0)+IFERROR(SUMIFS(E:E,G:G,"Ainukasutuses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 0)+IFERROR(SUMIFS(E:E,G:G,"Ainukasutuses pind",C:C,"üüritav pind",H:H,BI210,A:A,4)/SUMIFS(E:E,G:G,"Ainukasutuses pind",C:C,"üüritav pind",A:A,4)*(IF(G210="Korruse üldpind",SUMIFS(E:E,G:G,"Ühiskasutuses korruse pind",C:C,"üüritav pind",A:A,4,BH:BH,1),SUMIFS(E:E,G:G,"Korruse üldpind",C:C,"üüritav pind",A:A,4,BH:BH,1))+SUMIFS(E:E,G:G,"Ühiskasutuses korruse pind",C:C,"üüritav pind",A:A,4,BH:BH,1)), 0)+IFERROR(SUMIFS(E:E,G:G,"Ainukasutuses pind",C:C,"üüritav pind",H:H,BI210,A:A,5)/SUMIFS(E:E,G:G,"Ainukasutuses pind",C:C,"üüritav pind",A:A,5)*(IF(G210="Korruse üldpind", SUMIFS(E:E,G:G,"Ühiskasutuses korruse pind",C:C,"üüritav pind",A:A,5,BH:BH,1),SUMIFS(E:E,G:G,"Korruse üldpind",C:C,"üüritav pind",A:A,5,BH:BH,1))+SUMIFS(E:E,G:G,"Ühiskasutuses korruse pind",C:C,"üüritav pind",A:A,5,BH:BH,1)), 0)+IFERROR(SUMIFS(E:E,G:G,"Ainukasutuses pind",C:C,"üüritav pind",H:H,BI210,A:A,6)/SUMIFS(E:E,G:G,"Ainukasutuses pind",C:C,"üüritav pind",A:A,6)*(IF(G210="Korruse üldpind", SUMIFS(E:E,G:G,"Ühiskasutuses korruse pind",C:C,"üüritav pind",A:A,6,BH:BH,1),SUMIFS(E:E,G:G,"Korruse üldpind",C:C,"üüritav pind",A:A,6,BH:BH,1))+SUMIFS(E:E,G:G,"Ühiskasutuses korruse pind",C:C,"üüritav pind",A:A,6,BH:BH,1)),0)+IFERROR(SUMIFS(E:E,G:G,"Ainukasutuses pind",C:C,"üüritav pind",H:H,BI210,A:A,7)/SUMIFS(E:E,G:G,"Ainukasutuses pind",C:C,"üüritav pind",A:A,7)*(IF(G210="Korruse üldpind", SUMIFS(E:E,G:G,"Ühiskasutuses korruse pind",C:C,"üüritav pind",A:A,7,BH:BH,1),SUMIFS(E:E,G:G,"Korruse üldpind",C:C,"üüritav pind",A:A,7,BH:BH,1))+SUMIFS(E:E,G:G,"Ühiskasutuses korruse pind",C:C,"üüritav pind",A:A,7,BH:BH,1)),0)+IFERROR(SUMIFS(E:E,G:G,"Ainukasutuses pind",C:C,"üüritav pind",H:H,BI210,A:A,8)/SUMIFS(E:E,G:G,"Ainukasutuses pind",C:C,"üüritav pind",A:A,8)*(IF(G210="Korruse üldpind", SUMIFS(E:E,G:G,"Ühiskasutuses korruse pind",C:C,"üüritav pind",A:A,8,BH:BH,1),SUMIFS(E:E,G:G,"Korruse üldpind",C:C,"üüritav pind",A:A,8,BH:BH,1))+SUMIFS(E:E,G:G,"Ühiskasutuses korruse pind",C:C,"üüritav pind",A:A,8,BH:BH,1)),0)+IFERROR(SUMIFS(E:E,G:G,"Ainukasutuses pind",C:C,"üüritav pind",H:H,BI210,A:A,9)/SUMIFS(E:E,G:G,"Ainukasutuses pind",C:C,"üüritav pind",A:A,9)*(IF(G210="Korruse üldpind", SUMIFS(E:E,G:G,"Ühiskasutuses korruse pind",C:C,"üüritav pind",A:A,9,BH:BH,1),SUMIFS(E:E,G:G,"Korruse üldpind",C:C,"üüritav pind",A:A,9,BH:BH,1))+SUMIFS(E:E,G:G,"Ühiskasutuses korruse pind",C:C,"üüritav pind",A:A,9,BH:BH,1)),0)+IFERROR(SUMIFS(E:E,G:G,"Ainukasutuses pind",C:C,"üüritav pind",H:H,BI210,A:A,10)/SUMIFS(E:E,G:G,"Ainukasutuses pind",C:C,"üüritav pind",A:A,10)*(IF(G210="Korruse üldpind", SUMIFS(E:E,G:G,"Ühiskasutuses korruse pind",C:C,"üüritav pind",A:A,10,BH:BH,1),SUMIFS(E:E,G:G,"Korruse üldpind",C:C,"üüritav pind",A:A,10,BH:BH,1))+SUMIFS(E:E,G:G,"Ühiskasutuses korruse pind",C:C,"üüritav pind",A:A,10,BH:BH,1)), 0)+IFERROR(SUMIFS(E:E,G:G,"Ainukasutuses pind",C:C,"üüritav pind",H:H,BI210,A:A,11)/SUMIFS(E:E,G:G,"Ainukasutuses pind",C:C,"üüritav pind",A:A,11)*(IF(G210="Korruse üldpind",SUMIFS(E:E,G:G,"Ühiskasutuses korruse pind",C:C,"üüritav pind",A:A,11,BH:BH,1),SUMIFS(E:E,G:G,"Korruse üldpind",C:C,"üüritav pind",A:A,11,BH:BH,1))+SUMIFS(E:E,G:G,"Ühiskasutuses korruse pind",C:C,"üüritav pind",A:A,11,BH:BH,1)), 0)+IFERROR(SUMIFS(E:E,G:G,"Ainukasutuses pind",C:C,"üüritav pind",H:H,BI210,A:A,12)/SUMIFS(E:E,G:G,"Ainukasutuses pind",C:C,"üüritav pind",A:A,12)*(IF(G210="Korruse üldpind", SUMIFS(E:E,G:G,"Ühiskasutuses korruse pind",C:C,"üüritav pind",A:A,12,BH:BH,1),SUMIFS(E:E,G:G,"Korruse üldpind",C:C,"üüritav pind",A:A,12,BH:BH,1))+SUMIFS(E:E,G:G,"Ühiskasutuses korruse pind",C:C,"üüritav pind",A:A,12,BH:BH,1)),0)+IFERROR(SUMIFS(E:E,G:G,"Ainukasutuses pind",C:C,"üüritav pind",H:H,BI210,A:A,13)/SUMIFS(E:E,G:G,"Ainukasutuses pind",C:C,"üüritav pind",A:A,13)*(IF(G210="Korruse üldpind", SUMIFS(E:E,G:G,"Ühiskasutuses korruse pind",C:C,"üüritav pind",A:A,13,BH:BH,1),SUMIFS(E:E,G:G,"Korruse üldpind",C:C,"üüritav pind",A:A,13,BH:BH,1))+SUMIFS(E:E,G:G,"Ühiskasutuses korruse pind",C:C,"üüritav pind",A:A,13,BH:BH,1)),0)+IFERROR(SUMIFS(E:E,G:G,"Ainukasutuses pind",C:C,"Üüritav pind",H:H,BI210,A:A,14)/SUMIFS(E:E,G:G,"Ainukasutuses pind",C:C,"Üüritav pind",A:A,14)*(IF(G210="Korruse üldpind", SUMIFS(E:E,G:G,"Ühiskasutuses korruse pind",C:C,"üüritav pind",A:A,14,BH:BH,1),SUMIFS(E:E,G:G,"Korruse üldpind",C:C,"üüritav pind",A:A,14,BH:BH,1))+SUMIFS(E:E,G:G,"Ühiskasutuses korruse pind",C:C,"üüritav pind",A:A,14,BH:BH,1)), 0),IF(BI210="Aktiivne vakantsus", SUMIFS(E:E,C:C,"üüritav pind",G:G,"Ühiskasutuses korruse pind",BH:BH,1)+SUMIFS(E:E,C:C,"üüritav pind",G:G,"Korruse üldpind",BH:BH,1)-SUM($BL$2:BL209), IF(BI210="Üüritav büroopind kokku", SUM($BL$2:BL209), "")))</f>
        <v/>
      </c>
      <c r="BM210" s="34" t="str">
        <f ca="1">IF(BF210&lt;&gt;"",IFERROR(AY210/SUM($AY$3:OFFSET($AY$3,MATCH("Üüritav büroopind kokku",$BI$5:$BI$300,0),0))*(SUMIFS(E:E,G:G,"Ühiskasutuses hoone pind",C:C,"ÜÜRITAV PIND",BH:BH,1)+SUMIFS(E:E,G:G,"Hoone üldpind",C:C,"ÜÜRITAV PIND",BH:BH,1)),0),IF(BI210="Aktiivne vakantsus",IFERROR(AY210/SUM($AY$3:OFFSET($AY$3,MATCH("Üüritav büroopind kokku",$BI$5:$BI$300,0),0))*(SUMIFS(E:E,G:G,"Ühiskasutuses hoone pind",C:C,"ÜÜRITAV PIND",BH:BH,1)+SUMIFS(E:E,G:G,"Hoone üldpind",C:C,"ÜÜRITAV PIND",BH:BH,1)),0),IF(BI210="Üüritav büroopind kokku",SUM($BM$2:BM209),"")))</f>
        <v/>
      </c>
      <c r="BN210" s="34" t="str">
        <f>IF(OR(BF210&lt;&gt;"",BI210="Aktiivne vakantsus"),IFERROR(SUMIFS(INDEX($AC$3:$AU$1002,0,MATCH($BI210,AC$2:AU$2,0)),$BH$3:$BH$1002,1),0),IF(BI210="Üüritav büroopind kokku",SUM($BN$2:BN209), ""))</f>
        <v/>
      </c>
      <c r="BO210" s="34" t="str">
        <f t="shared" si="28"/>
        <v/>
      </c>
      <c r="BP210" s="114" t="str">
        <f t="shared" ca="1" si="26"/>
        <v/>
      </c>
    </row>
    <row r="211" spans="1:68" x14ac:dyDescent="0.3">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c r="BH211" s="108" t="str">
        <f t="shared" si="27"/>
        <v/>
      </c>
      <c r="BI211" s="9" t="str">
        <f t="shared" si="29"/>
        <v/>
      </c>
      <c r="BJ211" s="9" t="str">
        <f t="shared" si="30"/>
        <v/>
      </c>
      <c r="BK211" s="34" t="str">
        <f>IF(BF211&lt;&gt;"",IF(SUMIFS(E:E,H:H,BI211,G:G,"Ainukasutuses pind",C:C,"ÜÜRITAV PIND",BH:BH,1)=0,0,SUMIFS(E:E,H:H,BI211,G:G,"Ainukasutuses pind",C:C,"ÜÜRITAV PIND",BH:BH,1)),IF(BI211="Aktiivne vakantsus",SUMIFS(E:E,C:C,"üüritav pind",G:G,"ainukasutuses pind",BH:BH,1)-SUM($BK$2:BK210),IF(BI211="Üüritav büroopind kokku",SUM($BK$2:BK210),"")))</f>
        <v/>
      </c>
      <c r="BL211" s="34" t="str">
        <f>IF(BF211&lt;&gt;"",IFERROR(SUMIFS(E:E,G:G,"Ainukasutuses pind",C:C,"üüritav pind",H:H,BI211,A:A,-4)/SUMIFS(E:E,G:G,"Ainukasutuses pind",C:C,"üüritav pind",A:A,-4)*(IF(G211="Korruse üldpind", SUMIFS(E:E,G:G,"Ühiskasutuses korruse pind",C:C,"üüritav pind",A:A,-4,BH:BH,1),SUMIFS(E:E,G:G,"Korruse üldpind",C:C,"üüritav pind",A:A,-4,BH:BH,1))+SUMIFS(E:E,G:G,"Ühiskasutuses korruse pind",C:C,"üüritav pind",A:A,-4,BH:BH,1)),0)+IFERROR(SUMIFS(E:E,G:G,"Ainukasutuses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pind",H:H,BI211,A:A,-1)/SUMIFS(E:E,G:G,"Ainukasutuses pind",C:C,"üüritav pind",A:A,-1)*(IF(G211="Korruse üldpind",SUMIFS(E:E,G:G,"Ühiskasutuses korruse pind",C:C,"üüritav pind",A:A,-1,BH:BH,1),SUMIFS(E:E,G:G,"Korruse üldpind",C:C,"üüritav pind",A:A,-1,BH:BH,1))+SUMIFS(E:E,G:G,"Ühiskasutuses korruse pind",C:C,"üüritav pind",A:A,-1,BH:BH,1)),0)+IFERROR(SUMIFS(E:E,G:G,"Ainukasutuses pind",C:C,"üüritav pind",H:H,BI211,A:A,0)/SUMIFS(E:E,G:G,"Ainukasutuses pind",C:C,"üüritav pind",A:A,0)*(IF(G211="Korruse üldpind", SUMIFS(E:E,G:G,"Ühiskasutuses korruse pind",C:C,"üüritav pind",A:A,0,BH:BH,1),SUMIFS(E:E,G:G,"Korruse üldpind",C:C,"üüritav pind",A:A,0,BH:BH,1))+SUMIFS(E:E,G:G,"Ühiskasutuses korruse pind",C:C,"üüritav pind",A:A,0,BH:BH,1)),0)+IFERROR(SUMIFS(E:E,G:G,"Ainukasutuses pind",C:C,"üüritav pind",H:H,BI211,A:A,1)/SUMIFS(E:E,G:G,"Ainukasutuses pind",C:C,"üüritav pind",A:A,1)*(IF(G211="Korruse üldpind", SUMIFS(E:E,G:G,"Ühiskasutuses korruse pind",C:C,"üüritav pind",A:A,1,BH:BH,1),SUMIFS(E:E,G:G,"Korruse üldpind",C:C,"üüritav pind",A:A,1,BH:BH,1))+SUMIFS(E:E,G:G,"Ühiskasutuses korruse pind",C:C,"üüritav pind",A:A,1,BH:BH,1)),0)+IFERROR(SUMIFS(E:E,G:G,"Ainukasutuses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 0)+IFERROR(SUMIFS(E:E,G:G,"Ainukasutuses pind",C:C,"üüritav pind",H:H,BI211,A:A,4)/SUMIFS(E:E,G:G,"Ainukasutuses pind",C:C,"üüritav pind",A:A,4)*(IF(G211="Korruse üldpind",SUMIFS(E:E,G:G,"Ühiskasutuses korruse pind",C:C,"üüritav pind",A:A,4,BH:BH,1),SUMIFS(E:E,G:G,"Korruse üldpind",C:C,"üüritav pind",A:A,4,BH:BH,1))+SUMIFS(E:E,G:G,"Ühiskasutuses korruse pind",C:C,"üüritav pind",A:A,4,BH:BH,1)), 0)+IFERROR(SUMIFS(E:E,G:G,"Ainukasutuses pind",C:C,"üüritav pind",H:H,BI211,A:A,5)/SUMIFS(E:E,G:G,"Ainukasutuses pind",C:C,"üüritav pind",A:A,5)*(IF(G211="Korruse üldpind", SUMIFS(E:E,G:G,"Ühiskasutuses korruse pind",C:C,"üüritav pind",A:A,5,BH:BH,1),SUMIFS(E:E,G:G,"Korruse üldpind",C:C,"üüritav pind",A:A,5,BH:BH,1))+SUMIFS(E:E,G:G,"Ühiskasutuses korruse pind",C:C,"üüritav pind",A:A,5,BH:BH,1)), 0)+IFERROR(SUMIFS(E:E,G:G,"Ainukasutuses pind",C:C,"üüritav pind",H:H,BI211,A:A,6)/SUMIFS(E:E,G:G,"Ainukasutuses pind",C:C,"üüritav pind",A:A,6)*(IF(G211="Korruse üldpind", SUMIFS(E:E,G:G,"Ühiskasutuses korruse pind",C:C,"üüritav pind",A:A,6,BH:BH,1),SUMIFS(E:E,G:G,"Korruse üldpind",C:C,"üüritav pind",A:A,6,BH:BH,1))+SUMIFS(E:E,G:G,"Ühiskasutuses korruse pind",C:C,"üüritav pind",A:A,6,BH:BH,1)),0)+IFERROR(SUMIFS(E:E,G:G,"Ainukasutuses pind",C:C,"üüritav pind",H:H,BI211,A:A,7)/SUMIFS(E:E,G:G,"Ainukasutuses pind",C:C,"üüritav pind",A:A,7)*(IF(G211="Korruse üldpind", SUMIFS(E:E,G:G,"Ühiskasutuses korruse pind",C:C,"üüritav pind",A:A,7,BH:BH,1),SUMIFS(E:E,G:G,"Korruse üldpind",C:C,"üüritav pind",A:A,7,BH:BH,1))+SUMIFS(E:E,G:G,"Ühiskasutuses korruse pind",C:C,"üüritav pind",A:A,7,BH:BH,1)),0)+IFERROR(SUMIFS(E:E,G:G,"Ainukasutuses pind",C:C,"üüritav pind",H:H,BI211,A:A,8)/SUMIFS(E:E,G:G,"Ainukasutuses pind",C:C,"üüritav pind",A:A,8)*(IF(G211="Korruse üldpind", SUMIFS(E:E,G:G,"Ühiskasutuses korruse pind",C:C,"üüritav pind",A:A,8,BH:BH,1),SUMIFS(E:E,G:G,"Korruse üldpind",C:C,"üüritav pind",A:A,8,BH:BH,1))+SUMIFS(E:E,G:G,"Ühiskasutuses korruse pind",C:C,"üüritav pind",A:A,8,BH:BH,1)),0)+IFERROR(SUMIFS(E:E,G:G,"Ainukasutuses pind",C:C,"üüritav pind",H:H,BI211,A:A,9)/SUMIFS(E:E,G:G,"Ainukasutuses pind",C:C,"üüritav pind",A:A,9)*(IF(G211="Korruse üldpind", SUMIFS(E:E,G:G,"Ühiskasutuses korruse pind",C:C,"üüritav pind",A:A,9,BH:BH,1),SUMIFS(E:E,G:G,"Korruse üldpind",C:C,"üüritav pind",A:A,9,BH:BH,1))+SUMIFS(E:E,G:G,"Ühiskasutuses korruse pind",C:C,"üüritav pind",A:A,9,BH:BH,1)),0)+IFERROR(SUMIFS(E:E,G:G,"Ainukasutuses pind",C:C,"üüritav pind",H:H,BI211,A:A,10)/SUMIFS(E:E,G:G,"Ainukasutuses pind",C:C,"üüritav pind",A:A,10)*(IF(G211="Korruse üldpind", SUMIFS(E:E,G:G,"Ühiskasutuses korruse pind",C:C,"üüritav pind",A:A,10,BH:BH,1),SUMIFS(E:E,G:G,"Korruse üldpind",C:C,"üüritav pind",A:A,10,BH:BH,1))+SUMIFS(E:E,G:G,"Ühiskasutuses korruse pind",C:C,"üüritav pind",A:A,10,BH:BH,1)), 0)+IFERROR(SUMIFS(E:E,G:G,"Ainukasutuses pind",C:C,"üüritav pind",H:H,BI211,A:A,11)/SUMIFS(E:E,G:G,"Ainukasutuses pind",C:C,"üüritav pind",A:A,11)*(IF(G211="Korruse üldpind",SUMIFS(E:E,G:G,"Ühiskasutuses korruse pind",C:C,"üüritav pind",A:A,11,BH:BH,1),SUMIFS(E:E,G:G,"Korruse üldpind",C:C,"üüritav pind",A:A,11,BH:BH,1))+SUMIFS(E:E,G:G,"Ühiskasutuses korruse pind",C:C,"üüritav pind",A:A,11,BH:BH,1)), 0)+IFERROR(SUMIFS(E:E,G:G,"Ainukasutuses pind",C:C,"üüritav pind",H:H,BI211,A:A,12)/SUMIFS(E:E,G:G,"Ainukasutuses pind",C:C,"üüritav pind",A:A,12)*(IF(G211="Korruse üldpind", SUMIFS(E:E,G:G,"Ühiskasutuses korruse pind",C:C,"üüritav pind",A:A,12,BH:BH,1),SUMIFS(E:E,G:G,"Korruse üldpind",C:C,"üüritav pind",A:A,12,BH:BH,1))+SUMIFS(E:E,G:G,"Ühiskasutuses korruse pind",C:C,"üüritav pind",A:A,12,BH:BH,1)),0)+IFERROR(SUMIFS(E:E,G:G,"Ainukasutuses pind",C:C,"üüritav pind",H:H,BI211,A:A,13)/SUMIFS(E:E,G:G,"Ainukasutuses pind",C:C,"üüritav pind",A:A,13)*(IF(G211="Korruse üldpind", SUMIFS(E:E,G:G,"Ühiskasutuses korruse pind",C:C,"üüritav pind",A:A,13,BH:BH,1),SUMIFS(E:E,G:G,"Korruse üldpind",C:C,"üüritav pind",A:A,13,BH:BH,1))+SUMIFS(E:E,G:G,"Ühiskasutuses korruse pind",C:C,"üüritav pind",A:A,13,BH:BH,1)),0)+IFERROR(SUMIFS(E:E,G:G,"Ainukasutuses pind",C:C,"Üüritav pind",H:H,BI211,A:A,14)/SUMIFS(E:E,G:G,"Ainukasutuses pind",C:C,"Üüritav pind",A:A,14)*(IF(G211="Korruse üldpind", SUMIFS(E:E,G:G,"Ühiskasutuses korruse pind",C:C,"üüritav pind",A:A,14,BH:BH,1),SUMIFS(E:E,G:G,"Korruse üldpind",C:C,"üüritav pind",A:A,14,BH:BH,1))+SUMIFS(E:E,G:G,"Ühiskasutuses korruse pind",C:C,"üüritav pind",A:A,14,BH:BH,1)), 0),IF(BI211="Aktiivne vakantsus", SUMIFS(E:E,C:C,"üüritav pind",G:G,"Ühiskasutuses korruse pind",BH:BH,1)+SUMIFS(E:E,C:C,"üüritav pind",G:G,"Korruse üldpind",BH:BH,1)-SUM($BL$2:BL210), IF(BI211="Üüritav büroopind kokku", SUM($BL$2:BL210), "")))</f>
        <v/>
      </c>
      <c r="BM211" s="34" t="str">
        <f ca="1">IF(BF211&lt;&gt;"",IFERROR(AY211/SUM($AY$3:OFFSET($AY$3,MATCH("Üüritav büroopind kokku",$BI$5:$BI$300,0),0))*(SUMIFS(E:E,G:G,"Ühiskasutuses hoone pind",C:C,"ÜÜRITAV PIND",BH:BH,1)+SUMIFS(E:E,G:G,"Hoone üldpind",C:C,"ÜÜRITAV PIND",BH:BH,1)),0),IF(BI211="Aktiivne vakantsus",IFERROR(AY211/SUM($AY$3:OFFSET($AY$3,MATCH("Üüritav büroopind kokku",$BI$5:$BI$300,0),0))*(SUMIFS(E:E,G:G,"Ühiskasutuses hoone pind",C:C,"ÜÜRITAV PIND",BH:BH,1)+SUMIFS(E:E,G:G,"Hoone üldpind",C:C,"ÜÜRITAV PIND",BH:BH,1)),0),IF(BI211="Üüritav büroopind kokku",SUM($BM$2:BM210),"")))</f>
        <v/>
      </c>
      <c r="BN211" s="34" t="str">
        <f>IF(OR(BF211&lt;&gt;"",BI211="Aktiivne vakantsus"),IFERROR(SUMIFS(INDEX($AC$3:$AU$1002,0,MATCH($BI211,AC$2:AU$2,0)),$BH$3:$BH$1002,1),0),IF(BI211="Üüritav büroopind kokku",SUM($BN$2:BN210), ""))</f>
        <v/>
      </c>
      <c r="BO211" s="34" t="str">
        <f t="shared" si="28"/>
        <v/>
      </c>
      <c r="BP211" s="114" t="str">
        <f t="shared" ca="1" si="26"/>
        <v/>
      </c>
    </row>
    <row r="212" spans="1:68" x14ac:dyDescent="0.3">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c r="BH212" s="108" t="str">
        <f t="shared" si="27"/>
        <v/>
      </c>
      <c r="BI212" s="9" t="str">
        <f t="shared" si="29"/>
        <v/>
      </c>
      <c r="BJ212" s="9" t="str">
        <f t="shared" si="30"/>
        <v/>
      </c>
      <c r="BK212" s="34" t="str">
        <f>IF(BF212&lt;&gt;"",IF(SUMIFS(E:E,H:H,BI212,G:G,"Ainukasutuses pind",C:C,"ÜÜRITAV PIND",BH:BH,1)=0,0,SUMIFS(E:E,H:H,BI212,G:G,"Ainukasutuses pind",C:C,"ÜÜRITAV PIND",BH:BH,1)),IF(BI212="Aktiivne vakantsus",SUMIFS(E:E,C:C,"üüritav pind",G:G,"ainukasutuses pind",BH:BH,1)-SUM($BK$2:BK211),IF(BI212="Üüritav büroopind kokku",SUM($BK$2:BK211),"")))</f>
        <v/>
      </c>
      <c r="BL212" s="34" t="str">
        <f>IF(BF212&lt;&gt;"",IFERROR(SUMIFS(E:E,G:G,"Ainukasutuses pind",C:C,"üüritav pind",H:H,BI212,A:A,-4)/SUMIFS(E:E,G:G,"Ainukasutuses pind",C:C,"üüritav pind",A:A,-4)*(IF(G212="Korruse üldpind", SUMIFS(E:E,G:G,"Ühiskasutuses korruse pind",C:C,"üüritav pind",A:A,-4,BH:BH,1),SUMIFS(E:E,G:G,"Korruse üldpind",C:C,"üüritav pind",A:A,-4,BH:BH,1))+SUMIFS(E:E,G:G,"Ühiskasutuses korruse pind",C:C,"üüritav pind",A:A,-4,BH:BH,1)),0)+IFERROR(SUMIFS(E:E,G:G,"Ainukasutuses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pind",H:H,BI212,A:A,-1)/SUMIFS(E:E,G:G,"Ainukasutuses pind",C:C,"üüritav pind",A:A,-1)*(IF(G212="Korruse üldpind",SUMIFS(E:E,G:G,"Ühiskasutuses korruse pind",C:C,"üüritav pind",A:A,-1,BH:BH,1),SUMIFS(E:E,G:G,"Korruse üldpind",C:C,"üüritav pind",A:A,-1,BH:BH,1))+SUMIFS(E:E,G:G,"Ühiskasutuses korruse pind",C:C,"üüritav pind",A:A,-1,BH:BH,1)),0)+IFERROR(SUMIFS(E:E,G:G,"Ainukasutuses pind",C:C,"üüritav pind",H:H,BI212,A:A,0)/SUMIFS(E:E,G:G,"Ainukasutuses pind",C:C,"üüritav pind",A:A,0)*(IF(G212="Korruse üldpind", SUMIFS(E:E,G:G,"Ühiskasutuses korruse pind",C:C,"üüritav pind",A:A,0,BH:BH,1),SUMIFS(E:E,G:G,"Korruse üldpind",C:C,"üüritav pind",A:A,0,BH:BH,1))+SUMIFS(E:E,G:G,"Ühiskasutuses korruse pind",C:C,"üüritav pind",A:A,0,BH:BH,1)),0)+IFERROR(SUMIFS(E:E,G:G,"Ainukasutuses pind",C:C,"üüritav pind",H:H,BI212,A:A,1)/SUMIFS(E:E,G:G,"Ainukasutuses pind",C:C,"üüritav pind",A:A,1)*(IF(G212="Korruse üldpind", SUMIFS(E:E,G:G,"Ühiskasutuses korruse pind",C:C,"üüritav pind",A:A,1,BH:BH,1),SUMIFS(E:E,G:G,"Korruse üldpind",C:C,"üüritav pind",A:A,1,BH:BH,1))+SUMIFS(E:E,G:G,"Ühiskasutuses korruse pind",C:C,"üüritav pind",A:A,1,BH:BH,1)),0)+IFERROR(SUMIFS(E:E,G:G,"Ainukasutuses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 0)+IFERROR(SUMIFS(E:E,G:G,"Ainukasutuses pind",C:C,"üüritav pind",H:H,BI212,A:A,4)/SUMIFS(E:E,G:G,"Ainukasutuses pind",C:C,"üüritav pind",A:A,4)*(IF(G212="Korruse üldpind",SUMIFS(E:E,G:G,"Ühiskasutuses korruse pind",C:C,"üüritav pind",A:A,4,BH:BH,1),SUMIFS(E:E,G:G,"Korruse üldpind",C:C,"üüritav pind",A:A,4,BH:BH,1))+SUMIFS(E:E,G:G,"Ühiskasutuses korruse pind",C:C,"üüritav pind",A:A,4,BH:BH,1)), 0)+IFERROR(SUMIFS(E:E,G:G,"Ainukasutuses pind",C:C,"üüritav pind",H:H,BI212,A:A,5)/SUMIFS(E:E,G:G,"Ainukasutuses pind",C:C,"üüritav pind",A:A,5)*(IF(G212="Korruse üldpind", SUMIFS(E:E,G:G,"Ühiskasutuses korruse pind",C:C,"üüritav pind",A:A,5,BH:BH,1),SUMIFS(E:E,G:G,"Korruse üldpind",C:C,"üüritav pind",A:A,5,BH:BH,1))+SUMIFS(E:E,G:G,"Ühiskasutuses korruse pind",C:C,"üüritav pind",A:A,5,BH:BH,1)), 0)+IFERROR(SUMIFS(E:E,G:G,"Ainukasutuses pind",C:C,"üüritav pind",H:H,BI212,A:A,6)/SUMIFS(E:E,G:G,"Ainukasutuses pind",C:C,"üüritav pind",A:A,6)*(IF(G212="Korruse üldpind", SUMIFS(E:E,G:G,"Ühiskasutuses korruse pind",C:C,"üüritav pind",A:A,6,BH:BH,1),SUMIFS(E:E,G:G,"Korruse üldpind",C:C,"üüritav pind",A:A,6,BH:BH,1))+SUMIFS(E:E,G:G,"Ühiskasutuses korruse pind",C:C,"üüritav pind",A:A,6,BH:BH,1)),0)+IFERROR(SUMIFS(E:E,G:G,"Ainukasutuses pind",C:C,"üüritav pind",H:H,BI212,A:A,7)/SUMIFS(E:E,G:G,"Ainukasutuses pind",C:C,"üüritav pind",A:A,7)*(IF(G212="Korruse üldpind", SUMIFS(E:E,G:G,"Ühiskasutuses korruse pind",C:C,"üüritav pind",A:A,7,BH:BH,1),SUMIFS(E:E,G:G,"Korruse üldpind",C:C,"üüritav pind",A:A,7,BH:BH,1))+SUMIFS(E:E,G:G,"Ühiskasutuses korruse pind",C:C,"üüritav pind",A:A,7,BH:BH,1)),0)+IFERROR(SUMIFS(E:E,G:G,"Ainukasutuses pind",C:C,"üüritav pind",H:H,BI212,A:A,8)/SUMIFS(E:E,G:G,"Ainukasutuses pind",C:C,"üüritav pind",A:A,8)*(IF(G212="Korruse üldpind", SUMIFS(E:E,G:G,"Ühiskasutuses korruse pind",C:C,"üüritav pind",A:A,8,BH:BH,1),SUMIFS(E:E,G:G,"Korruse üldpind",C:C,"üüritav pind",A:A,8,BH:BH,1))+SUMIFS(E:E,G:G,"Ühiskasutuses korruse pind",C:C,"üüritav pind",A:A,8,BH:BH,1)),0)+IFERROR(SUMIFS(E:E,G:G,"Ainukasutuses pind",C:C,"üüritav pind",H:H,BI212,A:A,9)/SUMIFS(E:E,G:G,"Ainukasutuses pind",C:C,"üüritav pind",A:A,9)*(IF(G212="Korruse üldpind", SUMIFS(E:E,G:G,"Ühiskasutuses korruse pind",C:C,"üüritav pind",A:A,9,BH:BH,1),SUMIFS(E:E,G:G,"Korruse üldpind",C:C,"üüritav pind",A:A,9,BH:BH,1))+SUMIFS(E:E,G:G,"Ühiskasutuses korruse pind",C:C,"üüritav pind",A:A,9,BH:BH,1)),0)+IFERROR(SUMIFS(E:E,G:G,"Ainukasutuses pind",C:C,"üüritav pind",H:H,BI212,A:A,10)/SUMIFS(E:E,G:G,"Ainukasutuses pind",C:C,"üüritav pind",A:A,10)*(IF(G212="Korruse üldpind", SUMIFS(E:E,G:G,"Ühiskasutuses korruse pind",C:C,"üüritav pind",A:A,10,BH:BH,1),SUMIFS(E:E,G:G,"Korruse üldpind",C:C,"üüritav pind",A:A,10,BH:BH,1))+SUMIFS(E:E,G:G,"Ühiskasutuses korruse pind",C:C,"üüritav pind",A:A,10,BH:BH,1)), 0)+IFERROR(SUMIFS(E:E,G:G,"Ainukasutuses pind",C:C,"üüritav pind",H:H,BI212,A:A,11)/SUMIFS(E:E,G:G,"Ainukasutuses pind",C:C,"üüritav pind",A:A,11)*(IF(G212="Korruse üldpind",SUMIFS(E:E,G:G,"Ühiskasutuses korruse pind",C:C,"üüritav pind",A:A,11,BH:BH,1),SUMIFS(E:E,G:G,"Korruse üldpind",C:C,"üüritav pind",A:A,11,BH:BH,1))+SUMIFS(E:E,G:G,"Ühiskasutuses korruse pind",C:C,"üüritav pind",A:A,11,BH:BH,1)), 0)+IFERROR(SUMIFS(E:E,G:G,"Ainukasutuses pind",C:C,"üüritav pind",H:H,BI212,A:A,12)/SUMIFS(E:E,G:G,"Ainukasutuses pind",C:C,"üüritav pind",A:A,12)*(IF(G212="Korruse üldpind", SUMIFS(E:E,G:G,"Ühiskasutuses korruse pind",C:C,"üüritav pind",A:A,12,BH:BH,1),SUMIFS(E:E,G:G,"Korruse üldpind",C:C,"üüritav pind",A:A,12,BH:BH,1))+SUMIFS(E:E,G:G,"Ühiskasutuses korruse pind",C:C,"üüritav pind",A:A,12,BH:BH,1)),0)+IFERROR(SUMIFS(E:E,G:G,"Ainukasutuses pind",C:C,"üüritav pind",H:H,BI212,A:A,13)/SUMIFS(E:E,G:G,"Ainukasutuses pind",C:C,"üüritav pind",A:A,13)*(IF(G212="Korruse üldpind", SUMIFS(E:E,G:G,"Ühiskasutuses korruse pind",C:C,"üüritav pind",A:A,13,BH:BH,1),SUMIFS(E:E,G:G,"Korruse üldpind",C:C,"üüritav pind",A:A,13,BH:BH,1))+SUMIFS(E:E,G:G,"Ühiskasutuses korruse pind",C:C,"üüritav pind",A:A,13,BH:BH,1)),0)+IFERROR(SUMIFS(E:E,G:G,"Ainukasutuses pind",C:C,"Üüritav pind",H:H,BI212,A:A,14)/SUMIFS(E:E,G:G,"Ainukasutuses pind",C:C,"Üüritav pind",A:A,14)*(IF(G212="Korruse üldpind", SUMIFS(E:E,G:G,"Ühiskasutuses korruse pind",C:C,"üüritav pind",A:A,14,BH:BH,1),SUMIFS(E:E,G:G,"Korruse üldpind",C:C,"üüritav pind",A:A,14,BH:BH,1))+SUMIFS(E:E,G:G,"Ühiskasutuses korruse pind",C:C,"üüritav pind",A:A,14,BH:BH,1)), 0),IF(BI212="Aktiivne vakantsus", SUMIFS(E:E,C:C,"üüritav pind",G:G,"Ühiskasutuses korruse pind",BH:BH,1)+SUMIFS(E:E,C:C,"üüritav pind",G:G,"Korruse üldpind",BH:BH,1)-SUM($BL$2:BL211), IF(BI212="Üüritav büroopind kokku", SUM($BL$2:BL211), "")))</f>
        <v/>
      </c>
      <c r="BM212" s="34" t="str">
        <f ca="1">IF(BF212&lt;&gt;"",IFERROR(AY212/SUM($AY$3:OFFSET($AY$3,MATCH("Üüritav büroopind kokku",$BI$5:$BI$300,0),0))*(SUMIFS(E:E,G:G,"Ühiskasutuses hoone pind",C:C,"ÜÜRITAV PIND",BH:BH,1)+SUMIFS(E:E,G:G,"Hoone üldpind",C:C,"ÜÜRITAV PIND",BH:BH,1)),0),IF(BI212="Aktiivne vakantsus",IFERROR(AY212/SUM($AY$3:OFFSET($AY$3,MATCH("Üüritav büroopind kokku",$BI$5:$BI$300,0),0))*(SUMIFS(E:E,G:G,"Ühiskasutuses hoone pind",C:C,"ÜÜRITAV PIND",BH:BH,1)+SUMIFS(E:E,G:G,"Hoone üldpind",C:C,"ÜÜRITAV PIND",BH:BH,1)),0),IF(BI212="Üüritav büroopind kokku",SUM($BM$2:BM211),"")))</f>
        <v/>
      </c>
      <c r="BN212" s="34" t="str">
        <f>IF(OR(BF212&lt;&gt;"",BI212="Aktiivne vakantsus"),IFERROR(SUMIFS(INDEX($AC$3:$AU$1002,0,MATCH($BI212,AC$2:AU$2,0)),$BH$3:$BH$1002,1),0),IF(BI212="Üüritav büroopind kokku",SUM($BN$2:BN211), ""))</f>
        <v/>
      </c>
      <c r="BO212" s="34" t="str">
        <f t="shared" si="28"/>
        <v/>
      </c>
      <c r="BP212" s="114" t="str">
        <f t="shared" ca="1" si="26"/>
        <v/>
      </c>
    </row>
    <row r="213" spans="1:68" x14ac:dyDescent="0.3">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c r="BH213" s="108" t="str">
        <f t="shared" si="27"/>
        <v/>
      </c>
      <c r="BI213" s="9" t="str">
        <f t="shared" si="29"/>
        <v/>
      </c>
      <c r="BJ213" s="9" t="str">
        <f t="shared" si="30"/>
        <v/>
      </c>
      <c r="BK213" s="34" t="str">
        <f>IF(BF213&lt;&gt;"",IF(SUMIFS(E:E,H:H,BI213,G:G,"Ainukasutuses pind",C:C,"ÜÜRITAV PIND",BH:BH,1)=0,0,SUMIFS(E:E,H:H,BI213,G:G,"Ainukasutuses pind",C:C,"ÜÜRITAV PIND",BH:BH,1)),IF(BI213="Aktiivne vakantsus",SUMIFS(E:E,C:C,"üüritav pind",G:G,"ainukasutuses pind",BH:BH,1)-SUM($BK$2:BK212),IF(BI213="Üüritav büroopind kokku",SUM($BK$2:BK212),"")))</f>
        <v/>
      </c>
      <c r="BL213" s="34" t="str">
        <f>IF(BF213&lt;&gt;"",IFERROR(SUMIFS(E:E,G:G,"Ainukasutuses pind",C:C,"üüritav pind",H:H,BI213,A:A,-4)/SUMIFS(E:E,G:G,"Ainukasutuses pind",C:C,"üüritav pind",A:A,-4)*(IF(G213="Korruse üldpind", SUMIFS(E:E,G:G,"Ühiskasutuses korruse pind",C:C,"üüritav pind",A:A,-4,BH:BH,1),SUMIFS(E:E,G:G,"Korruse üldpind",C:C,"üüritav pind",A:A,-4,BH:BH,1))+SUMIFS(E:E,G:G,"Ühiskasutuses korruse pind",C:C,"üüritav pind",A:A,-4,BH:BH,1)),0)+IFERROR(SUMIFS(E:E,G:G,"Ainukasutuses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pind",H:H,BI213,A:A,-1)/SUMIFS(E:E,G:G,"Ainukasutuses pind",C:C,"üüritav pind",A:A,-1)*(IF(G213="Korruse üldpind",SUMIFS(E:E,G:G,"Ühiskasutuses korruse pind",C:C,"üüritav pind",A:A,-1,BH:BH,1),SUMIFS(E:E,G:G,"Korruse üldpind",C:C,"üüritav pind",A:A,-1,BH:BH,1))+SUMIFS(E:E,G:G,"Ühiskasutuses korruse pind",C:C,"üüritav pind",A:A,-1,BH:BH,1)),0)+IFERROR(SUMIFS(E:E,G:G,"Ainukasutuses pind",C:C,"üüritav pind",H:H,BI213,A:A,0)/SUMIFS(E:E,G:G,"Ainukasutuses pind",C:C,"üüritav pind",A:A,0)*(IF(G213="Korruse üldpind", SUMIFS(E:E,G:G,"Ühiskasutuses korruse pind",C:C,"üüritav pind",A:A,0,BH:BH,1),SUMIFS(E:E,G:G,"Korruse üldpind",C:C,"üüritav pind",A:A,0,BH:BH,1))+SUMIFS(E:E,G:G,"Ühiskasutuses korruse pind",C:C,"üüritav pind",A:A,0,BH:BH,1)),0)+IFERROR(SUMIFS(E:E,G:G,"Ainukasutuses pind",C:C,"üüritav pind",H:H,BI213,A:A,1)/SUMIFS(E:E,G:G,"Ainukasutuses pind",C:C,"üüritav pind",A:A,1)*(IF(G213="Korruse üldpind", SUMIFS(E:E,G:G,"Ühiskasutuses korruse pind",C:C,"üüritav pind",A:A,1,BH:BH,1),SUMIFS(E:E,G:G,"Korruse üldpind",C:C,"üüritav pind",A:A,1,BH:BH,1))+SUMIFS(E:E,G:G,"Ühiskasutuses korruse pind",C:C,"üüritav pind",A:A,1,BH:BH,1)),0)+IFERROR(SUMIFS(E:E,G:G,"Ainukasutuses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 0)+IFERROR(SUMIFS(E:E,G:G,"Ainukasutuses pind",C:C,"üüritav pind",H:H,BI213,A:A,4)/SUMIFS(E:E,G:G,"Ainukasutuses pind",C:C,"üüritav pind",A:A,4)*(IF(G213="Korruse üldpind",SUMIFS(E:E,G:G,"Ühiskasutuses korruse pind",C:C,"üüritav pind",A:A,4,BH:BH,1),SUMIFS(E:E,G:G,"Korruse üldpind",C:C,"üüritav pind",A:A,4,BH:BH,1))+SUMIFS(E:E,G:G,"Ühiskasutuses korruse pind",C:C,"üüritav pind",A:A,4,BH:BH,1)), 0)+IFERROR(SUMIFS(E:E,G:G,"Ainukasutuses pind",C:C,"üüritav pind",H:H,BI213,A:A,5)/SUMIFS(E:E,G:G,"Ainukasutuses pind",C:C,"üüritav pind",A:A,5)*(IF(G213="Korruse üldpind", SUMIFS(E:E,G:G,"Ühiskasutuses korruse pind",C:C,"üüritav pind",A:A,5,BH:BH,1),SUMIFS(E:E,G:G,"Korruse üldpind",C:C,"üüritav pind",A:A,5,BH:BH,1))+SUMIFS(E:E,G:G,"Ühiskasutuses korruse pind",C:C,"üüritav pind",A:A,5,BH:BH,1)), 0)+IFERROR(SUMIFS(E:E,G:G,"Ainukasutuses pind",C:C,"üüritav pind",H:H,BI213,A:A,6)/SUMIFS(E:E,G:G,"Ainukasutuses pind",C:C,"üüritav pind",A:A,6)*(IF(G213="Korruse üldpind", SUMIFS(E:E,G:G,"Ühiskasutuses korruse pind",C:C,"üüritav pind",A:A,6,BH:BH,1),SUMIFS(E:E,G:G,"Korruse üldpind",C:C,"üüritav pind",A:A,6,BH:BH,1))+SUMIFS(E:E,G:G,"Ühiskasutuses korruse pind",C:C,"üüritav pind",A:A,6,BH:BH,1)),0)+IFERROR(SUMIFS(E:E,G:G,"Ainukasutuses pind",C:C,"üüritav pind",H:H,BI213,A:A,7)/SUMIFS(E:E,G:G,"Ainukasutuses pind",C:C,"üüritav pind",A:A,7)*(IF(G213="Korruse üldpind", SUMIFS(E:E,G:G,"Ühiskasutuses korruse pind",C:C,"üüritav pind",A:A,7,BH:BH,1),SUMIFS(E:E,G:G,"Korruse üldpind",C:C,"üüritav pind",A:A,7,BH:BH,1))+SUMIFS(E:E,G:G,"Ühiskasutuses korruse pind",C:C,"üüritav pind",A:A,7,BH:BH,1)),0)+IFERROR(SUMIFS(E:E,G:G,"Ainukasutuses pind",C:C,"üüritav pind",H:H,BI213,A:A,8)/SUMIFS(E:E,G:G,"Ainukasutuses pind",C:C,"üüritav pind",A:A,8)*(IF(G213="Korruse üldpind", SUMIFS(E:E,G:G,"Ühiskasutuses korruse pind",C:C,"üüritav pind",A:A,8,BH:BH,1),SUMIFS(E:E,G:G,"Korruse üldpind",C:C,"üüritav pind",A:A,8,BH:BH,1))+SUMIFS(E:E,G:G,"Ühiskasutuses korruse pind",C:C,"üüritav pind",A:A,8,BH:BH,1)),0)+IFERROR(SUMIFS(E:E,G:G,"Ainukasutuses pind",C:C,"üüritav pind",H:H,BI213,A:A,9)/SUMIFS(E:E,G:G,"Ainukasutuses pind",C:C,"üüritav pind",A:A,9)*(IF(G213="Korruse üldpind", SUMIFS(E:E,G:G,"Ühiskasutuses korruse pind",C:C,"üüritav pind",A:A,9,BH:BH,1),SUMIFS(E:E,G:G,"Korruse üldpind",C:C,"üüritav pind",A:A,9,BH:BH,1))+SUMIFS(E:E,G:G,"Ühiskasutuses korruse pind",C:C,"üüritav pind",A:A,9,BH:BH,1)),0)+IFERROR(SUMIFS(E:E,G:G,"Ainukasutuses pind",C:C,"üüritav pind",H:H,BI213,A:A,10)/SUMIFS(E:E,G:G,"Ainukasutuses pind",C:C,"üüritav pind",A:A,10)*(IF(G213="Korruse üldpind", SUMIFS(E:E,G:G,"Ühiskasutuses korruse pind",C:C,"üüritav pind",A:A,10,BH:BH,1),SUMIFS(E:E,G:G,"Korruse üldpind",C:C,"üüritav pind",A:A,10,BH:BH,1))+SUMIFS(E:E,G:G,"Ühiskasutuses korruse pind",C:C,"üüritav pind",A:A,10,BH:BH,1)), 0)+IFERROR(SUMIFS(E:E,G:G,"Ainukasutuses pind",C:C,"üüritav pind",H:H,BI213,A:A,11)/SUMIFS(E:E,G:G,"Ainukasutuses pind",C:C,"üüritav pind",A:A,11)*(IF(G213="Korruse üldpind",SUMIFS(E:E,G:G,"Ühiskasutuses korruse pind",C:C,"üüritav pind",A:A,11,BH:BH,1),SUMIFS(E:E,G:G,"Korruse üldpind",C:C,"üüritav pind",A:A,11,BH:BH,1))+SUMIFS(E:E,G:G,"Ühiskasutuses korruse pind",C:C,"üüritav pind",A:A,11,BH:BH,1)), 0)+IFERROR(SUMIFS(E:E,G:G,"Ainukasutuses pind",C:C,"üüritav pind",H:H,BI213,A:A,12)/SUMIFS(E:E,G:G,"Ainukasutuses pind",C:C,"üüritav pind",A:A,12)*(IF(G213="Korruse üldpind", SUMIFS(E:E,G:G,"Ühiskasutuses korruse pind",C:C,"üüritav pind",A:A,12,BH:BH,1),SUMIFS(E:E,G:G,"Korruse üldpind",C:C,"üüritav pind",A:A,12,BH:BH,1))+SUMIFS(E:E,G:G,"Ühiskasutuses korruse pind",C:C,"üüritav pind",A:A,12,BH:BH,1)),0)+IFERROR(SUMIFS(E:E,G:G,"Ainukasutuses pind",C:C,"üüritav pind",H:H,BI213,A:A,13)/SUMIFS(E:E,G:G,"Ainukasutuses pind",C:C,"üüritav pind",A:A,13)*(IF(G213="Korruse üldpind", SUMIFS(E:E,G:G,"Ühiskasutuses korruse pind",C:C,"üüritav pind",A:A,13,BH:BH,1),SUMIFS(E:E,G:G,"Korruse üldpind",C:C,"üüritav pind",A:A,13,BH:BH,1))+SUMIFS(E:E,G:G,"Ühiskasutuses korruse pind",C:C,"üüritav pind",A:A,13,BH:BH,1)),0)+IFERROR(SUMIFS(E:E,G:G,"Ainukasutuses pind",C:C,"Üüritav pind",H:H,BI213,A:A,14)/SUMIFS(E:E,G:G,"Ainukasutuses pind",C:C,"Üüritav pind",A:A,14)*(IF(G213="Korruse üldpind", SUMIFS(E:E,G:G,"Ühiskasutuses korruse pind",C:C,"üüritav pind",A:A,14,BH:BH,1),SUMIFS(E:E,G:G,"Korruse üldpind",C:C,"üüritav pind",A:A,14,BH:BH,1))+SUMIFS(E:E,G:G,"Ühiskasutuses korruse pind",C:C,"üüritav pind",A:A,14,BH:BH,1)), 0),IF(BI213="Aktiivne vakantsus", SUMIFS(E:E,C:C,"üüritav pind",G:G,"Ühiskasutuses korruse pind",BH:BH,1)+SUMIFS(E:E,C:C,"üüritav pind",G:G,"Korruse üldpind",BH:BH,1)-SUM($BL$2:BL212), IF(BI213="Üüritav büroopind kokku", SUM($BL$2:BL212), "")))</f>
        <v/>
      </c>
      <c r="BM213" s="34" t="str">
        <f ca="1">IF(BF213&lt;&gt;"",IFERROR(AY213/SUM($AY$3:OFFSET($AY$3,MATCH("Üüritav büroopind kokku",$BI$5:$BI$300,0),0))*(SUMIFS(E:E,G:G,"Ühiskasutuses hoone pind",C:C,"ÜÜRITAV PIND",BH:BH,1)+SUMIFS(E:E,G:G,"Hoone üldpind",C:C,"ÜÜRITAV PIND",BH:BH,1)),0),IF(BI213="Aktiivne vakantsus",IFERROR(AY213/SUM($AY$3:OFFSET($AY$3,MATCH("Üüritav büroopind kokku",$BI$5:$BI$300,0),0))*(SUMIFS(E:E,G:G,"Ühiskasutuses hoone pind",C:C,"ÜÜRITAV PIND",BH:BH,1)+SUMIFS(E:E,G:G,"Hoone üldpind",C:C,"ÜÜRITAV PIND",BH:BH,1)),0),IF(BI213="Üüritav büroopind kokku",SUM($BM$2:BM212),"")))</f>
        <v/>
      </c>
      <c r="BN213" s="34" t="str">
        <f>IF(OR(BF213&lt;&gt;"",BI213="Aktiivne vakantsus"),IFERROR(SUMIFS(INDEX($AC$3:$AU$1002,0,MATCH($BI213,AC$2:AU$2,0)),$BH$3:$BH$1002,1),0),IF(BI213="Üüritav büroopind kokku",SUM($BN$2:BN212), ""))</f>
        <v/>
      </c>
      <c r="BO213" s="34" t="str">
        <f t="shared" si="28"/>
        <v/>
      </c>
      <c r="BP213" s="114" t="str">
        <f t="shared" ca="1" si="26"/>
        <v/>
      </c>
    </row>
    <row r="214" spans="1:68" x14ac:dyDescent="0.3">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c r="BH214" s="108" t="str">
        <f t="shared" si="27"/>
        <v/>
      </c>
      <c r="BI214" s="9" t="str">
        <f t="shared" si="29"/>
        <v/>
      </c>
      <c r="BJ214" s="9" t="str">
        <f t="shared" si="30"/>
        <v/>
      </c>
      <c r="BK214" s="34" t="str">
        <f>IF(BF214&lt;&gt;"",IF(SUMIFS(E:E,H:H,BI214,G:G,"Ainukasutuses pind",C:C,"ÜÜRITAV PIND",BH:BH,1)=0,0,SUMIFS(E:E,H:H,BI214,G:G,"Ainukasutuses pind",C:C,"ÜÜRITAV PIND",BH:BH,1)),IF(BI214="Aktiivne vakantsus",SUMIFS(E:E,C:C,"üüritav pind",G:G,"ainukasutuses pind",BH:BH,1)-SUM($BK$2:BK213),IF(BI214="Üüritav büroopind kokku",SUM($BK$2:BK213),"")))</f>
        <v/>
      </c>
      <c r="BL214" s="34" t="str">
        <f>IF(BF214&lt;&gt;"",IFERROR(SUMIFS(E:E,G:G,"Ainukasutuses pind",C:C,"üüritav pind",H:H,BI214,A:A,-4)/SUMIFS(E:E,G:G,"Ainukasutuses pind",C:C,"üüritav pind",A:A,-4)*(IF(G214="Korruse üldpind", SUMIFS(E:E,G:G,"Ühiskasutuses korruse pind",C:C,"üüritav pind",A:A,-4,BH:BH,1),SUMIFS(E:E,G:G,"Korruse üldpind",C:C,"üüritav pind",A:A,-4,BH:BH,1))+SUMIFS(E:E,G:G,"Ühiskasutuses korruse pind",C:C,"üüritav pind",A:A,-4,BH:BH,1)),0)+IFERROR(SUMIFS(E:E,G:G,"Ainukasutuses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pind",H:H,BI214,A:A,-1)/SUMIFS(E:E,G:G,"Ainukasutuses pind",C:C,"üüritav pind",A:A,-1)*(IF(G214="Korruse üldpind",SUMIFS(E:E,G:G,"Ühiskasutuses korruse pind",C:C,"üüritav pind",A:A,-1,BH:BH,1),SUMIFS(E:E,G:G,"Korruse üldpind",C:C,"üüritav pind",A:A,-1,BH:BH,1))+SUMIFS(E:E,G:G,"Ühiskasutuses korruse pind",C:C,"üüritav pind",A:A,-1,BH:BH,1)),0)+IFERROR(SUMIFS(E:E,G:G,"Ainukasutuses pind",C:C,"üüritav pind",H:H,BI214,A:A,0)/SUMIFS(E:E,G:G,"Ainukasutuses pind",C:C,"üüritav pind",A:A,0)*(IF(G214="Korruse üldpind", SUMIFS(E:E,G:G,"Ühiskasutuses korruse pind",C:C,"üüritav pind",A:A,0,BH:BH,1),SUMIFS(E:E,G:G,"Korruse üldpind",C:C,"üüritav pind",A:A,0,BH:BH,1))+SUMIFS(E:E,G:G,"Ühiskasutuses korruse pind",C:C,"üüritav pind",A:A,0,BH:BH,1)),0)+IFERROR(SUMIFS(E:E,G:G,"Ainukasutuses pind",C:C,"üüritav pind",H:H,BI214,A:A,1)/SUMIFS(E:E,G:G,"Ainukasutuses pind",C:C,"üüritav pind",A:A,1)*(IF(G214="Korruse üldpind", SUMIFS(E:E,G:G,"Ühiskasutuses korruse pind",C:C,"üüritav pind",A:A,1,BH:BH,1),SUMIFS(E:E,G:G,"Korruse üldpind",C:C,"üüritav pind",A:A,1,BH:BH,1))+SUMIFS(E:E,G:G,"Ühiskasutuses korruse pind",C:C,"üüritav pind",A:A,1,BH:BH,1)),0)+IFERROR(SUMIFS(E:E,G:G,"Ainukasutuses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 0)+IFERROR(SUMIFS(E:E,G:G,"Ainukasutuses pind",C:C,"üüritav pind",H:H,BI214,A:A,4)/SUMIFS(E:E,G:G,"Ainukasutuses pind",C:C,"üüritav pind",A:A,4)*(IF(G214="Korruse üldpind",SUMIFS(E:E,G:G,"Ühiskasutuses korruse pind",C:C,"üüritav pind",A:A,4,BH:BH,1),SUMIFS(E:E,G:G,"Korruse üldpind",C:C,"üüritav pind",A:A,4,BH:BH,1))+SUMIFS(E:E,G:G,"Ühiskasutuses korruse pind",C:C,"üüritav pind",A:A,4,BH:BH,1)), 0)+IFERROR(SUMIFS(E:E,G:G,"Ainukasutuses pind",C:C,"üüritav pind",H:H,BI214,A:A,5)/SUMIFS(E:E,G:G,"Ainukasutuses pind",C:C,"üüritav pind",A:A,5)*(IF(G214="Korruse üldpind", SUMIFS(E:E,G:G,"Ühiskasutuses korruse pind",C:C,"üüritav pind",A:A,5,BH:BH,1),SUMIFS(E:E,G:G,"Korruse üldpind",C:C,"üüritav pind",A:A,5,BH:BH,1))+SUMIFS(E:E,G:G,"Ühiskasutuses korruse pind",C:C,"üüritav pind",A:A,5,BH:BH,1)), 0)+IFERROR(SUMIFS(E:E,G:G,"Ainukasutuses pind",C:C,"üüritav pind",H:H,BI214,A:A,6)/SUMIFS(E:E,G:G,"Ainukasutuses pind",C:C,"üüritav pind",A:A,6)*(IF(G214="Korruse üldpind", SUMIFS(E:E,G:G,"Ühiskasutuses korruse pind",C:C,"üüritav pind",A:A,6,BH:BH,1),SUMIFS(E:E,G:G,"Korruse üldpind",C:C,"üüritav pind",A:A,6,BH:BH,1))+SUMIFS(E:E,G:G,"Ühiskasutuses korruse pind",C:C,"üüritav pind",A:A,6,BH:BH,1)),0)+IFERROR(SUMIFS(E:E,G:G,"Ainukasutuses pind",C:C,"üüritav pind",H:H,BI214,A:A,7)/SUMIFS(E:E,G:G,"Ainukasutuses pind",C:C,"üüritav pind",A:A,7)*(IF(G214="Korruse üldpind", SUMIFS(E:E,G:G,"Ühiskasutuses korruse pind",C:C,"üüritav pind",A:A,7,BH:BH,1),SUMIFS(E:E,G:G,"Korruse üldpind",C:C,"üüritav pind",A:A,7,BH:BH,1))+SUMIFS(E:E,G:G,"Ühiskasutuses korruse pind",C:C,"üüritav pind",A:A,7,BH:BH,1)),0)+IFERROR(SUMIFS(E:E,G:G,"Ainukasutuses pind",C:C,"üüritav pind",H:H,BI214,A:A,8)/SUMIFS(E:E,G:G,"Ainukasutuses pind",C:C,"üüritav pind",A:A,8)*(IF(G214="Korruse üldpind", SUMIFS(E:E,G:G,"Ühiskasutuses korruse pind",C:C,"üüritav pind",A:A,8,BH:BH,1),SUMIFS(E:E,G:G,"Korruse üldpind",C:C,"üüritav pind",A:A,8,BH:BH,1))+SUMIFS(E:E,G:G,"Ühiskasutuses korruse pind",C:C,"üüritav pind",A:A,8,BH:BH,1)),0)+IFERROR(SUMIFS(E:E,G:G,"Ainukasutuses pind",C:C,"üüritav pind",H:H,BI214,A:A,9)/SUMIFS(E:E,G:G,"Ainukasutuses pind",C:C,"üüritav pind",A:A,9)*(IF(G214="Korruse üldpind", SUMIFS(E:E,G:G,"Ühiskasutuses korruse pind",C:C,"üüritav pind",A:A,9,BH:BH,1),SUMIFS(E:E,G:G,"Korruse üldpind",C:C,"üüritav pind",A:A,9,BH:BH,1))+SUMIFS(E:E,G:G,"Ühiskasutuses korruse pind",C:C,"üüritav pind",A:A,9,BH:BH,1)),0)+IFERROR(SUMIFS(E:E,G:G,"Ainukasutuses pind",C:C,"üüritav pind",H:H,BI214,A:A,10)/SUMIFS(E:E,G:G,"Ainukasutuses pind",C:C,"üüritav pind",A:A,10)*(IF(G214="Korruse üldpind", SUMIFS(E:E,G:G,"Ühiskasutuses korruse pind",C:C,"üüritav pind",A:A,10,BH:BH,1),SUMIFS(E:E,G:G,"Korruse üldpind",C:C,"üüritav pind",A:A,10,BH:BH,1))+SUMIFS(E:E,G:G,"Ühiskasutuses korruse pind",C:C,"üüritav pind",A:A,10,BH:BH,1)), 0)+IFERROR(SUMIFS(E:E,G:G,"Ainukasutuses pind",C:C,"üüritav pind",H:H,BI214,A:A,11)/SUMIFS(E:E,G:G,"Ainukasutuses pind",C:C,"üüritav pind",A:A,11)*(IF(G214="Korruse üldpind",SUMIFS(E:E,G:G,"Ühiskasutuses korruse pind",C:C,"üüritav pind",A:A,11,BH:BH,1),SUMIFS(E:E,G:G,"Korruse üldpind",C:C,"üüritav pind",A:A,11,BH:BH,1))+SUMIFS(E:E,G:G,"Ühiskasutuses korruse pind",C:C,"üüritav pind",A:A,11,BH:BH,1)), 0)+IFERROR(SUMIFS(E:E,G:G,"Ainukasutuses pind",C:C,"üüritav pind",H:H,BI214,A:A,12)/SUMIFS(E:E,G:G,"Ainukasutuses pind",C:C,"üüritav pind",A:A,12)*(IF(G214="Korruse üldpind", SUMIFS(E:E,G:G,"Ühiskasutuses korruse pind",C:C,"üüritav pind",A:A,12,BH:BH,1),SUMIFS(E:E,G:G,"Korruse üldpind",C:C,"üüritav pind",A:A,12,BH:BH,1))+SUMIFS(E:E,G:G,"Ühiskasutuses korruse pind",C:C,"üüritav pind",A:A,12,BH:BH,1)),0)+IFERROR(SUMIFS(E:E,G:G,"Ainukasutuses pind",C:C,"üüritav pind",H:H,BI214,A:A,13)/SUMIFS(E:E,G:G,"Ainukasutuses pind",C:C,"üüritav pind",A:A,13)*(IF(G214="Korruse üldpind", SUMIFS(E:E,G:G,"Ühiskasutuses korruse pind",C:C,"üüritav pind",A:A,13,BH:BH,1),SUMIFS(E:E,G:G,"Korruse üldpind",C:C,"üüritav pind",A:A,13,BH:BH,1))+SUMIFS(E:E,G:G,"Ühiskasutuses korruse pind",C:C,"üüritav pind",A:A,13,BH:BH,1)),0)+IFERROR(SUMIFS(E:E,G:G,"Ainukasutuses pind",C:C,"Üüritav pind",H:H,BI214,A:A,14)/SUMIFS(E:E,G:G,"Ainukasutuses pind",C:C,"Üüritav pind",A:A,14)*(IF(G214="Korruse üldpind", SUMIFS(E:E,G:G,"Ühiskasutuses korruse pind",C:C,"üüritav pind",A:A,14,BH:BH,1),SUMIFS(E:E,G:G,"Korruse üldpind",C:C,"üüritav pind",A:A,14,BH:BH,1))+SUMIFS(E:E,G:G,"Ühiskasutuses korruse pind",C:C,"üüritav pind",A:A,14,BH:BH,1)), 0),IF(BI214="Aktiivne vakantsus", SUMIFS(E:E,C:C,"üüritav pind",G:G,"Ühiskasutuses korruse pind",BH:BH,1)+SUMIFS(E:E,C:C,"üüritav pind",G:G,"Korruse üldpind",BH:BH,1)-SUM($BL$2:BL213), IF(BI214="Üüritav büroopind kokku", SUM($BL$2:BL213), "")))</f>
        <v/>
      </c>
      <c r="BM214" s="34" t="str">
        <f ca="1">IF(BF214&lt;&gt;"",IFERROR(AY214/SUM($AY$3:OFFSET($AY$3,MATCH("Üüritav büroopind kokku",$BI$5:$BI$300,0),0))*(SUMIFS(E:E,G:G,"Ühiskasutuses hoone pind",C:C,"ÜÜRITAV PIND",BH:BH,1)+SUMIFS(E:E,G:G,"Hoone üldpind",C:C,"ÜÜRITAV PIND",BH:BH,1)),0),IF(BI214="Aktiivne vakantsus",IFERROR(AY214/SUM($AY$3:OFFSET($AY$3,MATCH("Üüritav büroopind kokku",$BI$5:$BI$300,0),0))*(SUMIFS(E:E,G:G,"Ühiskasutuses hoone pind",C:C,"ÜÜRITAV PIND",BH:BH,1)+SUMIFS(E:E,G:G,"Hoone üldpind",C:C,"ÜÜRITAV PIND",BH:BH,1)),0),IF(BI214="Üüritav büroopind kokku",SUM($BM$2:BM213),"")))</f>
        <v/>
      </c>
      <c r="BN214" s="34" t="str">
        <f>IF(OR(BF214&lt;&gt;"",BI214="Aktiivne vakantsus"),IFERROR(SUMIFS(INDEX($AC$3:$AU$1002,0,MATCH($BI214,AC$2:AU$2,0)),$BH$3:$BH$1002,1),0),IF(BI214="Üüritav büroopind kokku",SUM($BN$2:BN213), ""))</f>
        <v/>
      </c>
      <c r="BO214" s="34" t="str">
        <f t="shared" si="28"/>
        <v/>
      </c>
      <c r="BP214" s="114" t="str">
        <f t="shared" ca="1" si="26"/>
        <v/>
      </c>
    </row>
    <row r="215" spans="1:68" x14ac:dyDescent="0.3">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c r="BH215" s="108" t="str">
        <f t="shared" si="27"/>
        <v/>
      </c>
      <c r="BI215" s="9" t="str">
        <f t="shared" si="29"/>
        <v/>
      </c>
      <c r="BJ215" s="9" t="str">
        <f t="shared" si="30"/>
        <v/>
      </c>
      <c r="BK215" s="34" t="str">
        <f>IF(BF215&lt;&gt;"",IF(SUMIFS(E:E,H:H,BI215,G:G,"Ainukasutuses pind",C:C,"ÜÜRITAV PIND",BH:BH,1)=0,0,SUMIFS(E:E,H:H,BI215,G:G,"Ainukasutuses pind",C:C,"ÜÜRITAV PIND",BH:BH,1)),IF(BI215="Aktiivne vakantsus",SUMIFS(E:E,C:C,"üüritav pind",G:G,"ainukasutuses pind",BH:BH,1)-SUM($BK$2:BK214),IF(BI215="Üüritav büroopind kokku",SUM($BK$2:BK214),"")))</f>
        <v/>
      </c>
      <c r="BL215" s="34" t="str">
        <f>IF(BF215&lt;&gt;"",IFERROR(SUMIFS(E:E,G:G,"Ainukasutuses pind",C:C,"üüritav pind",H:H,BI215,A:A,-4)/SUMIFS(E:E,G:G,"Ainukasutuses pind",C:C,"üüritav pind",A:A,-4)*(IF(G215="Korruse üldpind", SUMIFS(E:E,G:G,"Ühiskasutuses korruse pind",C:C,"üüritav pind",A:A,-4,BH:BH,1),SUMIFS(E:E,G:G,"Korruse üldpind",C:C,"üüritav pind",A:A,-4,BH:BH,1))+SUMIFS(E:E,G:G,"Ühiskasutuses korruse pind",C:C,"üüritav pind",A:A,-4,BH:BH,1)),0)+IFERROR(SUMIFS(E:E,G:G,"Ainukasutuses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pind",H:H,BI215,A:A,-1)/SUMIFS(E:E,G:G,"Ainukasutuses pind",C:C,"üüritav pind",A:A,-1)*(IF(G215="Korruse üldpind",SUMIFS(E:E,G:G,"Ühiskasutuses korruse pind",C:C,"üüritav pind",A:A,-1,BH:BH,1),SUMIFS(E:E,G:G,"Korruse üldpind",C:C,"üüritav pind",A:A,-1,BH:BH,1))+SUMIFS(E:E,G:G,"Ühiskasutuses korruse pind",C:C,"üüritav pind",A:A,-1,BH:BH,1)),0)+IFERROR(SUMIFS(E:E,G:G,"Ainukasutuses pind",C:C,"üüritav pind",H:H,BI215,A:A,0)/SUMIFS(E:E,G:G,"Ainukasutuses pind",C:C,"üüritav pind",A:A,0)*(IF(G215="Korruse üldpind", SUMIFS(E:E,G:G,"Ühiskasutuses korruse pind",C:C,"üüritav pind",A:A,0,BH:BH,1),SUMIFS(E:E,G:G,"Korruse üldpind",C:C,"üüritav pind",A:A,0,BH:BH,1))+SUMIFS(E:E,G:G,"Ühiskasutuses korruse pind",C:C,"üüritav pind",A:A,0,BH:BH,1)),0)+IFERROR(SUMIFS(E:E,G:G,"Ainukasutuses pind",C:C,"üüritav pind",H:H,BI215,A:A,1)/SUMIFS(E:E,G:G,"Ainukasutuses pind",C:C,"üüritav pind",A:A,1)*(IF(G215="Korruse üldpind", SUMIFS(E:E,G:G,"Ühiskasutuses korruse pind",C:C,"üüritav pind",A:A,1,BH:BH,1),SUMIFS(E:E,G:G,"Korruse üldpind",C:C,"üüritav pind",A:A,1,BH:BH,1))+SUMIFS(E:E,G:G,"Ühiskasutuses korruse pind",C:C,"üüritav pind",A:A,1,BH:BH,1)),0)+IFERROR(SUMIFS(E:E,G:G,"Ainukasutuses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 0)+IFERROR(SUMIFS(E:E,G:G,"Ainukasutuses pind",C:C,"üüritav pind",H:H,BI215,A:A,4)/SUMIFS(E:E,G:G,"Ainukasutuses pind",C:C,"üüritav pind",A:A,4)*(IF(G215="Korruse üldpind",SUMIFS(E:E,G:G,"Ühiskasutuses korruse pind",C:C,"üüritav pind",A:A,4,BH:BH,1),SUMIFS(E:E,G:G,"Korruse üldpind",C:C,"üüritav pind",A:A,4,BH:BH,1))+SUMIFS(E:E,G:G,"Ühiskasutuses korruse pind",C:C,"üüritav pind",A:A,4,BH:BH,1)), 0)+IFERROR(SUMIFS(E:E,G:G,"Ainukasutuses pind",C:C,"üüritav pind",H:H,BI215,A:A,5)/SUMIFS(E:E,G:G,"Ainukasutuses pind",C:C,"üüritav pind",A:A,5)*(IF(G215="Korruse üldpind", SUMIFS(E:E,G:G,"Ühiskasutuses korruse pind",C:C,"üüritav pind",A:A,5,BH:BH,1),SUMIFS(E:E,G:G,"Korruse üldpind",C:C,"üüritav pind",A:A,5,BH:BH,1))+SUMIFS(E:E,G:G,"Ühiskasutuses korruse pind",C:C,"üüritav pind",A:A,5,BH:BH,1)), 0)+IFERROR(SUMIFS(E:E,G:G,"Ainukasutuses pind",C:C,"üüritav pind",H:H,BI215,A:A,6)/SUMIFS(E:E,G:G,"Ainukasutuses pind",C:C,"üüritav pind",A:A,6)*(IF(G215="Korruse üldpind", SUMIFS(E:E,G:G,"Ühiskasutuses korruse pind",C:C,"üüritav pind",A:A,6,BH:BH,1),SUMIFS(E:E,G:G,"Korruse üldpind",C:C,"üüritav pind",A:A,6,BH:BH,1))+SUMIFS(E:E,G:G,"Ühiskasutuses korruse pind",C:C,"üüritav pind",A:A,6,BH:BH,1)),0)+IFERROR(SUMIFS(E:E,G:G,"Ainukasutuses pind",C:C,"üüritav pind",H:H,BI215,A:A,7)/SUMIFS(E:E,G:G,"Ainukasutuses pind",C:C,"üüritav pind",A:A,7)*(IF(G215="Korruse üldpind", SUMIFS(E:E,G:G,"Ühiskasutuses korruse pind",C:C,"üüritav pind",A:A,7,BH:BH,1),SUMIFS(E:E,G:G,"Korruse üldpind",C:C,"üüritav pind",A:A,7,BH:BH,1))+SUMIFS(E:E,G:G,"Ühiskasutuses korruse pind",C:C,"üüritav pind",A:A,7,BH:BH,1)),0)+IFERROR(SUMIFS(E:E,G:G,"Ainukasutuses pind",C:C,"üüritav pind",H:H,BI215,A:A,8)/SUMIFS(E:E,G:G,"Ainukasutuses pind",C:C,"üüritav pind",A:A,8)*(IF(G215="Korruse üldpind", SUMIFS(E:E,G:G,"Ühiskasutuses korruse pind",C:C,"üüritav pind",A:A,8,BH:BH,1),SUMIFS(E:E,G:G,"Korruse üldpind",C:C,"üüritav pind",A:A,8,BH:BH,1))+SUMIFS(E:E,G:G,"Ühiskasutuses korruse pind",C:C,"üüritav pind",A:A,8,BH:BH,1)),0)+IFERROR(SUMIFS(E:E,G:G,"Ainukasutuses pind",C:C,"üüritav pind",H:H,BI215,A:A,9)/SUMIFS(E:E,G:G,"Ainukasutuses pind",C:C,"üüritav pind",A:A,9)*(IF(G215="Korruse üldpind", SUMIFS(E:E,G:G,"Ühiskasutuses korruse pind",C:C,"üüritav pind",A:A,9,BH:BH,1),SUMIFS(E:E,G:G,"Korruse üldpind",C:C,"üüritav pind",A:A,9,BH:BH,1))+SUMIFS(E:E,G:G,"Ühiskasutuses korruse pind",C:C,"üüritav pind",A:A,9,BH:BH,1)),0)+IFERROR(SUMIFS(E:E,G:G,"Ainukasutuses pind",C:C,"üüritav pind",H:H,BI215,A:A,10)/SUMIFS(E:E,G:G,"Ainukasutuses pind",C:C,"üüritav pind",A:A,10)*(IF(G215="Korruse üldpind", SUMIFS(E:E,G:G,"Ühiskasutuses korruse pind",C:C,"üüritav pind",A:A,10,BH:BH,1),SUMIFS(E:E,G:G,"Korruse üldpind",C:C,"üüritav pind",A:A,10,BH:BH,1))+SUMIFS(E:E,G:G,"Ühiskasutuses korruse pind",C:C,"üüritav pind",A:A,10,BH:BH,1)), 0)+IFERROR(SUMIFS(E:E,G:G,"Ainukasutuses pind",C:C,"üüritav pind",H:H,BI215,A:A,11)/SUMIFS(E:E,G:G,"Ainukasutuses pind",C:C,"üüritav pind",A:A,11)*(IF(G215="Korruse üldpind",SUMIFS(E:E,G:G,"Ühiskasutuses korruse pind",C:C,"üüritav pind",A:A,11,BH:BH,1),SUMIFS(E:E,G:G,"Korruse üldpind",C:C,"üüritav pind",A:A,11,BH:BH,1))+SUMIFS(E:E,G:G,"Ühiskasutuses korruse pind",C:C,"üüritav pind",A:A,11,BH:BH,1)), 0)+IFERROR(SUMIFS(E:E,G:G,"Ainukasutuses pind",C:C,"üüritav pind",H:H,BI215,A:A,12)/SUMIFS(E:E,G:G,"Ainukasutuses pind",C:C,"üüritav pind",A:A,12)*(IF(G215="Korruse üldpind", SUMIFS(E:E,G:G,"Ühiskasutuses korruse pind",C:C,"üüritav pind",A:A,12,BH:BH,1),SUMIFS(E:E,G:G,"Korruse üldpind",C:C,"üüritav pind",A:A,12,BH:BH,1))+SUMIFS(E:E,G:G,"Ühiskasutuses korruse pind",C:C,"üüritav pind",A:A,12,BH:BH,1)),0)+IFERROR(SUMIFS(E:E,G:G,"Ainukasutuses pind",C:C,"üüritav pind",H:H,BI215,A:A,13)/SUMIFS(E:E,G:G,"Ainukasutuses pind",C:C,"üüritav pind",A:A,13)*(IF(G215="Korruse üldpind", SUMIFS(E:E,G:G,"Ühiskasutuses korruse pind",C:C,"üüritav pind",A:A,13,BH:BH,1),SUMIFS(E:E,G:G,"Korruse üldpind",C:C,"üüritav pind",A:A,13,BH:BH,1))+SUMIFS(E:E,G:G,"Ühiskasutuses korruse pind",C:C,"üüritav pind",A:A,13,BH:BH,1)),0)+IFERROR(SUMIFS(E:E,G:G,"Ainukasutuses pind",C:C,"Üüritav pind",H:H,BI215,A:A,14)/SUMIFS(E:E,G:G,"Ainukasutuses pind",C:C,"Üüritav pind",A:A,14)*(IF(G215="Korruse üldpind", SUMIFS(E:E,G:G,"Ühiskasutuses korruse pind",C:C,"üüritav pind",A:A,14,BH:BH,1),SUMIFS(E:E,G:G,"Korruse üldpind",C:C,"üüritav pind",A:A,14,BH:BH,1))+SUMIFS(E:E,G:G,"Ühiskasutuses korruse pind",C:C,"üüritav pind",A:A,14,BH:BH,1)), 0),IF(BI215="Aktiivne vakantsus", SUMIFS(E:E,C:C,"üüritav pind",G:G,"Ühiskasutuses korruse pind",BH:BH,1)+SUMIFS(E:E,C:C,"üüritav pind",G:G,"Korruse üldpind",BH:BH,1)-SUM($BL$2:BL214), IF(BI215="Üüritav büroopind kokku", SUM($BL$2:BL214), "")))</f>
        <v/>
      </c>
      <c r="BM215" s="34" t="str">
        <f ca="1">IF(BF215&lt;&gt;"",IFERROR(AY215/SUM($AY$3:OFFSET($AY$3,MATCH("Üüritav büroopind kokku",$BI$5:$BI$300,0),0))*(SUMIFS(E:E,G:G,"Ühiskasutuses hoone pind",C:C,"ÜÜRITAV PIND",BH:BH,1)+SUMIFS(E:E,G:G,"Hoone üldpind",C:C,"ÜÜRITAV PIND",BH:BH,1)),0),IF(BI215="Aktiivne vakantsus",IFERROR(AY215/SUM($AY$3:OFFSET($AY$3,MATCH("Üüritav büroopind kokku",$BI$5:$BI$300,0),0))*(SUMIFS(E:E,G:G,"Ühiskasutuses hoone pind",C:C,"ÜÜRITAV PIND",BH:BH,1)+SUMIFS(E:E,G:G,"Hoone üldpind",C:C,"ÜÜRITAV PIND",BH:BH,1)),0),IF(BI215="Üüritav büroopind kokku",SUM($BM$2:BM214),"")))</f>
        <v/>
      </c>
      <c r="BN215" s="34" t="str">
        <f>IF(OR(BF215&lt;&gt;"",BI215="Aktiivne vakantsus"),IFERROR(SUMIFS(INDEX($AC$3:$AU$1002,0,MATCH($BI215,AC$2:AU$2,0)),$BH$3:$BH$1002,1),0),IF(BI215="Üüritav büroopind kokku",SUM($BN$2:BN214), ""))</f>
        <v/>
      </c>
      <c r="BO215" s="34" t="str">
        <f t="shared" si="28"/>
        <v/>
      </c>
      <c r="BP215" s="114" t="str">
        <f t="shared" ca="1" si="26"/>
        <v/>
      </c>
    </row>
    <row r="216" spans="1:68" x14ac:dyDescent="0.3">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c r="BH216" s="108" t="str">
        <f t="shared" si="27"/>
        <v/>
      </c>
      <c r="BI216" s="9" t="str">
        <f t="shared" si="29"/>
        <v/>
      </c>
      <c r="BJ216" s="9" t="str">
        <f t="shared" si="30"/>
        <v/>
      </c>
      <c r="BK216" s="34" t="str">
        <f>IF(BF216&lt;&gt;"",IF(SUMIFS(E:E,H:H,BI216,G:G,"Ainukasutuses pind",C:C,"ÜÜRITAV PIND",BH:BH,1)=0,0,SUMIFS(E:E,H:H,BI216,G:G,"Ainukasutuses pind",C:C,"ÜÜRITAV PIND",BH:BH,1)),IF(BI216="Aktiivne vakantsus",SUMIFS(E:E,C:C,"üüritav pind",G:G,"ainukasutuses pind",BH:BH,1)-SUM($BK$2:BK215),IF(BI216="Üüritav büroopind kokku",SUM($BK$2:BK215),"")))</f>
        <v/>
      </c>
      <c r="BL216" s="34" t="str">
        <f>IF(BF216&lt;&gt;"",IFERROR(SUMIFS(E:E,G:G,"Ainukasutuses pind",C:C,"üüritav pind",H:H,BI216,A:A,-4)/SUMIFS(E:E,G:G,"Ainukasutuses pind",C:C,"üüritav pind",A:A,-4)*(IF(G216="Korruse üldpind", SUMIFS(E:E,G:G,"Ühiskasutuses korruse pind",C:C,"üüritav pind",A:A,-4,BH:BH,1),SUMIFS(E:E,G:G,"Korruse üldpind",C:C,"üüritav pind",A:A,-4,BH:BH,1))+SUMIFS(E:E,G:G,"Ühiskasutuses korruse pind",C:C,"üüritav pind",A:A,-4,BH:BH,1)),0)+IFERROR(SUMIFS(E:E,G:G,"Ainukasutuses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pind",H:H,BI216,A:A,-1)/SUMIFS(E:E,G:G,"Ainukasutuses pind",C:C,"üüritav pind",A:A,-1)*(IF(G216="Korruse üldpind",SUMIFS(E:E,G:G,"Ühiskasutuses korruse pind",C:C,"üüritav pind",A:A,-1,BH:BH,1),SUMIFS(E:E,G:G,"Korruse üldpind",C:C,"üüritav pind",A:A,-1,BH:BH,1))+SUMIFS(E:E,G:G,"Ühiskasutuses korruse pind",C:C,"üüritav pind",A:A,-1,BH:BH,1)),0)+IFERROR(SUMIFS(E:E,G:G,"Ainukasutuses pind",C:C,"üüritav pind",H:H,BI216,A:A,0)/SUMIFS(E:E,G:G,"Ainukasutuses pind",C:C,"üüritav pind",A:A,0)*(IF(G216="Korruse üldpind", SUMIFS(E:E,G:G,"Ühiskasutuses korruse pind",C:C,"üüritav pind",A:A,0,BH:BH,1),SUMIFS(E:E,G:G,"Korruse üldpind",C:C,"üüritav pind",A:A,0,BH:BH,1))+SUMIFS(E:E,G:G,"Ühiskasutuses korruse pind",C:C,"üüritav pind",A:A,0,BH:BH,1)),0)+IFERROR(SUMIFS(E:E,G:G,"Ainukasutuses pind",C:C,"üüritav pind",H:H,BI216,A:A,1)/SUMIFS(E:E,G:G,"Ainukasutuses pind",C:C,"üüritav pind",A:A,1)*(IF(G216="Korruse üldpind", SUMIFS(E:E,G:G,"Ühiskasutuses korruse pind",C:C,"üüritav pind",A:A,1,BH:BH,1),SUMIFS(E:E,G:G,"Korruse üldpind",C:C,"üüritav pind",A:A,1,BH:BH,1))+SUMIFS(E:E,G:G,"Ühiskasutuses korruse pind",C:C,"üüritav pind",A:A,1,BH:BH,1)),0)+IFERROR(SUMIFS(E:E,G:G,"Ainukasutuses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 0)+IFERROR(SUMIFS(E:E,G:G,"Ainukasutuses pind",C:C,"üüritav pind",H:H,BI216,A:A,4)/SUMIFS(E:E,G:G,"Ainukasutuses pind",C:C,"üüritav pind",A:A,4)*(IF(G216="Korruse üldpind",SUMIFS(E:E,G:G,"Ühiskasutuses korruse pind",C:C,"üüritav pind",A:A,4,BH:BH,1),SUMIFS(E:E,G:G,"Korruse üldpind",C:C,"üüritav pind",A:A,4,BH:BH,1))+SUMIFS(E:E,G:G,"Ühiskasutuses korruse pind",C:C,"üüritav pind",A:A,4,BH:BH,1)), 0)+IFERROR(SUMIFS(E:E,G:G,"Ainukasutuses pind",C:C,"üüritav pind",H:H,BI216,A:A,5)/SUMIFS(E:E,G:G,"Ainukasutuses pind",C:C,"üüritav pind",A:A,5)*(IF(G216="Korruse üldpind", SUMIFS(E:E,G:G,"Ühiskasutuses korruse pind",C:C,"üüritav pind",A:A,5,BH:BH,1),SUMIFS(E:E,G:G,"Korruse üldpind",C:C,"üüritav pind",A:A,5,BH:BH,1))+SUMIFS(E:E,G:G,"Ühiskasutuses korruse pind",C:C,"üüritav pind",A:A,5,BH:BH,1)), 0)+IFERROR(SUMIFS(E:E,G:G,"Ainukasutuses pind",C:C,"üüritav pind",H:H,BI216,A:A,6)/SUMIFS(E:E,G:G,"Ainukasutuses pind",C:C,"üüritav pind",A:A,6)*(IF(G216="Korruse üldpind", SUMIFS(E:E,G:G,"Ühiskasutuses korruse pind",C:C,"üüritav pind",A:A,6,BH:BH,1),SUMIFS(E:E,G:G,"Korruse üldpind",C:C,"üüritav pind",A:A,6,BH:BH,1))+SUMIFS(E:E,G:G,"Ühiskasutuses korruse pind",C:C,"üüritav pind",A:A,6,BH:BH,1)),0)+IFERROR(SUMIFS(E:E,G:G,"Ainukasutuses pind",C:C,"üüritav pind",H:H,BI216,A:A,7)/SUMIFS(E:E,G:G,"Ainukasutuses pind",C:C,"üüritav pind",A:A,7)*(IF(G216="Korruse üldpind", SUMIFS(E:E,G:G,"Ühiskasutuses korruse pind",C:C,"üüritav pind",A:A,7,BH:BH,1),SUMIFS(E:E,G:G,"Korruse üldpind",C:C,"üüritav pind",A:A,7,BH:BH,1))+SUMIFS(E:E,G:G,"Ühiskasutuses korruse pind",C:C,"üüritav pind",A:A,7,BH:BH,1)),0)+IFERROR(SUMIFS(E:E,G:G,"Ainukasutuses pind",C:C,"üüritav pind",H:H,BI216,A:A,8)/SUMIFS(E:E,G:G,"Ainukasutuses pind",C:C,"üüritav pind",A:A,8)*(IF(G216="Korruse üldpind", SUMIFS(E:E,G:G,"Ühiskasutuses korruse pind",C:C,"üüritav pind",A:A,8,BH:BH,1),SUMIFS(E:E,G:G,"Korruse üldpind",C:C,"üüritav pind",A:A,8,BH:BH,1))+SUMIFS(E:E,G:G,"Ühiskasutuses korruse pind",C:C,"üüritav pind",A:A,8,BH:BH,1)),0)+IFERROR(SUMIFS(E:E,G:G,"Ainukasutuses pind",C:C,"üüritav pind",H:H,BI216,A:A,9)/SUMIFS(E:E,G:G,"Ainukasutuses pind",C:C,"üüritav pind",A:A,9)*(IF(G216="Korruse üldpind", SUMIFS(E:E,G:G,"Ühiskasutuses korruse pind",C:C,"üüritav pind",A:A,9,BH:BH,1),SUMIFS(E:E,G:G,"Korruse üldpind",C:C,"üüritav pind",A:A,9,BH:BH,1))+SUMIFS(E:E,G:G,"Ühiskasutuses korruse pind",C:C,"üüritav pind",A:A,9,BH:BH,1)),0)+IFERROR(SUMIFS(E:E,G:G,"Ainukasutuses pind",C:C,"üüritav pind",H:H,BI216,A:A,10)/SUMIFS(E:E,G:G,"Ainukasutuses pind",C:C,"üüritav pind",A:A,10)*(IF(G216="Korruse üldpind", SUMIFS(E:E,G:G,"Ühiskasutuses korruse pind",C:C,"üüritav pind",A:A,10,BH:BH,1),SUMIFS(E:E,G:G,"Korruse üldpind",C:C,"üüritav pind",A:A,10,BH:BH,1))+SUMIFS(E:E,G:G,"Ühiskasutuses korruse pind",C:C,"üüritav pind",A:A,10,BH:BH,1)), 0)+IFERROR(SUMIFS(E:E,G:G,"Ainukasutuses pind",C:C,"üüritav pind",H:H,BI216,A:A,11)/SUMIFS(E:E,G:G,"Ainukasutuses pind",C:C,"üüritav pind",A:A,11)*(IF(G216="Korruse üldpind",SUMIFS(E:E,G:G,"Ühiskasutuses korruse pind",C:C,"üüritav pind",A:A,11,BH:BH,1),SUMIFS(E:E,G:G,"Korruse üldpind",C:C,"üüritav pind",A:A,11,BH:BH,1))+SUMIFS(E:E,G:G,"Ühiskasutuses korruse pind",C:C,"üüritav pind",A:A,11,BH:BH,1)), 0)+IFERROR(SUMIFS(E:E,G:G,"Ainukasutuses pind",C:C,"üüritav pind",H:H,BI216,A:A,12)/SUMIFS(E:E,G:G,"Ainukasutuses pind",C:C,"üüritav pind",A:A,12)*(IF(G216="Korruse üldpind", SUMIFS(E:E,G:G,"Ühiskasutuses korruse pind",C:C,"üüritav pind",A:A,12,BH:BH,1),SUMIFS(E:E,G:G,"Korruse üldpind",C:C,"üüritav pind",A:A,12,BH:BH,1))+SUMIFS(E:E,G:G,"Ühiskasutuses korruse pind",C:C,"üüritav pind",A:A,12,BH:BH,1)),0)+IFERROR(SUMIFS(E:E,G:G,"Ainukasutuses pind",C:C,"üüritav pind",H:H,BI216,A:A,13)/SUMIFS(E:E,G:G,"Ainukasutuses pind",C:C,"üüritav pind",A:A,13)*(IF(G216="Korruse üldpind", SUMIFS(E:E,G:G,"Ühiskasutuses korruse pind",C:C,"üüritav pind",A:A,13,BH:BH,1),SUMIFS(E:E,G:G,"Korruse üldpind",C:C,"üüritav pind",A:A,13,BH:BH,1))+SUMIFS(E:E,G:G,"Ühiskasutuses korruse pind",C:C,"üüritav pind",A:A,13,BH:BH,1)),0)+IFERROR(SUMIFS(E:E,G:G,"Ainukasutuses pind",C:C,"Üüritav pind",H:H,BI216,A:A,14)/SUMIFS(E:E,G:G,"Ainukasutuses pind",C:C,"Üüritav pind",A:A,14)*(IF(G216="Korruse üldpind", SUMIFS(E:E,G:G,"Ühiskasutuses korruse pind",C:C,"üüritav pind",A:A,14,BH:BH,1),SUMIFS(E:E,G:G,"Korruse üldpind",C:C,"üüritav pind",A:A,14,BH:BH,1))+SUMIFS(E:E,G:G,"Ühiskasutuses korruse pind",C:C,"üüritav pind",A:A,14,BH:BH,1)), 0),IF(BI216="Aktiivne vakantsus", SUMIFS(E:E,C:C,"üüritav pind",G:G,"Ühiskasutuses korruse pind",BH:BH,1)+SUMIFS(E:E,C:C,"üüritav pind",G:G,"Korruse üldpind",BH:BH,1)-SUM($BL$2:BL215), IF(BI216="Üüritav büroopind kokku", SUM($BL$2:BL215), "")))</f>
        <v/>
      </c>
      <c r="BM216" s="34" t="str">
        <f ca="1">IF(BF216&lt;&gt;"",IFERROR(AY216/SUM($AY$3:OFFSET($AY$3,MATCH("Üüritav büroopind kokku",$BI$5:$BI$300,0),0))*(SUMIFS(E:E,G:G,"Ühiskasutuses hoone pind",C:C,"ÜÜRITAV PIND",BH:BH,1)+SUMIFS(E:E,G:G,"Hoone üldpind",C:C,"ÜÜRITAV PIND",BH:BH,1)),0),IF(BI216="Aktiivne vakantsus",IFERROR(AY216/SUM($AY$3:OFFSET($AY$3,MATCH("Üüritav büroopind kokku",$BI$5:$BI$300,0),0))*(SUMIFS(E:E,G:G,"Ühiskasutuses hoone pind",C:C,"ÜÜRITAV PIND",BH:BH,1)+SUMIFS(E:E,G:G,"Hoone üldpind",C:C,"ÜÜRITAV PIND",BH:BH,1)),0),IF(BI216="Üüritav büroopind kokku",SUM($BM$2:BM215),"")))</f>
        <v/>
      </c>
      <c r="BN216" s="34" t="str">
        <f>IF(OR(BF216&lt;&gt;"",BI216="Aktiivne vakantsus"),IFERROR(SUMIFS(INDEX($AC$3:$AU$1002,0,MATCH($BI216,AC$2:AU$2,0)),$BH$3:$BH$1002,1),0),IF(BI216="Üüritav büroopind kokku",SUM($BN$2:BN215), ""))</f>
        <v/>
      </c>
      <c r="BO216" s="34" t="str">
        <f t="shared" si="28"/>
        <v/>
      </c>
      <c r="BP216" s="114" t="str">
        <f t="shared" ca="1" si="26"/>
        <v/>
      </c>
    </row>
    <row r="217" spans="1:68" x14ac:dyDescent="0.3">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c r="BH217" s="108" t="str">
        <f t="shared" si="27"/>
        <v/>
      </c>
      <c r="BI217" s="9" t="str">
        <f t="shared" si="29"/>
        <v/>
      </c>
      <c r="BJ217" s="9" t="str">
        <f t="shared" si="30"/>
        <v/>
      </c>
      <c r="BK217" s="34" t="str">
        <f>IF(BF217&lt;&gt;"",IF(SUMIFS(E:E,H:H,BI217,G:G,"Ainukasutuses pind",C:C,"ÜÜRITAV PIND",BH:BH,1)=0,0,SUMIFS(E:E,H:H,BI217,G:G,"Ainukasutuses pind",C:C,"ÜÜRITAV PIND",BH:BH,1)),IF(BI217="Aktiivne vakantsus",SUMIFS(E:E,C:C,"üüritav pind",G:G,"ainukasutuses pind",BH:BH,1)-SUM($BK$2:BK216),IF(BI217="Üüritav büroopind kokku",SUM($BK$2:BK216),"")))</f>
        <v/>
      </c>
      <c r="BL217" s="34" t="str">
        <f>IF(BF217&lt;&gt;"",IFERROR(SUMIFS(E:E,G:G,"Ainukasutuses pind",C:C,"üüritav pind",H:H,BI217,A:A,-4)/SUMIFS(E:E,G:G,"Ainukasutuses pind",C:C,"üüritav pind",A:A,-4)*(IF(G217="Korruse üldpind", SUMIFS(E:E,G:G,"Ühiskasutuses korruse pind",C:C,"üüritav pind",A:A,-4,BH:BH,1),SUMIFS(E:E,G:G,"Korruse üldpind",C:C,"üüritav pind",A:A,-4,BH:BH,1))+SUMIFS(E:E,G:G,"Ühiskasutuses korruse pind",C:C,"üüritav pind",A:A,-4,BH:BH,1)),0)+IFERROR(SUMIFS(E:E,G:G,"Ainukasutuses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pind",H:H,BI217,A:A,-1)/SUMIFS(E:E,G:G,"Ainukasutuses pind",C:C,"üüritav pind",A:A,-1)*(IF(G217="Korruse üldpind",SUMIFS(E:E,G:G,"Ühiskasutuses korruse pind",C:C,"üüritav pind",A:A,-1,BH:BH,1),SUMIFS(E:E,G:G,"Korruse üldpind",C:C,"üüritav pind",A:A,-1,BH:BH,1))+SUMIFS(E:E,G:G,"Ühiskasutuses korruse pind",C:C,"üüritav pind",A:A,-1,BH:BH,1)),0)+IFERROR(SUMIFS(E:E,G:G,"Ainukasutuses pind",C:C,"üüritav pind",H:H,BI217,A:A,0)/SUMIFS(E:E,G:G,"Ainukasutuses pind",C:C,"üüritav pind",A:A,0)*(IF(G217="Korruse üldpind", SUMIFS(E:E,G:G,"Ühiskasutuses korruse pind",C:C,"üüritav pind",A:A,0,BH:BH,1),SUMIFS(E:E,G:G,"Korruse üldpind",C:C,"üüritav pind",A:A,0,BH:BH,1))+SUMIFS(E:E,G:G,"Ühiskasutuses korruse pind",C:C,"üüritav pind",A:A,0,BH:BH,1)),0)+IFERROR(SUMIFS(E:E,G:G,"Ainukasutuses pind",C:C,"üüritav pind",H:H,BI217,A:A,1)/SUMIFS(E:E,G:G,"Ainukasutuses pind",C:C,"üüritav pind",A:A,1)*(IF(G217="Korruse üldpind", SUMIFS(E:E,G:G,"Ühiskasutuses korruse pind",C:C,"üüritav pind",A:A,1,BH:BH,1),SUMIFS(E:E,G:G,"Korruse üldpind",C:C,"üüritav pind",A:A,1,BH:BH,1))+SUMIFS(E:E,G:G,"Ühiskasutuses korruse pind",C:C,"üüritav pind",A:A,1,BH:BH,1)),0)+IFERROR(SUMIFS(E:E,G:G,"Ainukasutuses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 0)+IFERROR(SUMIFS(E:E,G:G,"Ainukasutuses pind",C:C,"üüritav pind",H:H,BI217,A:A,4)/SUMIFS(E:E,G:G,"Ainukasutuses pind",C:C,"üüritav pind",A:A,4)*(IF(G217="Korruse üldpind",SUMIFS(E:E,G:G,"Ühiskasutuses korruse pind",C:C,"üüritav pind",A:A,4,BH:BH,1),SUMIFS(E:E,G:G,"Korruse üldpind",C:C,"üüritav pind",A:A,4,BH:BH,1))+SUMIFS(E:E,G:G,"Ühiskasutuses korruse pind",C:C,"üüritav pind",A:A,4,BH:BH,1)), 0)+IFERROR(SUMIFS(E:E,G:G,"Ainukasutuses pind",C:C,"üüritav pind",H:H,BI217,A:A,5)/SUMIFS(E:E,G:G,"Ainukasutuses pind",C:C,"üüritav pind",A:A,5)*(IF(G217="Korruse üldpind", SUMIFS(E:E,G:G,"Ühiskasutuses korruse pind",C:C,"üüritav pind",A:A,5,BH:BH,1),SUMIFS(E:E,G:G,"Korruse üldpind",C:C,"üüritav pind",A:A,5,BH:BH,1))+SUMIFS(E:E,G:G,"Ühiskasutuses korruse pind",C:C,"üüritav pind",A:A,5,BH:BH,1)), 0)+IFERROR(SUMIFS(E:E,G:G,"Ainukasutuses pind",C:C,"üüritav pind",H:H,BI217,A:A,6)/SUMIFS(E:E,G:G,"Ainukasutuses pind",C:C,"üüritav pind",A:A,6)*(IF(G217="Korruse üldpind", SUMIFS(E:E,G:G,"Ühiskasutuses korruse pind",C:C,"üüritav pind",A:A,6,BH:BH,1),SUMIFS(E:E,G:G,"Korruse üldpind",C:C,"üüritav pind",A:A,6,BH:BH,1))+SUMIFS(E:E,G:G,"Ühiskasutuses korruse pind",C:C,"üüritav pind",A:A,6,BH:BH,1)),0)+IFERROR(SUMIFS(E:E,G:G,"Ainukasutuses pind",C:C,"üüritav pind",H:H,BI217,A:A,7)/SUMIFS(E:E,G:G,"Ainukasutuses pind",C:C,"üüritav pind",A:A,7)*(IF(G217="Korruse üldpind", SUMIFS(E:E,G:G,"Ühiskasutuses korruse pind",C:C,"üüritav pind",A:A,7,BH:BH,1),SUMIFS(E:E,G:G,"Korruse üldpind",C:C,"üüritav pind",A:A,7,BH:BH,1))+SUMIFS(E:E,G:G,"Ühiskasutuses korruse pind",C:C,"üüritav pind",A:A,7,BH:BH,1)),0)+IFERROR(SUMIFS(E:E,G:G,"Ainukasutuses pind",C:C,"üüritav pind",H:H,BI217,A:A,8)/SUMIFS(E:E,G:G,"Ainukasutuses pind",C:C,"üüritav pind",A:A,8)*(IF(G217="Korruse üldpind", SUMIFS(E:E,G:G,"Ühiskasutuses korruse pind",C:C,"üüritav pind",A:A,8,BH:BH,1),SUMIFS(E:E,G:G,"Korruse üldpind",C:C,"üüritav pind",A:A,8,BH:BH,1))+SUMIFS(E:E,G:G,"Ühiskasutuses korruse pind",C:C,"üüritav pind",A:A,8,BH:BH,1)),0)+IFERROR(SUMIFS(E:E,G:G,"Ainukasutuses pind",C:C,"üüritav pind",H:H,BI217,A:A,9)/SUMIFS(E:E,G:G,"Ainukasutuses pind",C:C,"üüritav pind",A:A,9)*(IF(G217="Korruse üldpind", SUMIFS(E:E,G:G,"Ühiskasutuses korruse pind",C:C,"üüritav pind",A:A,9,BH:BH,1),SUMIFS(E:E,G:G,"Korruse üldpind",C:C,"üüritav pind",A:A,9,BH:BH,1))+SUMIFS(E:E,G:G,"Ühiskasutuses korruse pind",C:C,"üüritav pind",A:A,9,BH:BH,1)),0)+IFERROR(SUMIFS(E:E,G:G,"Ainukasutuses pind",C:C,"üüritav pind",H:H,BI217,A:A,10)/SUMIFS(E:E,G:G,"Ainukasutuses pind",C:C,"üüritav pind",A:A,10)*(IF(G217="Korruse üldpind", SUMIFS(E:E,G:G,"Ühiskasutuses korruse pind",C:C,"üüritav pind",A:A,10,BH:BH,1),SUMIFS(E:E,G:G,"Korruse üldpind",C:C,"üüritav pind",A:A,10,BH:BH,1))+SUMIFS(E:E,G:G,"Ühiskasutuses korruse pind",C:C,"üüritav pind",A:A,10,BH:BH,1)), 0)+IFERROR(SUMIFS(E:E,G:G,"Ainukasutuses pind",C:C,"üüritav pind",H:H,BI217,A:A,11)/SUMIFS(E:E,G:G,"Ainukasutuses pind",C:C,"üüritav pind",A:A,11)*(IF(G217="Korruse üldpind",SUMIFS(E:E,G:G,"Ühiskasutuses korruse pind",C:C,"üüritav pind",A:A,11,BH:BH,1),SUMIFS(E:E,G:G,"Korruse üldpind",C:C,"üüritav pind",A:A,11,BH:BH,1))+SUMIFS(E:E,G:G,"Ühiskasutuses korruse pind",C:C,"üüritav pind",A:A,11,BH:BH,1)), 0)+IFERROR(SUMIFS(E:E,G:G,"Ainukasutuses pind",C:C,"üüritav pind",H:H,BI217,A:A,12)/SUMIFS(E:E,G:G,"Ainukasutuses pind",C:C,"üüritav pind",A:A,12)*(IF(G217="Korruse üldpind", SUMIFS(E:E,G:G,"Ühiskasutuses korruse pind",C:C,"üüritav pind",A:A,12,BH:BH,1),SUMIFS(E:E,G:G,"Korruse üldpind",C:C,"üüritav pind",A:A,12,BH:BH,1))+SUMIFS(E:E,G:G,"Ühiskasutuses korruse pind",C:C,"üüritav pind",A:A,12,BH:BH,1)),0)+IFERROR(SUMIFS(E:E,G:G,"Ainukasutuses pind",C:C,"üüritav pind",H:H,BI217,A:A,13)/SUMIFS(E:E,G:G,"Ainukasutuses pind",C:C,"üüritav pind",A:A,13)*(IF(G217="Korruse üldpind", SUMIFS(E:E,G:G,"Ühiskasutuses korruse pind",C:C,"üüritav pind",A:A,13,BH:BH,1),SUMIFS(E:E,G:G,"Korruse üldpind",C:C,"üüritav pind",A:A,13,BH:BH,1))+SUMIFS(E:E,G:G,"Ühiskasutuses korruse pind",C:C,"üüritav pind",A:A,13,BH:BH,1)),0)+IFERROR(SUMIFS(E:E,G:G,"Ainukasutuses pind",C:C,"Üüritav pind",H:H,BI217,A:A,14)/SUMIFS(E:E,G:G,"Ainukasutuses pind",C:C,"Üüritav pind",A:A,14)*(IF(G217="Korruse üldpind", SUMIFS(E:E,G:G,"Ühiskasutuses korruse pind",C:C,"üüritav pind",A:A,14,BH:BH,1),SUMIFS(E:E,G:G,"Korruse üldpind",C:C,"üüritav pind",A:A,14,BH:BH,1))+SUMIFS(E:E,G:G,"Ühiskasutuses korruse pind",C:C,"üüritav pind",A:A,14,BH:BH,1)), 0),IF(BI217="Aktiivne vakantsus", SUMIFS(E:E,C:C,"üüritav pind",G:G,"Ühiskasutuses korruse pind",BH:BH,1)+SUMIFS(E:E,C:C,"üüritav pind",G:G,"Korruse üldpind",BH:BH,1)-SUM($BL$2:BL216), IF(BI217="Üüritav büroopind kokku", SUM($BL$2:BL216), "")))</f>
        <v/>
      </c>
      <c r="BM217" s="34" t="str">
        <f ca="1">IF(BF217&lt;&gt;"",IFERROR(AY217/SUM($AY$3:OFFSET($AY$3,MATCH("Üüritav büroopind kokku",$BI$5:$BI$300,0),0))*(SUMIFS(E:E,G:G,"Ühiskasutuses hoone pind",C:C,"ÜÜRITAV PIND",BH:BH,1)+SUMIFS(E:E,G:G,"Hoone üldpind",C:C,"ÜÜRITAV PIND",BH:BH,1)),0),IF(BI217="Aktiivne vakantsus",IFERROR(AY217/SUM($AY$3:OFFSET($AY$3,MATCH("Üüritav büroopind kokku",$BI$5:$BI$300,0),0))*(SUMIFS(E:E,G:G,"Ühiskasutuses hoone pind",C:C,"ÜÜRITAV PIND",BH:BH,1)+SUMIFS(E:E,G:G,"Hoone üldpind",C:C,"ÜÜRITAV PIND",BH:BH,1)),0),IF(BI217="Üüritav büroopind kokku",SUM($BM$2:BM216),"")))</f>
        <v/>
      </c>
      <c r="BN217" s="34" t="str">
        <f>IF(OR(BF217&lt;&gt;"",BI217="Aktiivne vakantsus"),IFERROR(SUMIFS(INDEX($AC$3:$AU$1002,0,MATCH($BI217,AC$2:AU$2,0)),$BH$3:$BH$1002,1),0),IF(BI217="Üüritav büroopind kokku",SUM($BN$2:BN216), ""))</f>
        <v/>
      </c>
      <c r="BO217" s="34" t="str">
        <f t="shared" si="28"/>
        <v/>
      </c>
      <c r="BP217" s="114" t="str">
        <f t="shared" ca="1" si="26"/>
        <v/>
      </c>
    </row>
    <row r="218" spans="1:68" x14ac:dyDescent="0.3">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c r="BH218" s="108" t="str">
        <f t="shared" si="27"/>
        <v/>
      </c>
      <c r="BI218" s="9" t="str">
        <f t="shared" si="29"/>
        <v/>
      </c>
      <c r="BJ218" s="9" t="str">
        <f t="shared" si="30"/>
        <v/>
      </c>
      <c r="BK218" s="34" t="str">
        <f>IF(BF218&lt;&gt;"",IF(SUMIFS(E:E,H:H,BI218,G:G,"Ainukasutuses pind",C:C,"ÜÜRITAV PIND",BH:BH,1)=0,0,SUMIFS(E:E,H:H,BI218,G:G,"Ainukasutuses pind",C:C,"ÜÜRITAV PIND",BH:BH,1)),IF(BI218="Aktiivne vakantsus",SUMIFS(E:E,C:C,"üüritav pind",G:G,"ainukasutuses pind",BH:BH,1)-SUM($BK$2:BK217),IF(BI218="Üüritav büroopind kokku",SUM($BK$2:BK217),"")))</f>
        <v/>
      </c>
      <c r="BL218" s="34" t="str">
        <f>IF(BF218&lt;&gt;"",IFERROR(SUMIFS(E:E,G:G,"Ainukasutuses pind",C:C,"üüritav pind",H:H,BI218,A:A,-4)/SUMIFS(E:E,G:G,"Ainukasutuses pind",C:C,"üüritav pind",A:A,-4)*(IF(G218="Korruse üldpind", SUMIFS(E:E,G:G,"Ühiskasutuses korruse pind",C:C,"üüritav pind",A:A,-4,BH:BH,1),SUMIFS(E:E,G:G,"Korruse üldpind",C:C,"üüritav pind",A:A,-4,BH:BH,1))+SUMIFS(E:E,G:G,"Ühiskasutuses korruse pind",C:C,"üüritav pind",A:A,-4,BH:BH,1)),0)+IFERROR(SUMIFS(E:E,G:G,"Ainukasutuses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pind",H:H,BI218,A:A,-1)/SUMIFS(E:E,G:G,"Ainukasutuses pind",C:C,"üüritav pind",A:A,-1)*(IF(G218="Korruse üldpind",SUMIFS(E:E,G:G,"Ühiskasutuses korruse pind",C:C,"üüritav pind",A:A,-1,BH:BH,1),SUMIFS(E:E,G:G,"Korruse üldpind",C:C,"üüritav pind",A:A,-1,BH:BH,1))+SUMIFS(E:E,G:G,"Ühiskasutuses korruse pind",C:C,"üüritav pind",A:A,-1,BH:BH,1)),0)+IFERROR(SUMIFS(E:E,G:G,"Ainukasutuses pind",C:C,"üüritav pind",H:H,BI218,A:A,0)/SUMIFS(E:E,G:G,"Ainukasutuses pind",C:C,"üüritav pind",A:A,0)*(IF(G218="Korruse üldpind", SUMIFS(E:E,G:G,"Ühiskasutuses korruse pind",C:C,"üüritav pind",A:A,0,BH:BH,1),SUMIFS(E:E,G:G,"Korruse üldpind",C:C,"üüritav pind",A:A,0,BH:BH,1))+SUMIFS(E:E,G:G,"Ühiskasutuses korruse pind",C:C,"üüritav pind",A:A,0,BH:BH,1)),0)+IFERROR(SUMIFS(E:E,G:G,"Ainukasutuses pind",C:C,"üüritav pind",H:H,BI218,A:A,1)/SUMIFS(E:E,G:G,"Ainukasutuses pind",C:C,"üüritav pind",A:A,1)*(IF(G218="Korruse üldpind", SUMIFS(E:E,G:G,"Ühiskasutuses korruse pind",C:C,"üüritav pind",A:A,1,BH:BH,1),SUMIFS(E:E,G:G,"Korruse üldpind",C:C,"üüritav pind",A:A,1,BH:BH,1))+SUMIFS(E:E,G:G,"Ühiskasutuses korruse pind",C:C,"üüritav pind",A:A,1,BH:BH,1)),0)+IFERROR(SUMIFS(E:E,G:G,"Ainukasutuses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 0)+IFERROR(SUMIFS(E:E,G:G,"Ainukasutuses pind",C:C,"üüritav pind",H:H,BI218,A:A,4)/SUMIFS(E:E,G:G,"Ainukasutuses pind",C:C,"üüritav pind",A:A,4)*(IF(G218="Korruse üldpind",SUMIFS(E:E,G:G,"Ühiskasutuses korruse pind",C:C,"üüritav pind",A:A,4,BH:BH,1),SUMIFS(E:E,G:G,"Korruse üldpind",C:C,"üüritav pind",A:A,4,BH:BH,1))+SUMIFS(E:E,G:G,"Ühiskasutuses korruse pind",C:C,"üüritav pind",A:A,4,BH:BH,1)), 0)+IFERROR(SUMIFS(E:E,G:G,"Ainukasutuses pind",C:C,"üüritav pind",H:H,BI218,A:A,5)/SUMIFS(E:E,G:G,"Ainukasutuses pind",C:C,"üüritav pind",A:A,5)*(IF(G218="Korruse üldpind", SUMIFS(E:E,G:G,"Ühiskasutuses korruse pind",C:C,"üüritav pind",A:A,5,BH:BH,1),SUMIFS(E:E,G:G,"Korruse üldpind",C:C,"üüritav pind",A:A,5,BH:BH,1))+SUMIFS(E:E,G:G,"Ühiskasutuses korruse pind",C:C,"üüritav pind",A:A,5,BH:BH,1)), 0)+IFERROR(SUMIFS(E:E,G:G,"Ainukasutuses pind",C:C,"üüritav pind",H:H,BI218,A:A,6)/SUMIFS(E:E,G:G,"Ainukasutuses pind",C:C,"üüritav pind",A:A,6)*(IF(G218="Korruse üldpind", SUMIFS(E:E,G:G,"Ühiskasutuses korruse pind",C:C,"üüritav pind",A:A,6,BH:BH,1),SUMIFS(E:E,G:G,"Korruse üldpind",C:C,"üüritav pind",A:A,6,BH:BH,1))+SUMIFS(E:E,G:G,"Ühiskasutuses korruse pind",C:C,"üüritav pind",A:A,6,BH:BH,1)),0)+IFERROR(SUMIFS(E:E,G:G,"Ainukasutuses pind",C:C,"üüritav pind",H:H,BI218,A:A,7)/SUMIFS(E:E,G:G,"Ainukasutuses pind",C:C,"üüritav pind",A:A,7)*(IF(G218="Korruse üldpind", SUMIFS(E:E,G:G,"Ühiskasutuses korruse pind",C:C,"üüritav pind",A:A,7,BH:BH,1),SUMIFS(E:E,G:G,"Korruse üldpind",C:C,"üüritav pind",A:A,7,BH:BH,1))+SUMIFS(E:E,G:G,"Ühiskasutuses korruse pind",C:C,"üüritav pind",A:A,7,BH:BH,1)),0)+IFERROR(SUMIFS(E:E,G:G,"Ainukasutuses pind",C:C,"üüritav pind",H:H,BI218,A:A,8)/SUMIFS(E:E,G:G,"Ainukasutuses pind",C:C,"üüritav pind",A:A,8)*(IF(G218="Korruse üldpind", SUMIFS(E:E,G:G,"Ühiskasutuses korruse pind",C:C,"üüritav pind",A:A,8,BH:BH,1),SUMIFS(E:E,G:G,"Korruse üldpind",C:C,"üüritav pind",A:A,8,BH:BH,1))+SUMIFS(E:E,G:G,"Ühiskasutuses korruse pind",C:C,"üüritav pind",A:A,8,BH:BH,1)),0)+IFERROR(SUMIFS(E:E,G:G,"Ainukasutuses pind",C:C,"üüritav pind",H:H,BI218,A:A,9)/SUMIFS(E:E,G:G,"Ainukasutuses pind",C:C,"üüritav pind",A:A,9)*(IF(G218="Korruse üldpind", SUMIFS(E:E,G:G,"Ühiskasutuses korruse pind",C:C,"üüritav pind",A:A,9,BH:BH,1),SUMIFS(E:E,G:G,"Korruse üldpind",C:C,"üüritav pind",A:A,9,BH:BH,1))+SUMIFS(E:E,G:G,"Ühiskasutuses korruse pind",C:C,"üüritav pind",A:A,9,BH:BH,1)),0)+IFERROR(SUMIFS(E:E,G:G,"Ainukasutuses pind",C:C,"üüritav pind",H:H,BI218,A:A,10)/SUMIFS(E:E,G:G,"Ainukasutuses pind",C:C,"üüritav pind",A:A,10)*(IF(G218="Korruse üldpind", SUMIFS(E:E,G:G,"Ühiskasutuses korruse pind",C:C,"üüritav pind",A:A,10,BH:BH,1),SUMIFS(E:E,G:G,"Korruse üldpind",C:C,"üüritav pind",A:A,10,BH:BH,1))+SUMIFS(E:E,G:G,"Ühiskasutuses korruse pind",C:C,"üüritav pind",A:A,10,BH:BH,1)), 0)+IFERROR(SUMIFS(E:E,G:G,"Ainukasutuses pind",C:C,"üüritav pind",H:H,BI218,A:A,11)/SUMIFS(E:E,G:G,"Ainukasutuses pind",C:C,"üüritav pind",A:A,11)*(IF(G218="Korruse üldpind",SUMIFS(E:E,G:G,"Ühiskasutuses korruse pind",C:C,"üüritav pind",A:A,11,BH:BH,1),SUMIFS(E:E,G:G,"Korruse üldpind",C:C,"üüritav pind",A:A,11,BH:BH,1))+SUMIFS(E:E,G:G,"Ühiskasutuses korruse pind",C:C,"üüritav pind",A:A,11,BH:BH,1)), 0)+IFERROR(SUMIFS(E:E,G:G,"Ainukasutuses pind",C:C,"üüritav pind",H:H,BI218,A:A,12)/SUMIFS(E:E,G:G,"Ainukasutuses pind",C:C,"üüritav pind",A:A,12)*(IF(G218="Korruse üldpind", SUMIFS(E:E,G:G,"Ühiskasutuses korruse pind",C:C,"üüritav pind",A:A,12,BH:BH,1),SUMIFS(E:E,G:G,"Korruse üldpind",C:C,"üüritav pind",A:A,12,BH:BH,1))+SUMIFS(E:E,G:G,"Ühiskasutuses korruse pind",C:C,"üüritav pind",A:A,12,BH:BH,1)),0)+IFERROR(SUMIFS(E:E,G:G,"Ainukasutuses pind",C:C,"üüritav pind",H:H,BI218,A:A,13)/SUMIFS(E:E,G:G,"Ainukasutuses pind",C:C,"üüritav pind",A:A,13)*(IF(G218="Korruse üldpind", SUMIFS(E:E,G:G,"Ühiskasutuses korruse pind",C:C,"üüritav pind",A:A,13,BH:BH,1),SUMIFS(E:E,G:G,"Korruse üldpind",C:C,"üüritav pind",A:A,13,BH:BH,1))+SUMIFS(E:E,G:G,"Ühiskasutuses korruse pind",C:C,"üüritav pind",A:A,13,BH:BH,1)),0)+IFERROR(SUMIFS(E:E,G:G,"Ainukasutuses pind",C:C,"Üüritav pind",H:H,BI218,A:A,14)/SUMIFS(E:E,G:G,"Ainukasutuses pind",C:C,"Üüritav pind",A:A,14)*(IF(G218="Korruse üldpind", SUMIFS(E:E,G:G,"Ühiskasutuses korruse pind",C:C,"üüritav pind",A:A,14,BH:BH,1),SUMIFS(E:E,G:G,"Korruse üldpind",C:C,"üüritav pind",A:A,14,BH:BH,1))+SUMIFS(E:E,G:G,"Ühiskasutuses korruse pind",C:C,"üüritav pind",A:A,14,BH:BH,1)), 0),IF(BI218="Aktiivne vakantsus", SUMIFS(E:E,C:C,"üüritav pind",G:G,"Ühiskasutuses korruse pind",BH:BH,1)+SUMIFS(E:E,C:C,"üüritav pind",G:G,"Korruse üldpind",BH:BH,1)-SUM($BL$2:BL217), IF(BI218="Üüritav büroopind kokku", SUM($BL$2:BL217), "")))</f>
        <v/>
      </c>
      <c r="BM218" s="34" t="str">
        <f ca="1">IF(BF218&lt;&gt;"",IFERROR(AY218/SUM($AY$3:OFFSET($AY$3,MATCH("Üüritav büroopind kokku",$BI$5:$BI$300,0),0))*(SUMIFS(E:E,G:G,"Ühiskasutuses hoone pind",C:C,"ÜÜRITAV PIND",BH:BH,1)+SUMIFS(E:E,G:G,"Hoone üldpind",C:C,"ÜÜRITAV PIND",BH:BH,1)),0),IF(BI218="Aktiivne vakantsus",IFERROR(AY218/SUM($AY$3:OFFSET($AY$3,MATCH("Üüritav büroopind kokku",$BI$5:$BI$300,0),0))*(SUMIFS(E:E,G:G,"Ühiskasutuses hoone pind",C:C,"ÜÜRITAV PIND",BH:BH,1)+SUMIFS(E:E,G:G,"Hoone üldpind",C:C,"ÜÜRITAV PIND",BH:BH,1)),0),IF(BI218="Üüritav büroopind kokku",SUM($BM$2:BM217),"")))</f>
        <v/>
      </c>
      <c r="BN218" s="34" t="str">
        <f>IF(OR(BF218&lt;&gt;"",BI218="Aktiivne vakantsus"),IFERROR(SUMIFS(INDEX($AC$3:$AU$1002,0,MATCH($BI218,AC$2:AU$2,0)),$BH$3:$BH$1002,1),0),IF(BI218="Üüritav büroopind kokku",SUM($BN$2:BN217), ""))</f>
        <v/>
      </c>
      <c r="BO218" s="34" t="str">
        <f t="shared" si="28"/>
        <v/>
      </c>
      <c r="BP218" s="114" t="str">
        <f t="shared" ca="1" si="26"/>
        <v/>
      </c>
    </row>
    <row r="219" spans="1:68" x14ac:dyDescent="0.3">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c r="BH219" s="108" t="str">
        <f t="shared" si="27"/>
        <v/>
      </c>
      <c r="BI219" s="9" t="str">
        <f t="shared" si="29"/>
        <v/>
      </c>
      <c r="BJ219" s="9" t="str">
        <f t="shared" si="30"/>
        <v/>
      </c>
      <c r="BK219" s="34" t="str">
        <f>IF(BF219&lt;&gt;"",IF(SUMIFS(E:E,H:H,BI219,G:G,"Ainukasutuses pind",C:C,"ÜÜRITAV PIND",BH:BH,1)=0,0,SUMIFS(E:E,H:H,BI219,G:G,"Ainukasutuses pind",C:C,"ÜÜRITAV PIND",BH:BH,1)),IF(BI219="Aktiivne vakantsus",SUMIFS(E:E,C:C,"üüritav pind",G:G,"ainukasutuses pind",BH:BH,1)-SUM($BK$2:BK218),IF(BI219="Üüritav büroopind kokku",SUM($BK$2:BK218),"")))</f>
        <v/>
      </c>
      <c r="BL219" s="34" t="str">
        <f>IF(BF219&lt;&gt;"",IFERROR(SUMIFS(E:E,G:G,"Ainukasutuses pind",C:C,"üüritav pind",H:H,BI219,A:A,-4)/SUMIFS(E:E,G:G,"Ainukasutuses pind",C:C,"üüritav pind",A:A,-4)*(IF(G219="Korruse üldpind", SUMIFS(E:E,G:G,"Ühiskasutuses korruse pind",C:C,"üüritav pind",A:A,-4,BH:BH,1),SUMIFS(E:E,G:G,"Korruse üldpind",C:C,"üüritav pind",A:A,-4,BH:BH,1))+SUMIFS(E:E,G:G,"Ühiskasutuses korruse pind",C:C,"üüritav pind",A:A,-4,BH:BH,1)),0)+IFERROR(SUMIFS(E:E,G:G,"Ainukasutuses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pind",H:H,BI219,A:A,-1)/SUMIFS(E:E,G:G,"Ainukasutuses pind",C:C,"üüritav pind",A:A,-1)*(IF(G219="Korruse üldpind",SUMIFS(E:E,G:G,"Ühiskasutuses korruse pind",C:C,"üüritav pind",A:A,-1,BH:BH,1),SUMIFS(E:E,G:G,"Korruse üldpind",C:C,"üüritav pind",A:A,-1,BH:BH,1))+SUMIFS(E:E,G:G,"Ühiskasutuses korruse pind",C:C,"üüritav pind",A:A,-1,BH:BH,1)),0)+IFERROR(SUMIFS(E:E,G:G,"Ainukasutuses pind",C:C,"üüritav pind",H:H,BI219,A:A,0)/SUMIFS(E:E,G:G,"Ainukasutuses pind",C:C,"üüritav pind",A:A,0)*(IF(G219="Korruse üldpind", SUMIFS(E:E,G:G,"Ühiskasutuses korruse pind",C:C,"üüritav pind",A:A,0,BH:BH,1),SUMIFS(E:E,G:G,"Korruse üldpind",C:C,"üüritav pind",A:A,0,BH:BH,1))+SUMIFS(E:E,G:G,"Ühiskasutuses korruse pind",C:C,"üüritav pind",A:A,0,BH:BH,1)),0)+IFERROR(SUMIFS(E:E,G:G,"Ainukasutuses pind",C:C,"üüritav pind",H:H,BI219,A:A,1)/SUMIFS(E:E,G:G,"Ainukasutuses pind",C:C,"üüritav pind",A:A,1)*(IF(G219="Korruse üldpind", SUMIFS(E:E,G:G,"Ühiskasutuses korruse pind",C:C,"üüritav pind",A:A,1,BH:BH,1),SUMIFS(E:E,G:G,"Korruse üldpind",C:C,"üüritav pind",A:A,1,BH:BH,1))+SUMIFS(E:E,G:G,"Ühiskasutuses korruse pind",C:C,"üüritav pind",A:A,1,BH:BH,1)),0)+IFERROR(SUMIFS(E:E,G:G,"Ainukasutuses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 0)+IFERROR(SUMIFS(E:E,G:G,"Ainukasutuses pind",C:C,"üüritav pind",H:H,BI219,A:A,4)/SUMIFS(E:E,G:G,"Ainukasutuses pind",C:C,"üüritav pind",A:A,4)*(IF(G219="Korruse üldpind",SUMIFS(E:E,G:G,"Ühiskasutuses korruse pind",C:C,"üüritav pind",A:A,4,BH:BH,1),SUMIFS(E:E,G:G,"Korruse üldpind",C:C,"üüritav pind",A:A,4,BH:BH,1))+SUMIFS(E:E,G:G,"Ühiskasutuses korruse pind",C:C,"üüritav pind",A:A,4,BH:BH,1)), 0)+IFERROR(SUMIFS(E:E,G:G,"Ainukasutuses pind",C:C,"üüritav pind",H:H,BI219,A:A,5)/SUMIFS(E:E,G:G,"Ainukasutuses pind",C:C,"üüritav pind",A:A,5)*(IF(G219="Korruse üldpind", SUMIFS(E:E,G:G,"Ühiskasutuses korruse pind",C:C,"üüritav pind",A:A,5,BH:BH,1),SUMIFS(E:E,G:G,"Korruse üldpind",C:C,"üüritav pind",A:A,5,BH:BH,1))+SUMIFS(E:E,G:G,"Ühiskasutuses korruse pind",C:C,"üüritav pind",A:A,5,BH:BH,1)), 0)+IFERROR(SUMIFS(E:E,G:G,"Ainukasutuses pind",C:C,"üüritav pind",H:H,BI219,A:A,6)/SUMIFS(E:E,G:G,"Ainukasutuses pind",C:C,"üüritav pind",A:A,6)*(IF(G219="Korruse üldpind", SUMIFS(E:E,G:G,"Ühiskasutuses korruse pind",C:C,"üüritav pind",A:A,6,BH:BH,1),SUMIFS(E:E,G:G,"Korruse üldpind",C:C,"üüritav pind",A:A,6,BH:BH,1))+SUMIFS(E:E,G:G,"Ühiskasutuses korruse pind",C:C,"üüritav pind",A:A,6,BH:BH,1)),0)+IFERROR(SUMIFS(E:E,G:G,"Ainukasutuses pind",C:C,"üüritav pind",H:H,BI219,A:A,7)/SUMIFS(E:E,G:G,"Ainukasutuses pind",C:C,"üüritav pind",A:A,7)*(IF(G219="Korruse üldpind", SUMIFS(E:E,G:G,"Ühiskasutuses korruse pind",C:C,"üüritav pind",A:A,7,BH:BH,1),SUMIFS(E:E,G:G,"Korruse üldpind",C:C,"üüritav pind",A:A,7,BH:BH,1))+SUMIFS(E:E,G:G,"Ühiskasutuses korruse pind",C:C,"üüritav pind",A:A,7,BH:BH,1)),0)+IFERROR(SUMIFS(E:E,G:G,"Ainukasutuses pind",C:C,"üüritav pind",H:H,BI219,A:A,8)/SUMIFS(E:E,G:G,"Ainukasutuses pind",C:C,"üüritav pind",A:A,8)*(IF(G219="Korruse üldpind", SUMIFS(E:E,G:G,"Ühiskasutuses korruse pind",C:C,"üüritav pind",A:A,8,BH:BH,1),SUMIFS(E:E,G:G,"Korruse üldpind",C:C,"üüritav pind",A:A,8,BH:BH,1))+SUMIFS(E:E,G:G,"Ühiskasutuses korruse pind",C:C,"üüritav pind",A:A,8,BH:BH,1)),0)+IFERROR(SUMIFS(E:E,G:G,"Ainukasutuses pind",C:C,"üüritav pind",H:H,BI219,A:A,9)/SUMIFS(E:E,G:G,"Ainukasutuses pind",C:C,"üüritav pind",A:A,9)*(IF(G219="Korruse üldpind", SUMIFS(E:E,G:G,"Ühiskasutuses korruse pind",C:C,"üüritav pind",A:A,9,BH:BH,1),SUMIFS(E:E,G:G,"Korruse üldpind",C:C,"üüritav pind",A:A,9,BH:BH,1))+SUMIFS(E:E,G:G,"Ühiskasutuses korruse pind",C:C,"üüritav pind",A:A,9,BH:BH,1)),0)+IFERROR(SUMIFS(E:E,G:G,"Ainukasutuses pind",C:C,"üüritav pind",H:H,BI219,A:A,10)/SUMIFS(E:E,G:G,"Ainukasutuses pind",C:C,"üüritav pind",A:A,10)*(IF(G219="Korruse üldpind", SUMIFS(E:E,G:G,"Ühiskasutuses korruse pind",C:C,"üüritav pind",A:A,10,BH:BH,1),SUMIFS(E:E,G:G,"Korruse üldpind",C:C,"üüritav pind",A:A,10,BH:BH,1))+SUMIFS(E:E,G:G,"Ühiskasutuses korruse pind",C:C,"üüritav pind",A:A,10,BH:BH,1)), 0)+IFERROR(SUMIFS(E:E,G:G,"Ainukasutuses pind",C:C,"üüritav pind",H:H,BI219,A:A,11)/SUMIFS(E:E,G:G,"Ainukasutuses pind",C:C,"üüritav pind",A:A,11)*(IF(G219="Korruse üldpind",SUMIFS(E:E,G:G,"Ühiskasutuses korruse pind",C:C,"üüritav pind",A:A,11,BH:BH,1),SUMIFS(E:E,G:G,"Korruse üldpind",C:C,"üüritav pind",A:A,11,BH:BH,1))+SUMIFS(E:E,G:G,"Ühiskasutuses korruse pind",C:C,"üüritav pind",A:A,11,BH:BH,1)), 0)+IFERROR(SUMIFS(E:E,G:G,"Ainukasutuses pind",C:C,"üüritav pind",H:H,BI219,A:A,12)/SUMIFS(E:E,G:G,"Ainukasutuses pind",C:C,"üüritav pind",A:A,12)*(IF(G219="Korruse üldpind", SUMIFS(E:E,G:G,"Ühiskasutuses korruse pind",C:C,"üüritav pind",A:A,12,BH:BH,1),SUMIFS(E:E,G:G,"Korruse üldpind",C:C,"üüritav pind",A:A,12,BH:BH,1))+SUMIFS(E:E,G:G,"Ühiskasutuses korruse pind",C:C,"üüritav pind",A:A,12,BH:BH,1)),0)+IFERROR(SUMIFS(E:E,G:G,"Ainukasutuses pind",C:C,"üüritav pind",H:H,BI219,A:A,13)/SUMIFS(E:E,G:G,"Ainukasutuses pind",C:C,"üüritav pind",A:A,13)*(IF(G219="Korruse üldpind", SUMIFS(E:E,G:G,"Ühiskasutuses korruse pind",C:C,"üüritav pind",A:A,13,BH:BH,1),SUMIFS(E:E,G:G,"Korruse üldpind",C:C,"üüritav pind",A:A,13,BH:BH,1))+SUMIFS(E:E,G:G,"Ühiskasutuses korruse pind",C:C,"üüritav pind",A:A,13,BH:BH,1)),0)+IFERROR(SUMIFS(E:E,G:G,"Ainukasutuses pind",C:C,"Üüritav pind",H:H,BI219,A:A,14)/SUMIFS(E:E,G:G,"Ainukasutuses pind",C:C,"Üüritav pind",A:A,14)*(IF(G219="Korruse üldpind", SUMIFS(E:E,G:G,"Ühiskasutuses korruse pind",C:C,"üüritav pind",A:A,14,BH:BH,1),SUMIFS(E:E,G:G,"Korruse üldpind",C:C,"üüritav pind",A:A,14,BH:BH,1))+SUMIFS(E:E,G:G,"Ühiskasutuses korruse pind",C:C,"üüritav pind",A:A,14,BH:BH,1)), 0),IF(BI219="Aktiivne vakantsus", SUMIFS(E:E,C:C,"üüritav pind",G:G,"Ühiskasutuses korruse pind",BH:BH,1)+SUMIFS(E:E,C:C,"üüritav pind",G:G,"Korruse üldpind",BH:BH,1)-SUM($BL$2:BL218), IF(BI219="Üüritav büroopind kokku", SUM($BL$2:BL218), "")))</f>
        <v/>
      </c>
      <c r="BM219" s="34" t="str">
        <f ca="1">IF(BF219&lt;&gt;"",IFERROR(AY219/SUM($AY$3:OFFSET($AY$3,MATCH("Üüritav büroopind kokku",$BI$5:$BI$300,0),0))*(SUMIFS(E:E,G:G,"Ühiskasutuses hoone pind",C:C,"ÜÜRITAV PIND",BH:BH,1)+SUMIFS(E:E,G:G,"Hoone üldpind",C:C,"ÜÜRITAV PIND",BH:BH,1)),0),IF(BI219="Aktiivne vakantsus",IFERROR(AY219/SUM($AY$3:OFFSET($AY$3,MATCH("Üüritav büroopind kokku",$BI$5:$BI$300,0),0))*(SUMIFS(E:E,G:G,"Ühiskasutuses hoone pind",C:C,"ÜÜRITAV PIND",BH:BH,1)+SUMIFS(E:E,G:G,"Hoone üldpind",C:C,"ÜÜRITAV PIND",BH:BH,1)),0),IF(BI219="Üüritav büroopind kokku",SUM($BM$2:BM218),"")))</f>
        <v/>
      </c>
      <c r="BN219" s="34" t="str">
        <f>IF(OR(BF219&lt;&gt;"",BI219="Aktiivne vakantsus"),IFERROR(SUMIFS(INDEX($AC$3:$AU$1002,0,MATCH($BI219,AC$2:AU$2,0)),$BH$3:$BH$1002,1),0),IF(BI219="Üüritav büroopind kokku",SUM($BN$2:BN218), ""))</f>
        <v/>
      </c>
      <c r="BO219" s="34" t="str">
        <f t="shared" si="28"/>
        <v/>
      </c>
      <c r="BP219" s="114" t="str">
        <f t="shared" ca="1" si="26"/>
        <v/>
      </c>
    </row>
    <row r="220" spans="1:68" x14ac:dyDescent="0.3">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c r="BH220" s="108" t="str">
        <f t="shared" si="27"/>
        <v/>
      </c>
      <c r="BI220" s="9" t="str">
        <f t="shared" si="29"/>
        <v/>
      </c>
      <c r="BJ220" s="9" t="str">
        <f t="shared" si="30"/>
        <v/>
      </c>
      <c r="BK220" s="34" t="str">
        <f>IF(BF220&lt;&gt;"",IF(SUMIFS(E:E,H:H,BI220,G:G,"Ainukasutuses pind",C:C,"ÜÜRITAV PIND",BH:BH,1)=0,0,SUMIFS(E:E,H:H,BI220,G:G,"Ainukasutuses pind",C:C,"ÜÜRITAV PIND",BH:BH,1)),IF(BI220="Aktiivne vakantsus",SUMIFS(E:E,C:C,"üüritav pind",G:G,"ainukasutuses pind",BH:BH,1)-SUM($BK$2:BK219),IF(BI220="Üüritav büroopind kokku",SUM($BK$2:BK219),"")))</f>
        <v/>
      </c>
      <c r="BL220" s="34" t="str">
        <f>IF(BF220&lt;&gt;"",IFERROR(SUMIFS(E:E,G:G,"Ainukasutuses pind",C:C,"üüritav pind",H:H,BI220,A:A,-4)/SUMIFS(E:E,G:G,"Ainukasutuses pind",C:C,"üüritav pind",A:A,-4)*(IF(G220="Korruse üldpind", SUMIFS(E:E,G:G,"Ühiskasutuses korruse pind",C:C,"üüritav pind",A:A,-4,BH:BH,1),SUMIFS(E:E,G:G,"Korruse üldpind",C:C,"üüritav pind",A:A,-4,BH:BH,1))+SUMIFS(E:E,G:G,"Ühiskasutuses korruse pind",C:C,"üüritav pind",A:A,-4,BH:BH,1)),0)+IFERROR(SUMIFS(E:E,G:G,"Ainukasutuses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pind",H:H,BI220,A:A,-1)/SUMIFS(E:E,G:G,"Ainukasutuses pind",C:C,"üüritav pind",A:A,-1)*(IF(G220="Korruse üldpind",SUMIFS(E:E,G:G,"Ühiskasutuses korruse pind",C:C,"üüritav pind",A:A,-1,BH:BH,1),SUMIFS(E:E,G:G,"Korruse üldpind",C:C,"üüritav pind",A:A,-1,BH:BH,1))+SUMIFS(E:E,G:G,"Ühiskasutuses korruse pind",C:C,"üüritav pind",A:A,-1,BH:BH,1)),0)+IFERROR(SUMIFS(E:E,G:G,"Ainukasutuses pind",C:C,"üüritav pind",H:H,BI220,A:A,0)/SUMIFS(E:E,G:G,"Ainukasutuses pind",C:C,"üüritav pind",A:A,0)*(IF(G220="Korruse üldpind", SUMIFS(E:E,G:G,"Ühiskasutuses korruse pind",C:C,"üüritav pind",A:A,0,BH:BH,1),SUMIFS(E:E,G:G,"Korruse üldpind",C:C,"üüritav pind",A:A,0,BH:BH,1))+SUMIFS(E:E,G:G,"Ühiskasutuses korruse pind",C:C,"üüritav pind",A:A,0,BH:BH,1)),0)+IFERROR(SUMIFS(E:E,G:G,"Ainukasutuses pind",C:C,"üüritav pind",H:H,BI220,A:A,1)/SUMIFS(E:E,G:G,"Ainukasutuses pind",C:C,"üüritav pind",A:A,1)*(IF(G220="Korruse üldpind", SUMIFS(E:E,G:G,"Ühiskasutuses korruse pind",C:C,"üüritav pind",A:A,1,BH:BH,1),SUMIFS(E:E,G:G,"Korruse üldpind",C:C,"üüritav pind",A:A,1,BH:BH,1))+SUMIFS(E:E,G:G,"Ühiskasutuses korruse pind",C:C,"üüritav pind",A:A,1,BH:BH,1)),0)+IFERROR(SUMIFS(E:E,G:G,"Ainukasutuses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 0)+IFERROR(SUMIFS(E:E,G:G,"Ainukasutuses pind",C:C,"üüritav pind",H:H,BI220,A:A,4)/SUMIFS(E:E,G:G,"Ainukasutuses pind",C:C,"üüritav pind",A:A,4)*(IF(G220="Korruse üldpind",SUMIFS(E:E,G:G,"Ühiskasutuses korruse pind",C:C,"üüritav pind",A:A,4,BH:BH,1),SUMIFS(E:E,G:G,"Korruse üldpind",C:C,"üüritav pind",A:A,4,BH:BH,1))+SUMIFS(E:E,G:G,"Ühiskasutuses korruse pind",C:C,"üüritav pind",A:A,4,BH:BH,1)), 0)+IFERROR(SUMIFS(E:E,G:G,"Ainukasutuses pind",C:C,"üüritav pind",H:H,BI220,A:A,5)/SUMIFS(E:E,G:G,"Ainukasutuses pind",C:C,"üüritav pind",A:A,5)*(IF(G220="Korruse üldpind", SUMIFS(E:E,G:G,"Ühiskasutuses korruse pind",C:C,"üüritav pind",A:A,5,BH:BH,1),SUMIFS(E:E,G:G,"Korruse üldpind",C:C,"üüritav pind",A:A,5,BH:BH,1))+SUMIFS(E:E,G:G,"Ühiskasutuses korruse pind",C:C,"üüritav pind",A:A,5,BH:BH,1)), 0)+IFERROR(SUMIFS(E:E,G:G,"Ainukasutuses pind",C:C,"üüritav pind",H:H,BI220,A:A,6)/SUMIFS(E:E,G:G,"Ainukasutuses pind",C:C,"üüritav pind",A:A,6)*(IF(G220="Korruse üldpind", SUMIFS(E:E,G:G,"Ühiskasutuses korruse pind",C:C,"üüritav pind",A:A,6,BH:BH,1),SUMIFS(E:E,G:G,"Korruse üldpind",C:C,"üüritav pind",A:A,6,BH:BH,1))+SUMIFS(E:E,G:G,"Ühiskasutuses korruse pind",C:C,"üüritav pind",A:A,6,BH:BH,1)),0)+IFERROR(SUMIFS(E:E,G:G,"Ainukasutuses pind",C:C,"üüritav pind",H:H,BI220,A:A,7)/SUMIFS(E:E,G:G,"Ainukasutuses pind",C:C,"üüritav pind",A:A,7)*(IF(G220="Korruse üldpind", SUMIFS(E:E,G:G,"Ühiskasutuses korruse pind",C:C,"üüritav pind",A:A,7,BH:BH,1),SUMIFS(E:E,G:G,"Korruse üldpind",C:C,"üüritav pind",A:A,7,BH:BH,1))+SUMIFS(E:E,G:G,"Ühiskasutuses korruse pind",C:C,"üüritav pind",A:A,7,BH:BH,1)),0)+IFERROR(SUMIFS(E:E,G:G,"Ainukasutuses pind",C:C,"üüritav pind",H:H,BI220,A:A,8)/SUMIFS(E:E,G:G,"Ainukasutuses pind",C:C,"üüritav pind",A:A,8)*(IF(G220="Korruse üldpind", SUMIFS(E:E,G:G,"Ühiskasutuses korruse pind",C:C,"üüritav pind",A:A,8,BH:BH,1),SUMIFS(E:E,G:G,"Korruse üldpind",C:C,"üüritav pind",A:A,8,BH:BH,1))+SUMIFS(E:E,G:G,"Ühiskasutuses korruse pind",C:C,"üüritav pind",A:A,8,BH:BH,1)),0)+IFERROR(SUMIFS(E:E,G:G,"Ainukasutuses pind",C:C,"üüritav pind",H:H,BI220,A:A,9)/SUMIFS(E:E,G:G,"Ainukasutuses pind",C:C,"üüritav pind",A:A,9)*(IF(G220="Korruse üldpind", SUMIFS(E:E,G:G,"Ühiskasutuses korruse pind",C:C,"üüritav pind",A:A,9,BH:BH,1),SUMIFS(E:E,G:G,"Korruse üldpind",C:C,"üüritav pind",A:A,9,BH:BH,1))+SUMIFS(E:E,G:G,"Ühiskasutuses korruse pind",C:C,"üüritav pind",A:A,9,BH:BH,1)),0)+IFERROR(SUMIFS(E:E,G:G,"Ainukasutuses pind",C:C,"üüritav pind",H:H,BI220,A:A,10)/SUMIFS(E:E,G:G,"Ainukasutuses pind",C:C,"üüritav pind",A:A,10)*(IF(G220="Korruse üldpind", SUMIFS(E:E,G:G,"Ühiskasutuses korruse pind",C:C,"üüritav pind",A:A,10,BH:BH,1),SUMIFS(E:E,G:G,"Korruse üldpind",C:C,"üüritav pind",A:A,10,BH:BH,1))+SUMIFS(E:E,G:G,"Ühiskasutuses korruse pind",C:C,"üüritav pind",A:A,10,BH:BH,1)), 0)+IFERROR(SUMIFS(E:E,G:G,"Ainukasutuses pind",C:C,"üüritav pind",H:H,BI220,A:A,11)/SUMIFS(E:E,G:G,"Ainukasutuses pind",C:C,"üüritav pind",A:A,11)*(IF(G220="Korruse üldpind",SUMIFS(E:E,G:G,"Ühiskasutuses korruse pind",C:C,"üüritav pind",A:A,11,BH:BH,1),SUMIFS(E:E,G:G,"Korruse üldpind",C:C,"üüritav pind",A:A,11,BH:BH,1))+SUMIFS(E:E,G:G,"Ühiskasutuses korruse pind",C:C,"üüritav pind",A:A,11,BH:BH,1)), 0)+IFERROR(SUMIFS(E:E,G:G,"Ainukasutuses pind",C:C,"üüritav pind",H:H,BI220,A:A,12)/SUMIFS(E:E,G:G,"Ainukasutuses pind",C:C,"üüritav pind",A:A,12)*(IF(G220="Korruse üldpind", SUMIFS(E:E,G:G,"Ühiskasutuses korruse pind",C:C,"üüritav pind",A:A,12,BH:BH,1),SUMIFS(E:E,G:G,"Korruse üldpind",C:C,"üüritav pind",A:A,12,BH:BH,1))+SUMIFS(E:E,G:G,"Ühiskasutuses korruse pind",C:C,"üüritav pind",A:A,12,BH:BH,1)),0)+IFERROR(SUMIFS(E:E,G:G,"Ainukasutuses pind",C:C,"üüritav pind",H:H,BI220,A:A,13)/SUMIFS(E:E,G:G,"Ainukasutuses pind",C:C,"üüritav pind",A:A,13)*(IF(G220="Korruse üldpind", SUMIFS(E:E,G:G,"Ühiskasutuses korruse pind",C:C,"üüritav pind",A:A,13,BH:BH,1),SUMIFS(E:E,G:G,"Korruse üldpind",C:C,"üüritav pind",A:A,13,BH:BH,1))+SUMIFS(E:E,G:G,"Ühiskasutuses korruse pind",C:C,"üüritav pind",A:A,13,BH:BH,1)),0)+IFERROR(SUMIFS(E:E,G:G,"Ainukasutuses pind",C:C,"Üüritav pind",H:H,BI220,A:A,14)/SUMIFS(E:E,G:G,"Ainukasutuses pind",C:C,"Üüritav pind",A:A,14)*(IF(G220="Korruse üldpind", SUMIFS(E:E,G:G,"Ühiskasutuses korruse pind",C:C,"üüritav pind",A:A,14,BH:BH,1),SUMIFS(E:E,G:G,"Korruse üldpind",C:C,"üüritav pind",A:A,14,BH:BH,1))+SUMIFS(E:E,G:G,"Ühiskasutuses korruse pind",C:C,"üüritav pind",A:A,14,BH:BH,1)), 0),IF(BI220="Aktiivne vakantsus", SUMIFS(E:E,C:C,"üüritav pind",G:G,"Ühiskasutuses korruse pind",BH:BH,1)+SUMIFS(E:E,C:C,"üüritav pind",G:G,"Korruse üldpind",BH:BH,1)-SUM($BL$2:BL219), IF(BI220="Üüritav büroopind kokku", SUM($BL$2:BL219), "")))</f>
        <v/>
      </c>
      <c r="BM220" s="34" t="str">
        <f ca="1">IF(BF220&lt;&gt;"",IFERROR(AY220/SUM($AY$3:OFFSET($AY$3,MATCH("Üüritav büroopind kokku",$BI$5:$BI$300,0),0))*(SUMIFS(E:E,G:G,"Ühiskasutuses hoone pind",C:C,"ÜÜRITAV PIND",BH:BH,1)+SUMIFS(E:E,G:G,"Hoone üldpind",C:C,"ÜÜRITAV PIND",BH:BH,1)),0),IF(BI220="Aktiivne vakantsus",IFERROR(AY220/SUM($AY$3:OFFSET($AY$3,MATCH("Üüritav büroopind kokku",$BI$5:$BI$300,0),0))*(SUMIFS(E:E,G:G,"Ühiskasutuses hoone pind",C:C,"ÜÜRITAV PIND",BH:BH,1)+SUMIFS(E:E,G:G,"Hoone üldpind",C:C,"ÜÜRITAV PIND",BH:BH,1)),0),IF(BI220="Üüritav büroopind kokku",SUM($BM$2:BM219),"")))</f>
        <v/>
      </c>
      <c r="BN220" s="34" t="str">
        <f>IF(OR(BF220&lt;&gt;"",BI220="Aktiivne vakantsus"),IFERROR(SUMIFS(INDEX($AC$3:$AU$1002,0,MATCH($BI220,AC$2:AU$2,0)),$BH$3:$BH$1002,1),0),IF(BI220="Üüritav büroopind kokku",SUM($BN$2:BN219), ""))</f>
        <v/>
      </c>
      <c r="BO220" s="34" t="str">
        <f t="shared" si="28"/>
        <v/>
      </c>
      <c r="BP220" s="114" t="str">
        <f t="shared" ca="1" si="26"/>
        <v/>
      </c>
    </row>
    <row r="221" spans="1:68" x14ac:dyDescent="0.3">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c r="BH221" s="108" t="str">
        <f t="shared" si="27"/>
        <v/>
      </c>
      <c r="BI221" s="9" t="str">
        <f t="shared" si="29"/>
        <v/>
      </c>
      <c r="BJ221" s="9" t="str">
        <f t="shared" si="30"/>
        <v/>
      </c>
      <c r="BK221" s="34" t="str">
        <f>IF(BF221&lt;&gt;"",IF(SUMIFS(E:E,H:H,BI221,G:G,"Ainukasutuses pind",C:C,"ÜÜRITAV PIND",BH:BH,1)=0,0,SUMIFS(E:E,H:H,BI221,G:G,"Ainukasutuses pind",C:C,"ÜÜRITAV PIND",BH:BH,1)),IF(BI221="Aktiivne vakantsus",SUMIFS(E:E,C:C,"üüritav pind",G:G,"ainukasutuses pind",BH:BH,1)-SUM($BK$2:BK220),IF(BI221="Üüritav büroopind kokku",SUM($BK$2:BK220),"")))</f>
        <v/>
      </c>
      <c r="BL221" s="34" t="str">
        <f>IF(BF221&lt;&gt;"",IFERROR(SUMIFS(E:E,G:G,"Ainukasutuses pind",C:C,"üüritav pind",H:H,BI221,A:A,-4)/SUMIFS(E:E,G:G,"Ainukasutuses pind",C:C,"üüritav pind",A:A,-4)*(IF(G221="Korruse üldpind", SUMIFS(E:E,G:G,"Ühiskasutuses korruse pind",C:C,"üüritav pind",A:A,-4,BH:BH,1),SUMIFS(E:E,G:G,"Korruse üldpind",C:C,"üüritav pind",A:A,-4,BH:BH,1))+SUMIFS(E:E,G:G,"Ühiskasutuses korruse pind",C:C,"üüritav pind",A:A,-4,BH:BH,1)),0)+IFERROR(SUMIFS(E:E,G:G,"Ainukasutuses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pind",H:H,BI221,A:A,-1)/SUMIFS(E:E,G:G,"Ainukasutuses pind",C:C,"üüritav pind",A:A,-1)*(IF(G221="Korruse üldpind",SUMIFS(E:E,G:G,"Ühiskasutuses korruse pind",C:C,"üüritav pind",A:A,-1,BH:BH,1),SUMIFS(E:E,G:G,"Korruse üldpind",C:C,"üüritav pind",A:A,-1,BH:BH,1))+SUMIFS(E:E,G:G,"Ühiskasutuses korruse pind",C:C,"üüritav pind",A:A,-1,BH:BH,1)),0)+IFERROR(SUMIFS(E:E,G:G,"Ainukasutuses pind",C:C,"üüritav pind",H:H,BI221,A:A,0)/SUMIFS(E:E,G:G,"Ainukasutuses pind",C:C,"üüritav pind",A:A,0)*(IF(G221="Korruse üldpind", SUMIFS(E:E,G:G,"Ühiskasutuses korruse pind",C:C,"üüritav pind",A:A,0,BH:BH,1),SUMIFS(E:E,G:G,"Korruse üldpind",C:C,"üüritav pind",A:A,0,BH:BH,1))+SUMIFS(E:E,G:G,"Ühiskasutuses korruse pind",C:C,"üüritav pind",A:A,0,BH:BH,1)),0)+IFERROR(SUMIFS(E:E,G:G,"Ainukasutuses pind",C:C,"üüritav pind",H:H,BI221,A:A,1)/SUMIFS(E:E,G:G,"Ainukasutuses pind",C:C,"üüritav pind",A:A,1)*(IF(G221="Korruse üldpind", SUMIFS(E:E,G:G,"Ühiskasutuses korruse pind",C:C,"üüritav pind",A:A,1,BH:BH,1),SUMIFS(E:E,G:G,"Korruse üldpind",C:C,"üüritav pind",A:A,1,BH:BH,1))+SUMIFS(E:E,G:G,"Ühiskasutuses korruse pind",C:C,"üüritav pind",A:A,1,BH:BH,1)),0)+IFERROR(SUMIFS(E:E,G:G,"Ainukasutuses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 0)+IFERROR(SUMIFS(E:E,G:G,"Ainukasutuses pind",C:C,"üüritav pind",H:H,BI221,A:A,4)/SUMIFS(E:E,G:G,"Ainukasutuses pind",C:C,"üüritav pind",A:A,4)*(IF(G221="Korruse üldpind",SUMIFS(E:E,G:G,"Ühiskasutuses korruse pind",C:C,"üüritav pind",A:A,4,BH:BH,1),SUMIFS(E:E,G:G,"Korruse üldpind",C:C,"üüritav pind",A:A,4,BH:BH,1))+SUMIFS(E:E,G:G,"Ühiskasutuses korruse pind",C:C,"üüritav pind",A:A,4,BH:BH,1)), 0)+IFERROR(SUMIFS(E:E,G:G,"Ainukasutuses pind",C:C,"üüritav pind",H:H,BI221,A:A,5)/SUMIFS(E:E,G:G,"Ainukasutuses pind",C:C,"üüritav pind",A:A,5)*(IF(G221="Korruse üldpind", SUMIFS(E:E,G:G,"Ühiskasutuses korruse pind",C:C,"üüritav pind",A:A,5,BH:BH,1),SUMIFS(E:E,G:G,"Korruse üldpind",C:C,"üüritav pind",A:A,5,BH:BH,1))+SUMIFS(E:E,G:G,"Ühiskasutuses korruse pind",C:C,"üüritav pind",A:A,5,BH:BH,1)), 0)+IFERROR(SUMIFS(E:E,G:G,"Ainukasutuses pind",C:C,"üüritav pind",H:H,BI221,A:A,6)/SUMIFS(E:E,G:G,"Ainukasutuses pind",C:C,"üüritav pind",A:A,6)*(IF(G221="Korruse üldpind", SUMIFS(E:E,G:G,"Ühiskasutuses korruse pind",C:C,"üüritav pind",A:A,6,BH:BH,1),SUMIFS(E:E,G:G,"Korruse üldpind",C:C,"üüritav pind",A:A,6,BH:BH,1))+SUMIFS(E:E,G:G,"Ühiskasutuses korruse pind",C:C,"üüritav pind",A:A,6,BH:BH,1)),0)+IFERROR(SUMIFS(E:E,G:G,"Ainukasutuses pind",C:C,"üüritav pind",H:H,BI221,A:A,7)/SUMIFS(E:E,G:G,"Ainukasutuses pind",C:C,"üüritav pind",A:A,7)*(IF(G221="Korruse üldpind", SUMIFS(E:E,G:G,"Ühiskasutuses korruse pind",C:C,"üüritav pind",A:A,7,BH:BH,1),SUMIFS(E:E,G:G,"Korruse üldpind",C:C,"üüritav pind",A:A,7,BH:BH,1))+SUMIFS(E:E,G:G,"Ühiskasutuses korruse pind",C:C,"üüritav pind",A:A,7,BH:BH,1)),0)+IFERROR(SUMIFS(E:E,G:G,"Ainukasutuses pind",C:C,"üüritav pind",H:H,BI221,A:A,8)/SUMIFS(E:E,G:G,"Ainukasutuses pind",C:C,"üüritav pind",A:A,8)*(IF(G221="Korruse üldpind", SUMIFS(E:E,G:G,"Ühiskasutuses korruse pind",C:C,"üüritav pind",A:A,8,BH:BH,1),SUMIFS(E:E,G:G,"Korruse üldpind",C:C,"üüritav pind",A:A,8,BH:BH,1))+SUMIFS(E:E,G:G,"Ühiskasutuses korruse pind",C:C,"üüritav pind",A:A,8,BH:BH,1)),0)+IFERROR(SUMIFS(E:E,G:G,"Ainukasutuses pind",C:C,"üüritav pind",H:H,BI221,A:A,9)/SUMIFS(E:E,G:G,"Ainukasutuses pind",C:C,"üüritav pind",A:A,9)*(IF(G221="Korruse üldpind", SUMIFS(E:E,G:G,"Ühiskasutuses korruse pind",C:C,"üüritav pind",A:A,9,BH:BH,1),SUMIFS(E:E,G:G,"Korruse üldpind",C:C,"üüritav pind",A:A,9,BH:BH,1))+SUMIFS(E:E,G:G,"Ühiskasutuses korruse pind",C:C,"üüritav pind",A:A,9,BH:BH,1)),0)+IFERROR(SUMIFS(E:E,G:G,"Ainukasutuses pind",C:C,"üüritav pind",H:H,BI221,A:A,10)/SUMIFS(E:E,G:G,"Ainukasutuses pind",C:C,"üüritav pind",A:A,10)*(IF(G221="Korruse üldpind", SUMIFS(E:E,G:G,"Ühiskasutuses korruse pind",C:C,"üüritav pind",A:A,10,BH:BH,1),SUMIFS(E:E,G:G,"Korruse üldpind",C:C,"üüritav pind",A:A,10,BH:BH,1))+SUMIFS(E:E,G:G,"Ühiskasutuses korruse pind",C:C,"üüritav pind",A:A,10,BH:BH,1)), 0)+IFERROR(SUMIFS(E:E,G:G,"Ainukasutuses pind",C:C,"üüritav pind",H:H,BI221,A:A,11)/SUMIFS(E:E,G:G,"Ainukasutuses pind",C:C,"üüritav pind",A:A,11)*(IF(G221="Korruse üldpind",SUMIFS(E:E,G:G,"Ühiskasutuses korruse pind",C:C,"üüritav pind",A:A,11,BH:BH,1),SUMIFS(E:E,G:G,"Korruse üldpind",C:C,"üüritav pind",A:A,11,BH:BH,1))+SUMIFS(E:E,G:G,"Ühiskasutuses korruse pind",C:C,"üüritav pind",A:A,11,BH:BH,1)), 0)+IFERROR(SUMIFS(E:E,G:G,"Ainukasutuses pind",C:C,"üüritav pind",H:H,BI221,A:A,12)/SUMIFS(E:E,G:G,"Ainukasutuses pind",C:C,"üüritav pind",A:A,12)*(IF(G221="Korruse üldpind", SUMIFS(E:E,G:G,"Ühiskasutuses korruse pind",C:C,"üüritav pind",A:A,12,BH:BH,1),SUMIFS(E:E,G:G,"Korruse üldpind",C:C,"üüritav pind",A:A,12,BH:BH,1))+SUMIFS(E:E,G:G,"Ühiskasutuses korruse pind",C:C,"üüritav pind",A:A,12,BH:BH,1)),0)+IFERROR(SUMIFS(E:E,G:G,"Ainukasutuses pind",C:C,"üüritav pind",H:H,BI221,A:A,13)/SUMIFS(E:E,G:G,"Ainukasutuses pind",C:C,"üüritav pind",A:A,13)*(IF(G221="Korruse üldpind", SUMIFS(E:E,G:G,"Ühiskasutuses korruse pind",C:C,"üüritav pind",A:A,13,BH:BH,1),SUMIFS(E:E,G:G,"Korruse üldpind",C:C,"üüritav pind",A:A,13,BH:BH,1))+SUMIFS(E:E,G:G,"Ühiskasutuses korruse pind",C:C,"üüritav pind",A:A,13,BH:BH,1)),0)+IFERROR(SUMIFS(E:E,G:G,"Ainukasutuses pind",C:C,"Üüritav pind",H:H,BI221,A:A,14)/SUMIFS(E:E,G:G,"Ainukasutuses pind",C:C,"Üüritav pind",A:A,14)*(IF(G221="Korruse üldpind", SUMIFS(E:E,G:G,"Ühiskasutuses korruse pind",C:C,"üüritav pind",A:A,14,BH:BH,1),SUMIFS(E:E,G:G,"Korruse üldpind",C:C,"üüritav pind",A:A,14,BH:BH,1))+SUMIFS(E:E,G:G,"Ühiskasutuses korruse pind",C:C,"üüritav pind",A:A,14,BH:BH,1)), 0),IF(BI221="Aktiivne vakantsus", SUMIFS(E:E,C:C,"üüritav pind",G:G,"Ühiskasutuses korruse pind",BH:BH,1)+SUMIFS(E:E,C:C,"üüritav pind",G:G,"Korruse üldpind",BH:BH,1)-SUM($BL$2:BL220), IF(BI221="Üüritav büroopind kokku", SUM($BL$2:BL220), "")))</f>
        <v/>
      </c>
      <c r="BM221" s="34" t="str">
        <f ca="1">IF(BF221&lt;&gt;"",IFERROR(AY221/SUM($AY$3:OFFSET($AY$3,MATCH("Üüritav büroopind kokku",$BI$5:$BI$300,0),0))*(SUMIFS(E:E,G:G,"Ühiskasutuses hoone pind",C:C,"ÜÜRITAV PIND",BH:BH,1)+SUMIFS(E:E,G:G,"Hoone üldpind",C:C,"ÜÜRITAV PIND",BH:BH,1)),0),IF(BI221="Aktiivne vakantsus",IFERROR(AY221/SUM($AY$3:OFFSET($AY$3,MATCH("Üüritav büroopind kokku",$BI$5:$BI$300,0),0))*(SUMIFS(E:E,G:G,"Ühiskasutuses hoone pind",C:C,"ÜÜRITAV PIND",BH:BH,1)+SUMIFS(E:E,G:G,"Hoone üldpind",C:C,"ÜÜRITAV PIND",BH:BH,1)),0),IF(BI221="Üüritav büroopind kokku",SUM($BM$2:BM220),"")))</f>
        <v/>
      </c>
      <c r="BN221" s="34" t="str">
        <f>IF(OR(BF221&lt;&gt;"",BI221="Aktiivne vakantsus"),IFERROR(SUMIFS(INDEX($AC$3:$AU$1002,0,MATCH($BI221,AC$2:AU$2,0)),$BH$3:$BH$1002,1),0),IF(BI221="Üüritav büroopind kokku",SUM($BN$2:BN220), ""))</f>
        <v/>
      </c>
      <c r="BO221" s="34" t="str">
        <f t="shared" si="28"/>
        <v/>
      </c>
      <c r="BP221" s="114" t="str">
        <f t="shared" ca="1" si="26"/>
        <v/>
      </c>
    </row>
    <row r="222" spans="1:68" x14ac:dyDescent="0.3">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c r="BH222" s="108" t="str">
        <f t="shared" si="27"/>
        <v/>
      </c>
      <c r="BI222" s="9" t="str">
        <f t="shared" si="29"/>
        <v/>
      </c>
      <c r="BJ222" s="9" t="str">
        <f t="shared" si="30"/>
        <v/>
      </c>
      <c r="BK222" s="34" t="str">
        <f>IF(BF222&lt;&gt;"",IF(SUMIFS(E:E,H:H,BI222,G:G,"Ainukasutuses pind",C:C,"ÜÜRITAV PIND",BH:BH,1)=0,0,SUMIFS(E:E,H:H,BI222,G:G,"Ainukasutuses pind",C:C,"ÜÜRITAV PIND",BH:BH,1)),IF(BI222="Aktiivne vakantsus",SUMIFS(E:E,C:C,"üüritav pind",G:G,"ainukasutuses pind",BH:BH,1)-SUM($BK$2:BK221),IF(BI222="Üüritav büroopind kokku",SUM($BK$2:BK221),"")))</f>
        <v/>
      </c>
      <c r="BL222" s="34" t="str">
        <f>IF(BF222&lt;&gt;"",IFERROR(SUMIFS(E:E,G:G,"Ainukasutuses pind",C:C,"üüritav pind",H:H,BI222,A:A,-4)/SUMIFS(E:E,G:G,"Ainukasutuses pind",C:C,"üüritav pind",A:A,-4)*(IF(G222="Korruse üldpind", SUMIFS(E:E,G:G,"Ühiskasutuses korruse pind",C:C,"üüritav pind",A:A,-4,BH:BH,1),SUMIFS(E:E,G:G,"Korruse üldpind",C:C,"üüritav pind",A:A,-4,BH:BH,1))+SUMIFS(E:E,G:G,"Ühiskasutuses korruse pind",C:C,"üüritav pind",A:A,-4,BH:BH,1)),0)+IFERROR(SUMIFS(E:E,G:G,"Ainukasutuses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pind",H:H,BI222,A:A,-1)/SUMIFS(E:E,G:G,"Ainukasutuses pind",C:C,"üüritav pind",A:A,-1)*(IF(G222="Korruse üldpind",SUMIFS(E:E,G:G,"Ühiskasutuses korruse pind",C:C,"üüritav pind",A:A,-1,BH:BH,1),SUMIFS(E:E,G:G,"Korruse üldpind",C:C,"üüritav pind",A:A,-1,BH:BH,1))+SUMIFS(E:E,G:G,"Ühiskasutuses korruse pind",C:C,"üüritav pind",A:A,-1,BH:BH,1)),0)+IFERROR(SUMIFS(E:E,G:G,"Ainukasutuses pind",C:C,"üüritav pind",H:H,BI222,A:A,0)/SUMIFS(E:E,G:G,"Ainukasutuses pind",C:C,"üüritav pind",A:A,0)*(IF(G222="Korruse üldpind", SUMIFS(E:E,G:G,"Ühiskasutuses korruse pind",C:C,"üüritav pind",A:A,0,BH:BH,1),SUMIFS(E:E,G:G,"Korruse üldpind",C:C,"üüritav pind",A:A,0,BH:BH,1))+SUMIFS(E:E,G:G,"Ühiskasutuses korruse pind",C:C,"üüritav pind",A:A,0,BH:BH,1)),0)+IFERROR(SUMIFS(E:E,G:G,"Ainukasutuses pind",C:C,"üüritav pind",H:H,BI222,A:A,1)/SUMIFS(E:E,G:G,"Ainukasutuses pind",C:C,"üüritav pind",A:A,1)*(IF(G222="Korruse üldpind", SUMIFS(E:E,G:G,"Ühiskasutuses korruse pind",C:C,"üüritav pind",A:A,1,BH:BH,1),SUMIFS(E:E,G:G,"Korruse üldpind",C:C,"üüritav pind",A:A,1,BH:BH,1))+SUMIFS(E:E,G:G,"Ühiskasutuses korruse pind",C:C,"üüritav pind",A:A,1,BH:BH,1)),0)+IFERROR(SUMIFS(E:E,G:G,"Ainukasutuses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 0)+IFERROR(SUMIFS(E:E,G:G,"Ainukasutuses pind",C:C,"üüritav pind",H:H,BI222,A:A,4)/SUMIFS(E:E,G:G,"Ainukasutuses pind",C:C,"üüritav pind",A:A,4)*(IF(G222="Korruse üldpind",SUMIFS(E:E,G:G,"Ühiskasutuses korruse pind",C:C,"üüritav pind",A:A,4,BH:BH,1),SUMIFS(E:E,G:G,"Korruse üldpind",C:C,"üüritav pind",A:A,4,BH:BH,1))+SUMIFS(E:E,G:G,"Ühiskasutuses korruse pind",C:C,"üüritav pind",A:A,4,BH:BH,1)), 0)+IFERROR(SUMIFS(E:E,G:G,"Ainukasutuses pind",C:C,"üüritav pind",H:H,BI222,A:A,5)/SUMIFS(E:E,G:G,"Ainukasutuses pind",C:C,"üüritav pind",A:A,5)*(IF(G222="Korruse üldpind", SUMIFS(E:E,G:G,"Ühiskasutuses korruse pind",C:C,"üüritav pind",A:A,5,BH:BH,1),SUMIFS(E:E,G:G,"Korruse üldpind",C:C,"üüritav pind",A:A,5,BH:BH,1))+SUMIFS(E:E,G:G,"Ühiskasutuses korruse pind",C:C,"üüritav pind",A:A,5,BH:BH,1)), 0)+IFERROR(SUMIFS(E:E,G:G,"Ainukasutuses pind",C:C,"üüritav pind",H:H,BI222,A:A,6)/SUMIFS(E:E,G:G,"Ainukasutuses pind",C:C,"üüritav pind",A:A,6)*(IF(G222="Korruse üldpind", SUMIFS(E:E,G:G,"Ühiskasutuses korruse pind",C:C,"üüritav pind",A:A,6,BH:BH,1),SUMIFS(E:E,G:G,"Korruse üldpind",C:C,"üüritav pind",A:A,6,BH:BH,1))+SUMIFS(E:E,G:G,"Ühiskasutuses korruse pind",C:C,"üüritav pind",A:A,6,BH:BH,1)),0)+IFERROR(SUMIFS(E:E,G:G,"Ainukasutuses pind",C:C,"üüritav pind",H:H,BI222,A:A,7)/SUMIFS(E:E,G:G,"Ainukasutuses pind",C:C,"üüritav pind",A:A,7)*(IF(G222="Korruse üldpind", SUMIFS(E:E,G:G,"Ühiskasutuses korruse pind",C:C,"üüritav pind",A:A,7,BH:BH,1),SUMIFS(E:E,G:G,"Korruse üldpind",C:C,"üüritav pind",A:A,7,BH:BH,1))+SUMIFS(E:E,G:G,"Ühiskasutuses korruse pind",C:C,"üüritav pind",A:A,7,BH:BH,1)),0)+IFERROR(SUMIFS(E:E,G:G,"Ainukasutuses pind",C:C,"üüritav pind",H:H,BI222,A:A,8)/SUMIFS(E:E,G:G,"Ainukasutuses pind",C:C,"üüritav pind",A:A,8)*(IF(G222="Korruse üldpind", SUMIFS(E:E,G:G,"Ühiskasutuses korruse pind",C:C,"üüritav pind",A:A,8,BH:BH,1),SUMIFS(E:E,G:G,"Korruse üldpind",C:C,"üüritav pind",A:A,8,BH:BH,1))+SUMIFS(E:E,G:G,"Ühiskasutuses korruse pind",C:C,"üüritav pind",A:A,8,BH:BH,1)),0)+IFERROR(SUMIFS(E:E,G:G,"Ainukasutuses pind",C:C,"üüritav pind",H:H,BI222,A:A,9)/SUMIFS(E:E,G:G,"Ainukasutuses pind",C:C,"üüritav pind",A:A,9)*(IF(G222="Korruse üldpind", SUMIFS(E:E,G:G,"Ühiskasutuses korruse pind",C:C,"üüritav pind",A:A,9,BH:BH,1),SUMIFS(E:E,G:G,"Korruse üldpind",C:C,"üüritav pind",A:A,9,BH:BH,1))+SUMIFS(E:E,G:G,"Ühiskasutuses korruse pind",C:C,"üüritav pind",A:A,9,BH:BH,1)),0)+IFERROR(SUMIFS(E:E,G:G,"Ainukasutuses pind",C:C,"üüritav pind",H:H,BI222,A:A,10)/SUMIFS(E:E,G:G,"Ainukasutuses pind",C:C,"üüritav pind",A:A,10)*(IF(G222="Korruse üldpind", SUMIFS(E:E,G:G,"Ühiskasutuses korruse pind",C:C,"üüritav pind",A:A,10,BH:BH,1),SUMIFS(E:E,G:G,"Korruse üldpind",C:C,"üüritav pind",A:A,10,BH:BH,1))+SUMIFS(E:E,G:G,"Ühiskasutuses korruse pind",C:C,"üüritav pind",A:A,10,BH:BH,1)), 0)+IFERROR(SUMIFS(E:E,G:G,"Ainukasutuses pind",C:C,"üüritav pind",H:H,BI222,A:A,11)/SUMIFS(E:E,G:G,"Ainukasutuses pind",C:C,"üüritav pind",A:A,11)*(IF(G222="Korruse üldpind",SUMIFS(E:E,G:G,"Ühiskasutuses korruse pind",C:C,"üüritav pind",A:A,11,BH:BH,1),SUMIFS(E:E,G:G,"Korruse üldpind",C:C,"üüritav pind",A:A,11,BH:BH,1))+SUMIFS(E:E,G:G,"Ühiskasutuses korruse pind",C:C,"üüritav pind",A:A,11,BH:BH,1)), 0)+IFERROR(SUMIFS(E:E,G:G,"Ainukasutuses pind",C:C,"üüritav pind",H:H,BI222,A:A,12)/SUMIFS(E:E,G:G,"Ainukasutuses pind",C:C,"üüritav pind",A:A,12)*(IF(G222="Korruse üldpind", SUMIFS(E:E,G:G,"Ühiskasutuses korruse pind",C:C,"üüritav pind",A:A,12,BH:BH,1),SUMIFS(E:E,G:G,"Korruse üldpind",C:C,"üüritav pind",A:A,12,BH:BH,1))+SUMIFS(E:E,G:G,"Ühiskasutuses korruse pind",C:C,"üüritav pind",A:A,12,BH:BH,1)),0)+IFERROR(SUMIFS(E:E,G:G,"Ainukasutuses pind",C:C,"üüritav pind",H:H,BI222,A:A,13)/SUMIFS(E:E,G:G,"Ainukasutuses pind",C:C,"üüritav pind",A:A,13)*(IF(G222="Korruse üldpind", SUMIFS(E:E,G:G,"Ühiskasutuses korruse pind",C:C,"üüritav pind",A:A,13,BH:BH,1),SUMIFS(E:E,G:G,"Korruse üldpind",C:C,"üüritav pind",A:A,13,BH:BH,1))+SUMIFS(E:E,G:G,"Ühiskasutuses korruse pind",C:C,"üüritav pind",A:A,13,BH:BH,1)),0)+IFERROR(SUMIFS(E:E,G:G,"Ainukasutuses pind",C:C,"Üüritav pind",H:H,BI222,A:A,14)/SUMIFS(E:E,G:G,"Ainukasutuses pind",C:C,"Üüritav pind",A:A,14)*(IF(G222="Korruse üldpind", SUMIFS(E:E,G:G,"Ühiskasutuses korruse pind",C:C,"üüritav pind",A:A,14,BH:BH,1),SUMIFS(E:E,G:G,"Korruse üldpind",C:C,"üüritav pind",A:A,14,BH:BH,1))+SUMIFS(E:E,G:G,"Ühiskasutuses korruse pind",C:C,"üüritav pind",A:A,14,BH:BH,1)), 0),IF(BI222="Aktiivne vakantsus", SUMIFS(E:E,C:C,"üüritav pind",G:G,"Ühiskasutuses korruse pind",BH:BH,1)+SUMIFS(E:E,C:C,"üüritav pind",G:G,"Korruse üldpind",BH:BH,1)-SUM($BL$2:BL221), IF(BI222="Üüritav büroopind kokku", SUM($BL$2:BL221), "")))</f>
        <v/>
      </c>
      <c r="BM222" s="34" t="str">
        <f ca="1">IF(BF222&lt;&gt;"",IFERROR(AY222/SUM($AY$3:OFFSET($AY$3,MATCH("Üüritav büroopind kokku",$BI$5:$BI$300,0),0))*(SUMIFS(E:E,G:G,"Ühiskasutuses hoone pind",C:C,"ÜÜRITAV PIND",BH:BH,1)+SUMIFS(E:E,G:G,"Hoone üldpind",C:C,"ÜÜRITAV PIND",BH:BH,1)),0),IF(BI222="Aktiivne vakantsus",IFERROR(AY222/SUM($AY$3:OFFSET($AY$3,MATCH("Üüritav büroopind kokku",$BI$5:$BI$300,0),0))*(SUMIFS(E:E,G:G,"Ühiskasutuses hoone pind",C:C,"ÜÜRITAV PIND",BH:BH,1)+SUMIFS(E:E,G:G,"Hoone üldpind",C:C,"ÜÜRITAV PIND",BH:BH,1)),0),IF(BI222="Üüritav büroopind kokku",SUM($BM$2:BM221),"")))</f>
        <v/>
      </c>
      <c r="BN222" s="34" t="str">
        <f>IF(OR(BF222&lt;&gt;"",BI222="Aktiivne vakantsus"),IFERROR(SUMIFS(INDEX($AC$3:$AU$1002,0,MATCH($BI222,AC$2:AU$2,0)),$BH$3:$BH$1002,1),0),IF(BI222="Üüritav büroopind kokku",SUM($BN$2:BN221), ""))</f>
        <v/>
      </c>
      <c r="BO222" s="34" t="str">
        <f t="shared" si="28"/>
        <v/>
      </c>
      <c r="BP222" s="114" t="str">
        <f t="shared" ca="1" si="26"/>
        <v/>
      </c>
    </row>
    <row r="223" spans="1:68" x14ac:dyDescent="0.3">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c r="BH223" s="108" t="str">
        <f t="shared" si="27"/>
        <v/>
      </c>
      <c r="BI223" s="9" t="str">
        <f t="shared" si="29"/>
        <v/>
      </c>
      <c r="BJ223" s="9" t="str">
        <f t="shared" si="30"/>
        <v/>
      </c>
      <c r="BK223" s="34" t="str">
        <f>IF(BF223&lt;&gt;"",IF(SUMIFS(E:E,H:H,BI223,G:G,"Ainukasutuses pind",C:C,"ÜÜRITAV PIND",BH:BH,1)=0,0,SUMIFS(E:E,H:H,BI223,G:G,"Ainukasutuses pind",C:C,"ÜÜRITAV PIND",BH:BH,1)),IF(BI223="Aktiivne vakantsus",SUMIFS(E:E,C:C,"üüritav pind",G:G,"ainukasutuses pind",BH:BH,1)-SUM($BK$2:BK222),IF(BI223="Üüritav büroopind kokku",SUM($BK$2:BK222),"")))</f>
        <v/>
      </c>
      <c r="BL223" s="34" t="str">
        <f>IF(BF223&lt;&gt;"",IFERROR(SUMIFS(E:E,G:G,"Ainukasutuses pind",C:C,"üüritav pind",H:H,BI223,A:A,-4)/SUMIFS(E:E,G:G,"Ainukasutuses pind",C:C,"üüritav pind",A:A,-4)*(IF(G223="Korruse üldpind", SUMIFS(E:E,G:G,"Ühiskasutuses korruse pind",C:C,"üüritav pind",A:A,-4,BH:BH,1),SUMIFS(E:E,G:G,"Korruse üldpind",C:C,"üüritav pind",A:A,-4,BH:BH,1))+SUMIFS(E:E,G:G,"Ühiskasutuses korruse pind",C:C,"üüritav pind",A:A,-4,BH:BH,1)),0)+IFERROR(SUMIFS(E:E,G:G,"Ainukasutuses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pind",H:H,BI223,A:A,-1)/SUMIFS(E:E,G:G,"Ainukasutuses pind",C:C,"üüritav pind",A:A,-1)*(IF(G223="Korruse üldpind",SUMIFS(E:E,G:G,"Ühiskasutuses korruse pind",C:C,"üüritav pind",A:A,-1,BH:BH,1),SUMIFS(E:E,G:G,"Korruse üldpind",C:C,"üüritav pind",A:A,-1,BH:BH,1))+SUMIFS(E:E,G:G,"Ühiskasutuses korruse pind",C:C,"üüritav pind",A:A,-1,BH:BH,1)),0)+IFERROR(SUMIFS(E:E,G:G,"Ainukasutuses pind",C:C,"üüritav pind",H:H,BI223,A:A,0)/SUMIFS(E:E,G:G,"Ainukasutuses pind",C:C,"üüritav pind",A:A,0)*(IF(G223="Korruse üldpind", SUMIFS(E:E,G:G,"Ühiskasutuses korruse pind",C:C,"üüritav pind",A:A,0,BH:BH,1),SUMIFS(E:E,G:G,"Korruse üldpind",C:C,"üüritav pind",A:A,0,BH:BH,1))+SUMIFS(E:E,G:G,"Ühiskasutuses korruse pind",C:C,"üüritav pind",A:A,0,BH:BH,1)),0)+IFERROR(SUMIFS(E:E,G:G,"Ainukasutuses pind",C:C,"üüritav pind",H:H,BI223,A:A,1)/SUMIFS(E:E,G:G,"Ainukasutuses pind",C:C,"üüritav pind",A:A,1)*(IF(G223="Korruse üldpind", SUMIFS(E:E,G:G,"Ühiskasutuses korruse pind",C:C,"üüritav pind",A:A,1,BH:BH,1),SUMIFS(E:E,G:G,"Korruse üldpind",C:C,"üüritav pind",A:A,1,BH:BH,1))+SUMIFS(E:E,G:G,"Ühiskasutuses korruse pind",C:C,"üüritav pind",A:A,1,BH:BH,1)),0)+IFERROR(SUMIFS(E:E,G:G,"Ainukasutuses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 0)+IFERROR(SUMIFS(E:E,G:G,"Ainukasutuses pind",C:C,"üüritav pind",H:H,BI223,A:A,4)/SUMIFS(E:E,G:G,"Ainukasutuses pind",C:C,"üüritav pind",A:A,4)*(IF(G223="Korruse üldpind",SUMIFS(E:E,G:G,"Ühiskasutuses korruse pind",C:C,"üüritav pind",A:A,4,BH:BH,1),SUMIFS(E:E,G:G,"Korruse üldpind",C:C,"üüritav pind",A:A,4,BH:BH,1))+SUMIFS(E:E,G:G,"Ühiskasutuses korruse pind",C:C,"üüritav pind",A:A,4,BH:BH,1)), 0)+IFERROR(SUMIFS(E:E,G:G,"Ainukasutuses pind",C:C,"üüritav pind",H:H,BI223,A:A,5)/SUMIFS(E:E,G:G,"Ainukasutuses pind",C:C,"üüritav pind",A:A,5)*(IF(G223="Korruse üldpind", SUMIFS(E:E,G:G,"Ühiskasutuses korruse pind",C:C,"üüritav pind",A:A,5,BH:BH,1),SUMIFS(E:E,G:G,"Korruse üldpind",C:C,"üüritav pind",A:A,5,BH:BH,1))+SUMIFS(E:E,G:G,"Ühiskasutuses korruse pind",C:C,"üüritav pind",A:A,5,BH:BH,1)), 0)+IFERROR(SUMIFS(E:E,G:G,"Ainukasutuses pind",C:C,"üüritav pind",H:H,BI223,A:A,6)/SUMIFS(E:E,G:G,"Ainukasutuses pind",C:C,"üüritav pind",A:A,6)*(IF(G223="Korruse üldpind", SUMIFS(E:E,G:G,"Ühiskasutuses korruse pind",C:C,"üüritav pind",A:A,6,BH:BH,1),SUMIFS(E:E,G:G,"Korruse üldpind",C:C,"üüritav pind",A:A,6,BH:BH,1))+SUMIFS(E:E,G:G,"Ühiskasutuses korruse pind",C:C,"üüritav pind",A:A,6,BH:BH,1)),0)+IFERROR(SUMIFS(E:E,G:G,"Ainukasutuses pind",C:C,"üüritav pind",H:H,BI223,A:A,7)/SUMIFS(E:E,G:G,"Ainukasutuses pind",C:C,"üüritav pind",A:A,7)*(IF(G223="Korruse üldpind", SUMIFS(E:E,G:G,"Ühiskasutuses korruse pind",C:C,"üüritav pind",A:A,7,BH:BH,1),SUMIFS(E:E,G:G,"Korruse üldpind",C:C,"üüritav pind",A:A,7,BH:BH,1))+SUMIFS(E:E,G:G,"Ühiskasutuses korruse pind",C:C,"üüritav pind",A:A,7,BH:BH,1)),0)+IFERROR(SUMIFS(E:E,G:G,"Ainukasutuses pind",C:C,"üüritav pind",H:H,BI223,A:A,8)/SUMIFS(E:E,G:G,"Ainukasutuses pind",C:C,"üüritav pind",A:A,8)*(IF(G223="Korruse üldpind", SUMIFS(E:E,G:G,"Ühiskasutuses korruse pind",C:C,"üüritav pind",A:A,8,BH:BH,1),SUMIFS(E:E,G:G,"Korruse üldpind",C:C,"üüritav pind",A:A,8,BH:BH,1))+SUMIFS(E:E,G:G,"Ühiskasutuses korruse pind",C:C,"üüritav pind",A:A,8,BH:BH,1)),0)+IFERROR(SUMIFS(E:E,G:G,"Ainukasutuses pind",C:C,"üüritav pind",H:H,BI223,A:A,9)/SUMIFS(E:E,G:G,"Ainukasutuses pind",C:C,"üüritav pind",A:A,9)*(IF(G223="Korruse üldpind", SUMIFS(E:E,G:G,"Ühiskasutuses korruse pind",C:C,"üüritav pind",A:A,9,BH:BH,1),SUMIFS(E:E,G:G,"Korruse üldpind",C:C,"üüritav pind",A:A,9,BH:BH,1))+SUMIFS(E:E,G:G,"Ühiskasutuses korruse pind",C:C,"üüritav pind",A:A,9,BH:BH,1)),0)+IFERROR(SUMIFS(E:E,G:G,"Ainukasutuses pind",C:C,"üüritav pind",H:H,BI223,A:A,10)/SUMIFS(E:E,G:G,"Ainukasutuses pind",C:C,"üüritav pind",A:A,10)*(IF(G223="Korruse üldpind", SUMIFS(E:E,G:G,"Ühiskasutuses korruse pind",C:C,"üüritav pind",A:A,10,BH:BH,1),SUMIFS(E:E,G:G,"Korruse üldpind",C:C,"üüritav pind",A:A,10,BH:BH,1))+SUMIFS(E:E,G:G,"Ühiskasutuses korruse pind",C:C,"üüritav pind",A:A,10,BH:BH,1)), 0)+IFERROR(SUMIFS(E:E,G:G,"Ainukasutuses pind",C:C,"üüritav pind",H:H,BI223,A:A,11)/SUMIFS(E:E,G:G,"Ainukasutuses pind",C:C,"üüritav pind",A:A,11)*(IF(G223="Korruse üldpind",SUMIFS(E:E,G:G,"Ühiskasutuses korruse pind",C:C,"üüritav pind",A:A,11,BH:BH,1),SUMIFS(E:E,G:G,"Korruse üldpind",C:C,"üüritav pind",A:A,11,BH:BH,1))+SUMIFS(E:E,G:G,"Ühiskasutuses korruse pind",C:C,"üüritav pind",A:A,11,BH:BH,1)), 0)+IFERROR(SUMIFS(E:E,G:G,"Ainukasutuses pind",C:C,"üüritav pind",H:H,BI223,A:A,12)/SUMIFS(E:E,G:G,"Ainukasutuses pind",C:C,"üüritav pind",A:A,12)*(IF(G223="Korruse üldpind", SUMIFS(E:E,G:G,"Ühiskasutuses korruse pind",C:C,"üüritav pind",A:A,12,BH:BH,1),SUMIFS(E:E,G:G,"Korruse üldpind",C:C,"üüritav pind",A:A,12,BH:BH,1))+SUMIFS(E:E,G:G,"Ühiskasutuses korruse pind",C:C,"üüritav pind",A:A,12,BH:BH,1)),0)+IFERROR(SUMIFS(E:E,G:G,"Ainukasutuses pind",C:C,"üüritav pind",H:H,BI223,A:A,13)/SUMIFS(E:E,G:G,"Ainukasutuses pind",C:C,"üüritav pind",A:A,13)*(IF(G223="Korruse üldpind", SUMIFS(E:E,G:G,"Ühiskasutuses korruse pind",C:C,"üüritav pind",A:A,13,BH:BH,1),SUMIFS(E:E,G:G,"Korruse üldpind",C:C,"üüritav pind",A:A,13,BH:BH,1))+SUMIFS(E:E,G:G,"Ühiskasutuses korruse pind",C:C,"üüritav pind",A:A,13,BH:BH,1)),0)+IFERROR(SUMIFS(E:E,G:G,"Ainukasutuses pind",C:C,"Üüritav pind",H:H,BI223,A:A,14)/SUMIFS(E:E,G:G,"Ainukasutuses pind",C:C,"Üüritav pind",A:A,14)*(IF(G223="Korruse üldpind", SUMIFS(E:E,G:G,"Ühiskasutuses korruse pind",C:C,"üüritav pind",A:A,14,BH:BH,1),SUMIFS(E:E,G:G,"Korruse üldpind",C:C,"üüritav pind",A:A,14,BH:BH,1))+SUMIFS(E:E,G:G,"Ühiskasutuses korruse pind",C:C,"üüritav pind",A:A,14,BH:BH,1)), 0),IF(BI223="Aktiivne vakantsus", SUMIFS(E:E,C:C,"üüritav pind",G:G,"Ühiskasutuses korruse pind",BH:BH,1)+SUMIFS(E:E,C:C,"üüritav pind",G:G,"Korruse üldpind",BH:BH,1)-SUM($BL$2:BL222), IF(BI223="Üüritav büroopind kokku", SUM($BL$2:BL222), "")))</f>
        <v/>
      </c>
      <c r="BM223" s="34" t="str">
        <f ca="1">IF(BF223&lt;&gt;"",IFERROR(AY223/SUM($AY$3:OFFSET($AY$3,MATCH("Üüritav büroopind kokku",$BI$5:$BI$300,0),0))*(SUMIFS(E:E,G:G,"Ühiskasutuses hoone pind",C:C,"ÜÜRITAV PIND",BH:BH,1)+SUMIFS(E:E,G:G,"Hoone üldpind",C:C,"ÜÜRITAV PIND",BH:BH,1)),0),IF(BI223="Aktiivne vakantsus",IFERROR(AY223/SUM($AY$3:OFFSET($AY$3,MATCH("Üüritav büroopind kokku",$BI$5:$BI$300,0),0))*(SUMIFS(E:E,G:G,"Ühiskasutuses hoone pind",C:C,"ÜÜRITAV PIND",BH:BH,1)+SUMIFS(E:E,G:G,"Hoone üldpind",C:C,"ÜÜRITAV PIND",BH:BH,1)),0),IF(BI223="Üüritav büroopind kokku",SUM($BM$2:BM222),"")))</f>
        <v/>
      </c>
      <c r="BN223" s="34" t="str">
        <f>IF(OR(BF223&lt;&gt;"",BI223="Aktiivne vakantsus"),IFERROR(SUMIFS(INDEX($AC$3:$AU$1002,0,MATCH($BI223,AC$2:AU$2,0)),$BH$3:$BH$1002,1),0),IF(BI223="Üüritav büroopind kokku",SUM($BN$2:BN222), ""))</f>
        <v/>
      </c>
      <c r="BO223" s="34" t="str">
        <f t="shared" si="28"/>
        <v/>
      </c>
      <c r="BP223" s="114" t="str">
        <f t="shared" ca="1" si="26"/>
        <v/>
      </c>
    </row>
    <row r="224" spans="1:68" x14ac:dyDescent="0.3">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c r="BH224" s="108" t="str">
        <f t="shared" si="27"/>
        <v/>
      </c>
      <c r="BI224" s="9" t="str">
        <f t="shared" si="29"/>
        <v/>
      </c>
      <c r="BJ224" s="9" t="str">
        <f t="shared" si="30"/>
        <v/>
      </c>
      <c r="BK224" s="34" t="str">
        <f>IF(BF224&lt;&gt;"",IF(SUMIFS(E:E,H:H,BI224,G:G,"Ainukasutuses pind",C:C,"ÜÜRITAV PIND",BH:BH,1)=0,0,SUMIFS(E:E,H:H,BI224,G:G,"Ainukasutuses pind",C:C,"ÜÜRITAV PIND",BH:BH,1)),IF(BI224="Aktiivne vakantsus",SUMIFS(E:E,C:C,"üüritav pind",G:G,"ainukasutuses pind",BH:BH,1)-SUM($BK$2:BK223),IF(BI224="Üüritav büroopind kokku",SUM($BK$2:BK223),"")))</f>
        <v/>
      </c>
      <c r="BL224" s="34" t="str">
        <f>IF(BF224&lt;&gt;"",IFERROR(SUMIFS(E:E,G:G,"Ainukasutuses pind",C:C,"üüritav pind",H:H,BI224,A:A,-4)/SUMIFS(E:E,G:G,"Ainukasutuses pind",C:C,"üüritav pind",A:A,-4)*(IF(G224="Korruse üldpind", SUMIFS(E:E,G:G,"Ühiskasutuses korruse pind",C:C,"üüritav pind",A:A,-4,BH:BH,1),SUMIFS(E:E,G:G,"Korruse üldpind",C:C,"üüritav pind",A:A,-4,BH:BH,1))+SUMIFS(E:E,G:G,"Ühiskasutuses korruse pind",C:C,"üüritav pind",A:A,-4,BH:BH,1)),0)+IFERROR(SUMIFS(E:E,G:G,"Ainukasutuses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pind",H:H,BI224,A:A,-1)/SUMIFS(E:E,G:G,"Ainukasutuses pind",C:C,"üüritav pind",A:A,-1)*(IF(G224="Korruse üldpind",SUMIFS(E:E,G:G,"Ühiskasutuses korruse pind",C:C,"üüritav pind",A:A,-1,BH:BH,1),SUMIFS(E:E,G:G,"Korruse üldpind",C:C,"üüritav pind",A:A,-1,BH:BH,1))+SUMIFS(E:E,G:G,"Ühiskasutuses korruse pind",C:C,"üüritav pind",A:A,-1,BH:BH,1)),0)+IFERROR(SUMIFS(E:E,G:G,"Ainukasutuses pind",C:C,"üüritav pind",H:H,BI224,A:A,0)/SUMIFS(E:E,G:G,"Ainukasutuses pind",C:C,"üüritav pind",A:A,0)*(IF(G224="Korruse üldpind", SUMIFS(E:E,G:G,"Ühiskasutuses korruse pind",C:C,"üüritav pind",A:A,0,BH:BH,1),SUMIFS(E:E,G:G,"Korruse üldpind",C:C,"üüritav pind",A:A,0,BH:BH,1))+SUMIFS(E:E,G:G,"Ühiskasutuses korruse pind",C:C,"üüritav pind",A:A,0,BH:BH,1)),0)+IFERROR(SUMIFS(E:E,G:G,"Ainukasutuses pind",C:C,"üüritav pind",H:H,BI224,A:A,1)/SUMIFS(E:E,G:G,"Ainukasutuses pind",C:C,"üüritav pind",A:A,1)*(IF(G224="Korruse üldpind", SUMIFS(E:E,G:G,"Ühiskasutuses korruse pind",C:C,"üüritav pind",A:A,1,BH:BH,1),SUMIFS(E:E,G:G,"Korruse üldpind",C:C,"üüritav pind",A:A,1,BH:BH,1))+SUMIFS(E:E,G:G,"Ühiskasutuses korruse pind",C:C,"üüritav pind",A:A,1,BH:BH,1)),0)+IFERROR(SUMIFS(E:E,G:G,"Ainukasutuses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 0)+IFERROR(SUMIFS(E:E,G:G,"Ainukasutuses pind",C:C,"üüritav pind",H:H,BI224,A:A,4)/SUMIFS(E:E,G:G,"Ainukasutuses pind",C:C,"üüritav pind",A:A,4)*(IF(G224="Korruse üldpind",SUMIFS(E:E,G:G,"Ühiskasutuses korruse pind",C:C,"üüritav pind",A:A,4,BH:BH,1),SUMIFS(E:E,G:G,"Korruse üldpind",C:C,"üüritav pind",A:A,4,BH:BH,1))+SUMIFS(E:E,G:G,"Ühiskasutuses korruse pind",C:C,"üüritav pind",A:A,4,BH:BH,1)), 0)+IFERROR(SUMIFS(E:E,G:G,"Ainukasutuses pind",C:C,"üüritav pind",H:H,BI224,A:A,5)/SUMIFS(E:E,G:G,"Ainukasutuses pind",C:C,"üüritav pind",A:A,5)*(IF(G224="Korruse üldpind", SUMIFS(E:E,G:G,"Ühiskasutuses korruse pind",C:C,"üüritav pind",A:A,5,BH:BH,1),SUMIFS(E:E,G:G,"Korruse üldpind",C:C,"üüritav pind",A:A,5,BH:BH,1))+SUMIFS(E:E,G:G,"Ühiskasutuses korruse pind",C:C,"üüritav pind",A:A,5,BH:BH,1)), 0)+IFERROR(SUMIFS(E:E,G:G,"Ainukasutuses pind",C:C,"üüritav pind",H:H,BI224,A:A,6)/SUMIFS(E:E,G:G,"Ainukasutuses pind",C:C,"üüritav pind",A:A,6)*(IF(G224="Korruse üldpind", SUMIFS(E:E,G:G,"Ühiskasutuses korruse pind",C:C,"üüritav pind",A:A,6,BH:BH,1),SUMIFS(E:E,G:G,"Korruse üldpind",C:C,"üüritav pind",A:A,6,BH:BH,1))+SUMIFS(E:E,G:G,"Ühiskasutuses korruse pind",C:C,"üüritav pind",A:A,6,BH:BH,1)),0)+IFERROR(SUMIFS(E:E,G:G,"Ainukasutuses pind",C:C,"üüritav pind",H:H,BI224,A:A,7)/SUMIFS(E:E,G:G,"Ainukasutuses pind",C:C,"üüritav pind",A:A,7)*(IF(G224="Korruse üldpind", SUMIFS(E:E,G:G,"Ühiskasutuses korruse pind",C:C,"üüritav pind",A:A,7,BH:BH,1),SUMIFS(E:E,G:G,"Korruse üldpind",C:C,"üüritav pind",A:A,7,BH:BH,1))+SUMIFS(E:E,G:G,"Ühiskasutuses korruse pind",C:C,"üüritav pind",A:A,7,BH:BH,1)),0)+IFERROR(SUMIFS(E:E,G:G,"Ainukasutuses pind",C:C,"üüritav pind",H:H,BI224,A:A,8)/SUMIFS(E:E,G:G,"Ainukasutuses pind",C:C,"üüritav pind",A:A,8)*(IF(G224="Korruse üldpind", SUMIFS(E:E,G:G,"Ühiskasutuses korruse pind",C:C,"üüritav pind",A:A,8,BH:BH,1),SUMIFS(E:E,G:G,"Korruse üldpind",C:C,"üüritav pind",A:A,8,BH:BH,1))+SUMIFS(E:E,G:G,"Ühiskasutuses korruse pind",C:C,"üüritav pind",A:A,8,BH:BH,1)),0)+IFERROR(SUMIFS(E:E,G:G,"Ainukasutuses pind",C:C,"üüritav pind",H:H,BI224,A:A,9)/SUMIFS(E:E,G:G,"Ainukasutuses pind",C:C,"üüritav pind",A:A,9)*(IF(G224="Korruse üldpind", SUMIFS(E:E,G:G,"Ühiskasutuses korruse pind",C:C,"üüritav pind",A:A,9,BH:BH,1),SUMIFS(E:E,G:G,"Korruse üldpind",C:C,"üüritav pind",A:A,9,BH:BH,1))+SUMIFS(E:E,G:G,"Ühiskasutuses korruse pind",C:C,"üüritav pind",A:A,9,BH:BH,1)),0)+IFERROR(SUMIFS(E:E,G:G,"Ainukasutuses pind",C:C,"üüritav pind",H:H,BI224,A:A,10)/SUMIFS(E:E,G:G,"Ainukasutuses pind",C:C,"üüritav pind",A:A,10)*(IF(G224="Korruse üldpind", SUMIFS(E:E,G:G,"Ühiskasutuses korruse pind",C:C,"üüritav pind",A:A,10,BH:BH,1),SUMIFS(E:E,G:G,"Korruse üldpind",C:C,"üüritav pind",A:A,10,BH:BH,1))+SUMIFS(E:E,G:G,"Ühiskasutuses korruse pind",C:C,"üüritav pind",A:A,10,BH:BH,1)), 0)+IFERROR(SUMIFS(E:E,G:G,"Ainukasutuses pind",C:C,"üüritav pind",H:H,BI224,A:A,11)/SUMIFS(E:E,G:G,"Ainukasutuses pind",C:C,"üüritav pind",A:A,11)*(IF(G224="Korruse üldpind",SUMIFS(E:E,G:G,"Ühiskasutuses korruse pind",C:C,"üüritav pind",A:A,11,BH:BH,1),SUMIFS(E:E,G:G,"Korruse üldpind",C:C,"üüritav pind",A:A,11,BH:BH,1))+SUMIFS(E:E,G:G,"Ühiskasutuses korruse pind",C:C,"üüritav pind",A:A,11,BH:BH,1)), 0)+IFERROR(SUMIFS(E:E,G:G,"Ainukasutuses pind",C:C,"üüritav pind",H:H,BI224,A:A,12)/SUMIFS(E:E,G:G,"Ainukasutuses pind",C:C,"üüritav pind",A:A,12)*(IF(G224="Korruse üldpind", SUMIFS(E:E,G:G,"Ühiskasutuses korruse pind",C:C,"üüritav pind",A:A,12,BH:BH,1),SUMIFS(E:E,G:G,"Korruse üldpind",C:C,"üüritav pind",A:A,12,BH:BH,1))+SUMIFS(E:E,G:G,"Ühiskasutuses korruse pind",C:C,"üüritav pind",A:A,12,BH:BH,1)),0)+IFERROR(SUMIFS(E:E,G:G,"Ainukasutuses pind",C:C,"üüritav pind",H:H,BI224,A:A,13)/SUMIFS(E:E,G:G,"Ainukasutuses pind",C:C,"üüritav pind",A:A,13)*(IF(G224="Korruse üldpind", SUMIFS(E:E,G:G,"Ühiskasutuses korruse pind",C:C,"üüritav pind",A:A,13,BH:BH,1),SUMIFS(E:E,G:G,"Korruse üldpind",C:C,"üüritav pind",A:A,13,BH:BH,1))+SUMIFS(E:E,G:G,"Ühiskasutuses korruse pind",C:C,"üüritav pind",A:A,13,BH:BH,1)),0)+IFERROR(SUMIFS(E:E,G:G,"Ainukasutuses pind",C:C,"Üüritav pind",H:H,BI224,A:A,14)/SUMIFS(E:E,G:G,"Ainukasutuses pind",C:C,"Üüritav pind",A:A,14)*(IF(G224="Korruse üldpind", SUMIFS(E:E,G:G,"Ühiskasutuses korruse pind",C:C,"üüritav pind",A:A,14,BH:BH,1),SUMIFS(E:E,G:G,"Korruse üldpind",C:C,"üüritav pind",A:A,14,BH:BH,1))+SUMIFS(E:E,G:G,"Ühiskasutuses korruse pind",C:C,"üüritav pind",A:A,14,BH:BH,1)), 0),IF(BI224="Aktiivne vakantsus", SUMIFS(E:E,C:C,"üüritav pind",G:G,"Ühiskasutuses korruse pind",BH:BH,1)+SUMIFS(E:E,C:C,"üüritav pind",G:G,"Korruse üldpind",BH:BH,1)-SUM($BL$2:BL223), IF(BI224="Üüritav büroopind kokku", SUM($BL$2:BL223), "")))</f>
        <v/>
      </c>
      <c r="BM224" s="34" t="str">
        <f ca="1">IF(BF224&lt;&gt;"",IFERROR(AY224/SUM($AY$3:OFFSET($AY$3,MATCH("Üüritav büroopind kokku",$BI$5:$BI$300,0),0))*(SUMIFS(E:E,G:G,"Ühiskasutuses hoone pind",C:C,"ÜÜRITAV PIND",BH:BH,1)+SUMIFS(E:E,G:G,"Hoone üldpind",C:C,"ÜÜRITAV PIND",BH:BH,1)),0),IF(BI224="Aktiivne vakantsus",IFERROR(AY224/SUM($AY$3:OFFSET($AY$3,MATCH("Üüritav büroopind kokku",$BI$5:$BI$300,0),0))*(SUMIFS(E:E,G:G,"Ühiskasutuses hoone pind",C:C,"ÜÜRITAV PIND",BH:BH,1)+SUMIFS(E:E,G:G,"Hoone üldpind",C:C,"ÜÜRITAV PIND",BH:BH,1)),0),IF(BI224="Üüritav büroopind kokku",SUM($BM$2:BM223),"")))</f>
        <v/>
      </c>
      <c r="BN224" s="34" t="str">
        <f>IF(OR(BF224&lt;&gt;"",BI224="Aktiivne vakantsus"),IFERROR(SUMIFS(INDEX($AC$3:$AU$1002,0,MATCH($BI224,AC$2:AU$2,0)),$BH$3:$BH$1002,1),0),IF(BI224="Üüritav büroopind kokku",SUM($BN$2:BN223), ""))</f>
        <v/>
      </c>
      <c r="BO224" s="34" t="str">
        <f t="shared" si="28"/>
        <v/>
      </c>
      <c r="BP224" s="114" t="str">
        <f t="shared" ca="1" si="26"/>
        <v/>
      </c>
    </row>
    <row r="225" spans="1:68" x14ac:dyDescent="0.3">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c r="BH225" s="108" t="str">
        <f t="shared" si="27"/>
        <v/>
      </c>
      <c r="BI225" s="9" t="str">
        <f t="shared" si="29"/>
        <v/>
      </c>
      <c r="BJ225" s="9" t="str">
        <f t="shared" si="30"/>
        <v/>
      </c>
      <c r="BK225" s="34" t="str">
        <f>IF(BF225&lt;&gt;"",IF(SUMIFS(E:E,H:H,BI225,G:G,"Ainukasutuses pind",C:C,"ÜÜRITAV PIND",BH:BH,1)=0,0,SUMIFS(E:E,H:H,BI225,G:G,"Ainukasutuses pind",C:C,"ÜÜRITAV PIND",BH:BH,1)),IF(BI225="Aktiivne vakantsus",SUMIFS(E:E,C:C,"üüritav pind",G:G,"ainukasutuses pind",BH:BH,1)-SUM($BK$2:BK224),IF(BI225="Üüritav büroopind kokku",SUM($BK$2:BK224),"")))</f>
        <v/>
      </c>
      <c r="BL225" s="34" t="str">
        <f>IF(BF225&lt;&gt;"",IFERROR(SUMIFS(E:E,G:G,"Ainukasutuses pind",C:C,"üüritav pind",H:H,BI225,A:A,-4)/SUMIFS(E:E,G:G,"Ainukasutuses pind",C:C,"üüritav pind",A:A,-4)*(IF(G225="Korruse üldpind", SUMIFS(E:E,G:G,"Ühiskasutuses korruse pind",C:C,"üüritav pind",A:A,-4,BH:BH,1),SUMIFS(E:E,G:G,"Korruse üldpind",C:C,"üüritav pind",A:A,-4,BH:BH,1))+SUMIFS(E:E,G:G,"Ühiskasutuses korruse pind",C:C,"üüritav pind",A:A,-4,BH:BH,1)),0)+IFERROR(SUMIFS(E:E,G:G,"Ainukasutuses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pind",H:H,BI225,A:A,-1)/SUMIFS(E:E,G:G,"Ainukasutuses pind",C:C,"üüritav pind",A:A,-1)*(IF(G225="Korruse üldpind",SUMIFS(E:E,G:G,"Ühiskasutuses korruse pind",C:C,"üüritav pind",A:A,-1,BH:BH,1),SUMIFS(E:E,G:G,"Korruse üldpind",C:C,"üüritav pind",A:A,-1,BH:BH,1))+SUMIFS(E:E,G:G,"Ühiskasutuses korruse pind",C:C,"üüritav pind",A:A,-1,BH:BH,1)),0)+IFERROR(SUMIFS(E:E,G:G,"Ainukasutuses pind",C:C,"üüritav pind",H:H,BI225,A:A,0)/SUMIFS(E:E,G:G,"Ainukasutuses pind",C:C,"üüritav pind",A:A,0)*(IF(G225="Korruse üldpind", SUMIFS(E:E,G:G,"Ühiskasutuses korruse pind",C:C,"üüritav pind",A:A,0,BH:BH,1),SUMIFS(E:E,G:G,"Korruse üldpind",C:C,"üüritav pind",A:A,0,BH:BH,1))+SUMIFS(E:E,G:G,"Ühiskasutuses korruse pind",C:C,"üüritav pind",A:A,0,BH:BH,1)),0)+IFERROR(SUMIFS(E:E,G:G,"Ainukasutuses pind",C:C,"üüritav pind",H:H,BI225,A:A,1)/SUMIFS(E:E,G:G,"Ainukasutuses pind",C:C,"üüritav pind",A:A,1)*(IF(G225="Korruse üldpind", SUMIFS(E:E,G:G,"Ühiskasutuses korruse pind",C:C,"üüritav pind",A:A,1,BH:BH,1),SUMIFS(E:E,G:G,"Korruse üldpind",C:C,"üüritav pind",A:A,1,BH:BH,1))+SUMIFS(E:E,G:G,"Ühiskasutuses korruse pind",C:C,"üüritav pind",A:A,1,BH:BH,1)),0)+IFERROR(SUMIFS(E:E,G:G,"Ainukasutuses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 0)+IFERROR(SUMIFS(E:E,G:G,"Ainukasutuses pind",C:C,"üüritav pind",H:H,BI225,A:A,4)/SUMIFS(E:E,G:G,"Ainukasutuses pind",C:C,"üüritav pind",A:A,4)*(IF(G225="Korruse üldpind",SUMIFS(E:E,G:G,"Ühiskasutuses korruse pind",C:C,"üüritav pind",A:A,4,BH:BH,1),SUMIFS(E:E,G:G,"Korruse üldpind",C:C,"üüritav pind",A:A,4,BH:BH,1))+SUMIFS(E:E,G:G,"Ühiskasutuses korruse pind",C:C,"üüritav pind",A:A,4,BH:BH,1)), 0)+IFERROR(SUMIFS(E:E,G:G,"Ainukasutuses pind",C:C,"üüritav pind",H:H,BI225,A:A,5)/SUMIFS(E:E,G:G,"Ainukasutuses pind",C:C,"üüritav pind",A:A,5)*(IF(G225="Korruse üldpind", SUMIFS(E:E,G:G,"Ühiskasutuses korruse pind",C:C,"üüritav pind",A:A,5,BH:BH,1),SUMIFS(E:E,G:G,"Korruse üldpind",C:C,"üüritav pind",A:A,5,BH:BH,1))+SUMIFS(E:E,G:G,"Ühiskasutuses korruse pind",C:C,"üüritav pind",A:A,5,BH:BH,1)), 0)+IFERROR(SUMIFS(E:E,G:G,"Ainukasutuses pind",C:C,"üüritav pind",H:H,BI225,A:A,6)/SUMIFS(E:E,G:G,"Ainukasutuses pind",C:C,"üüritav pind",A:A,6)*(IF(G225="Korruse üldpind", SUMIFS(E:E,G:G,"Ühiskasutuses korruse pind",C:C,"üüritav pind",A:A,6,BH:BH,1),SUMIFS(E:E,G:G,"Korruse üldpind",C:C,"üüritav pind",A:A,6,BH:BH,1))+SUMIFS(E:E,G:G,"Ühiskasutuses korruse pind",C:C,"üüritav pind",A:A,6,BH:BH,1)),0)+IFERROR(SUMIFS(E:E,G:G,"Ainukasutuses pind",C:C,"üüritav pind",H:H,BI225,A:A,7)/SUMIFS(E:E,G:G,"Ainukasutuses pind",C:C,"üüritav pind",A:A,7)*(IF(G225="Korruse üldpind", SUMIFS(E:E,G:G,"Ühiskasutuses korruse pind",C:C,"üüritav pind",A:A,7,BH:BH,1),SUMIFS(E:E,G:G,"Korruse üldpind",C:C,"üüritav pind",A:A,7,BH:BH,1))+SUMIFS(E:E,G:G,"Ühiskasutuses korruse pind",C:C,"üüritav pind",A:A,7,BH:BH,1)),0)+IFERROR(SUMIFS(E:E,G:G,"Ainukasutuses pind",C:C,"üüritav pind",H:H,BI225,A:A,8)/SUMIFS(E:E,G:G,"Ainukasutuses pind",C:C,"üüritav pind",A:A,8)*(IF(G225="Korruse üldpind", SUMIFS(E:E,G:G,"Ühiskasutuses korruse pind",C:C,"üüritav pind",A:A,8,BH:BH,1),SUMIFS(E:E,G:G,"Korruse üldpind",C:C,"üüritav pind",A:A,8,BH:BH,1))+SUMIFS(E:E,G:G,"Ühiskasutuses korruse pind",C:C,"üüritav pind",A:A,8,BH:BH,1)),0)+IFERROR(SUMIFS(E:E,G:G,"Ainukasutuses pind",C:C,"üüritav pind",H:H,BI225,A:A,9)/SUMIFS(E:E,G:G,"Ainukasutuses pind",C:C,"üüritav pind",A:A,9)*(IF(G225="Korruse üldpind", SUMIFS(E:E,G:G,"Ühiskasutuses korruse pind",C:C,"üüritav pind",A:A,9,BH:BH,1),SUMIFS(E:E,G:G,"Korruse üldpind",C:C,"üüritav pind",A:A,9,BH:BH,1))+SUMIFS(E:E,G:G,"Ühiskasutuses korruse pind",C:C,"üüritav pind",A:A,9,BH:BH,1)),0)+IFERROR(SUMIFS(E:E,G:G,"Ainukasutuses pind",C:C,"üüritav pind",H:H,BI225,A:A,10)/SUMIFS(E:E,G:G,"Ainukasutuses pind",C:C,"üüritav pind",A:A,10)*(IF(G225="Korruse üldpind", SUMIFS(E:E,G:G,"Ühiskasutuses korruse pind",C:C,"üüritav pind",A:A,10,BH:BH,1),SUMIFS(E:E,G:G,"Korruse üldpind",C:C,"üüritav pind",A:A,10,BH:BH,1))+SUMIFS(E:E,G:G,"Ühiskasutuses korruse pind",C:C,"üüritav pind",A:A,10,BH:BH,1)), 0)+IFERROR(SUMIFS(E:E,G:G,"Ainukasutuses pind",C:C,"üüritav pind",H:H,BI225,A:A,11)/SUMIFS(E:E,G:G,"Ainukasutuses pind",C:C,"üüritav pind",A:A,11)*(IF(G225="Korruse üldpind",SUMIFS(E:E,G:G,"Ühiskasutuses korruse pind",C:C,"üüritav pind",A:A,11,BH:BH,1),SUMIFS(E:E,G:G,"Korruse üldpind",C:C,"üüritav pind",A:A,11,BH:BH,1))+SUMIFS(E:E,G:G,"Ühiskasutuses korruse pind",C:C,"üüritav pind",A:A,11,BH:BH,1)), 0)+IFERROR(SUMIFS(E:E,G:G,"Ainukasutuses pind",C:C,"üüritav pind",H:H,BI225,A:A,12)/SUMIFS(E:E,G:G,"Ainukasutuses pind",C:C,"üüritav pind",A:A,12)*(IF(G225="Korruse üldpind", SUMIFS(E:E,G:G,"Ühiskasutuses korruse pind",C:C,"üüritav pind",A:A,12,BH:BH,1),SUMIFS(E:E,G:G,"Korruse üldpind",C:C,"üüritav pind",A:A,12,BH:BH,1))+SUMIFS(E:E,G:G,"Ühiskasutuses korruse pind",C:C,"üüritav pind",A:A,12,BH:BH,1)),0)+IFERROR(SUMIFS(E:E,G:G,"Ainukasutuses pind",C:C,"üüritav pind",H:H,BI225,A:A,13)/SUMIFS(E:E,G:G,"Ainukasutuses pind",C:C,"üüritav pind",A:A,13)*(IF(G225="Korruse üldpind", SUMIFS(E:E,G:G,"Ühiskasutuses korruse pind",C:C,"üüritav pind",A:A,13,BH:BH,1),SUMIFS(E:E,G:G,"Korruse üldpind",C:C,"üüritav pind",A:A,13,BH:BH,1))+SUMIFS(E:E,G:G,"Ühiskasutuses korruse pind",C:C,"üüritav pind",A:A,13,BH:BH,1)),0)+IFERROR(SUMIFS(E:E,G:G,"Ainukasutuses pind",C:C,"Üüritav pind",H:H,BI225,A:A,14)/SUMIFS(E:E,G:G,"Ainukasutuses pind",C:C,"Üüritav pind",A:A,14)*(IF(G225="Korruse üldpind", SUMIFS(E:E,G:G,"Ühiskasutuses korruse pind",C:C,"üüritav pind",A:A,14,BH:BH,1),SUMIFS(E:E,G:G,"Korruse üldpind",C:C,"üüritav pind",A:A,14,BH:BH,1))+SUMIFS(E:E,G:G,"Ühiskasutuses korruse pind",C:C,"üüritav pind",A:A,14,BH:BH,1)), 0),IF(BI225="Aktiivne vakantsus", SUMIFS(E:E,C:C,"üüritav pind",G:G,"Ühiskasutuses korruse pind",BH:BH,1)+SUMIFS(E:E,C:C,"üüritav pind",G:G,"Korruse üldpind",BH:BH,1)-SUM($BL$2:BL224), IF(BI225="Üüritav büroopind kokku", SUM($BL$2:BL224), "")))</f>
        <v/>
      </c>
      <c r="BM225" s="34" t="str">
        <f ca="1">IF(BF225&lt;&gt;"",IFERROR(AY225/SUM($AY$3:OFFSET($AY$3,MATCH("Üüritav büroopind kokku",$BI$5:$BI$300,0),0))*(SUMIFS(E:E,G:G,"Ühiskasutuses hoone pind",C:C,"ÜÜRITAV PIND",BH:BH,1)+SUMIFS(E:E,G:G,"Hoone üldpind",C:C,"ÜÜRITAV PIND",BH:BH,1)),0),IF(BI225="Aktiivne vakantsus",IFERROR(AY225/SUM($AY$3:OFFSET($AY$3,MATCH("Üüritav büroopind kokku",$BI$5:$BI$300,0),0))*(SUMIFS(E:E,G:G,"Ühiskasutuses hoone pind",C:C,"ÜÜRITAV PIND",BH:BH,1)+SUMIFS(E:E,G:G,"Hoone üldpind",C:C,"ÜÜRITAV PIND",BH:BH,1)),0),IF(BI225="Üüritav büroopind kokku",SUM($BM$2:BM224),"")))</f>
        <v/>
      </c>
      <c r="BN225" s="34" t="str">
        <f>IF(OR(BF225&lt;&gt;"",BI225="Aktiivne vakantsus"),IFERROR(SUMIFS(INDEX($AC$3:$AU$1002,0,MATCH($BI225,AC$2:AU$2,0)),$BH$3:$BH$1002,1),0),IF(BI225="Üüritav büroopind kokku",SUM($BN$2:BN224), ""))</f>
        <v/>
      </c>
      <c r="BO225" s="34" t="str">
        <f t="shared" si="28"/>
        <v/>
      </c>
      <c r="BP225" s="114" t="str">
        <f t="shared" ca="1" si="26"/>
        <v/>
      </c>
    </row>
    <row r="226" spans="1:68" x14ac:dyDescent="0.3">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c r="BH226" s="108" t="str">
        <f t="shared" si="27"/>
        <v/>
      </c>
      <c r="BI226" s="9" t="str">
        <f t="shared" si="29"/>
        <v/>
      </c>
      <c r="BJ226" s="9" t="str">
        <f t="shared" si="30"/>
        <v/>
      </c>
      <c r="BK226" s="34" t="str">
        <f>IF(BF226&lt;&gt;"",IF(SUMIFS(E:E,H:H,BI226,G:G,"Ainukasutuses pind",C:C,"ÜÜRITAV PIND",BH:BH,1)=0,0,SUMIFS(E:E,H:H,BI226,G:G,"Ainukasutuses pind",C:C,"ÜÜRITAV PIND",BH:BH,1)),IF(BI226="Aktiivne vakantsus",SUMIFS(E:E,C:C,"üüritav pind",G:G,"ainukasutuses pind",BH:BH,1)-SUM($BK$2:BK225),IF(BI226="Üüritav büroopind kokku",SUM($BK$2:BK225),"")))</f>
        <v/>
      </c>
      <c r="BL226" s="34" t="str">
        <f>IF(BF226&lt;&gt;"",IFERROR(SUMIFS(E:E,G:G,"Ainukasutuses pind",C:C,"üüritav pind",H:H,BI226,A:A,-4)/SUMIFS(E:E,G:G,"Ainukasutuses pind",C:C,"üüritav pind",A:A,-4)*(IF(G226="Korruse üldpind", SUMIFS(E:E,G:G,"Ühiskasutuses korruse pind",C:C,"üüritav pind",A:A,-4,BH:BH,1),SUMIFS(E:E,G:G,"Korruse üldpind",C:C,"üüritav pind",A:A,-4,BH:BH,1))+SUMIFS(E:E,G:G,"Ühiskasutuses korruse pind",C:C,"üüritav pind",A:A,-4,BH:BH,1)),0)+IFERROR(SUMIFS(E:E,G:G,"Ainukasutuses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pind",H:H,BI226,A:A,-1)/SUMIFS(E:E,G:G,"Ainukasutuses pind",C:C,"üüritav pind",A:A,-1)*(IF(G226="Korruse üldpind",SUMIFS(E:E,G:G,"Ühiskasutuses korruse pind",C:C,"üüritav pind",A:A,-1,BH:BH,1),SUMIFS(E:E,G:G,"Korruse üldpind",C:C,"üüritav pind",A:A,-1,BH:BH,1))+SUMIFS(E:E,G:G,"Ühiskasutuses korruse pind",C:C,"üüritav pind",A:A,-1,BH:BH,1)),0)+IFERROR(SUMIFS(E:E,G:G,"Ainukasutuses pind",C:C,"üüritav pind",H:H,BI226,A:A,0)/SUMIFS(E:E,G:G,"Ainukasutuses pind",C:C,"üüritav pind",A:A,0)*(IF(G226="Korruse üldpind", SUMIFS(E:E,G:G,"Ühiskasutuses korruse pind",C:C,"üüritav pind",A:A,0,BH:BH,1),SUMIFS(E:E,G:G,"Korruse üldpind",C:C,"üüritav pind",A:A,0,BH:BH,1))+SUMIFS(E:E,G:G,"Ühiskasutuses korruse pind",C:C,"üüritav pind",A:A,0,BH:BH,1)),0)+IFERROR(SUMIFS(E:E,G:G,"Ainukasutuses pind",C:C,"üüritav pind",H:H,BI226,A:A,1)/SUMIFS(E:E,G:G,"Ainukasutuses pind",C:C,"üüritav pind",A:A,1)*(IF(G226="Korruse üldpind", SUMIFS(E:E,G:G,"Ühiskasutuses korruse pind",C:C,"üüritav pind",A:A,1,BH:BH,1),SUMIFS(E:E,G:G,"Korruse üldpind",C:C,"üüritav pind",A:A,1,BH:BH,1))+SUMIFS(E:E,G:G,"Ühiskasutuses korruse pind",C:C,"üüritav pind",A:A,1,BH:BH,1)),0)+IFERROR(SUMIFS(E:E,G:G,"Ainukasutuses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 0)+IFERROR(SUMIFS(E:E,G:G,"Ainukasutuses pind",C:C,"üüritav pind",H:H,BI226,A:A,4)/SUMIFS(E:E,G:G,"Ainukasutuses pind",C:C,"üüritav pind",A:A,4)*(IF(G226="Korruse üldpind",SUMIFS(E:E,G:G,"Ühiskasutuses korruse pind",C:C,"üüritav pind",A:A,4,BH:BH,1),SUMIFS(E:E,G:G,"Korruse üldpind",C:C,"üüritav pind",A:A,4,BH:BH,1))+SUMIFS(E:E,G:G,"Ühiskasutuses korruse pind",C:C,"üüritav pind",A:A,4,BH:BH,1)), 0)+IFERROR(SUMIFS(E:E,G:G,"Ainukasutuses pind",C:C,"üüritav pind",H:H,BI226,A:A,5)/SUMIFS(E:E,G:G,"Ainukasutuses pind",C:C,"üüritav pind",A:A,5)*(IF(G226="Korruse üldpind", SUMIFS(E:E,G:G,"Ühiskasutuses korruse pind",C:C,"üüritav pind",A:A,5,BH:BH,1),SUMIFS(E:E,G:G,"Korruse üldpind",C:C,"üüritav pind",A:A,5,BH:BH,1))+SUMIFS(E:E,G:G,"Ühiskasutuses korruse pind",C:C,"üüritav pind",A:A,5,BH:BH,1)), 0)+IFERROR(SUMIFS(E:E,G:G,"Ainukasutuses pind",C:C,"üüritav pind",H:H,BI226,A:A,6)/SUMIFS(E:E,G:G,"Ainukasutuses pind",C:C,"üüritav pind",A:A,6)*(IF(G226="Korruse üldpind", SUMIFS(E:E,G:G,"Ühiskasutuses korruse pind",C:C,"üüritav pind",A:A,6,BH:BH,1),SUMIFS(E:E,G:G,"Korruse üldpind",C:C,"üüritav pind",A:A,6,BH:BH,1))+SUMIFS(E:E,G:G,"Ühiskasutuses korruse pind",C:C,"üüritav pind",A:A,6,BH:BH,1)),0)+IFERROR(SUMIFS(E:E,G:G,"Ainukasutuses pind",C:C,"üüritav pind",H:H,BI226,A:A,7)/SUMIFS(E:E,G:G,"Ainukasutuses pind",C:C,"üüritav pind",A:A,7)*(IF(G226="Korruse üldpind", SUMIFS(E:E,G:G,"Ühiskasutuses korruse pind",C:C,"üüritav pind",A:A,7,BH:BH,1),SUMIFS(E:E,G:G,"Korruse üldpind",C:C,"üüritav pind",A:A,7,BH:BH,1))+SUMIFS(E:E,G:G,"Ühiskasutuses korruse pind",C:C,"üüritav pind",A:A,7,BH:BH,1)),0)+IFERROR(SUMIFS(E:E,G:G,"Ainukasutuses pind",C:C,"üüritav pind",H:H,BI226,A:A,8)/SUMIFS(E:E,G:G,"Ainukasutuses pind",C:C,"üüritav pind",A:A,8)*(IF(G226="Korruse üldpind", SUMIFS(E:E,G:G,"Ühiskasutuses korruse pind",C:C,"üüritav pind",A:A,8,BH:BH,1),SUMIFS(E:E,G:G,"Korruse üldpind",C:C,"üüritav pind",A:A,8,BH:BH,1))+SUMIFS(E:E,G:G,"Ühiskasutuses korruse pind",C:C,"üüritav pind",A:A,8,BH:BH,1)),0)+IFERROR(SUMIFS(E:E,G:G,"Ainukasutuses pind",C:C,"üüritav pind",H:H,BI226,A:A,9)/SUMIFS(E:E,G:G,"Ainukasutuses pind",C:C,"üüritav pind",A:A,9)*(IF(G226="Korruse üldpind", SUMIFS(E:E,G:G,"Ühiskasutuses korruse pind",C:C,"üüritav pind",A:A,9,BH:BH,1),SUMIFS(E:E,G:G,"Korruse üldpind",C:C,"üüritav pind",A:A,9,BH:BH,1))+SUMIFS(E:E,G:G,"Ühiskasutuses korruse pind",C:C,"üüritav pind",A:A,9,BH:BH,1)),0)+IFERROR(SUMIFS(E:E,G:G,"Ainukasutuses pind",C:C,"üüritav pind",H:H,BI226,A:A,10)/SUMIFS(E:E,G:G,"Ainukasutuses pind",C:C,"üüritav pind",A:A,10)*(IF(G226="Korruse üldpind", SUMIFS(E:E,G:G,"Ühiskasutuses korruse pind",C:C,"üüritav pind",A:A,10,BH:BH,1),SUMIFS(E:E,G:G,"Korruse üldpind",C:C,"üüritav pind",A:A,10,BH:BH,1))+SUMIFS(E:E,G:G,"Ühiskasutuses korruse pind",C:C,"üüritav pind",A:A,10,BH:BH,1)), 0)+IFERROR(SUMIFS(E:E,G:G,"Ainukasutuses pind",C:C,"üüritav pind",H:H,BI226,A:A,11)/SUMIFS(E:E,G:G,"Ainukasutuses pind",C:C,"üüritav pind",A:A,11)*(IF(G226="Korruse üldpind",SUMIFS(E:E,G:G,"Ühiskasutuses korruse pind",C:C,"üüritav pind",A:A,11,BH:BH,1),SUMIFS(E:E,G:G,"Korruse üldpind",C:C,"üüritav pind",A:A,11,BH:BH,1))+SUMIFS(E:E,G:G,"Ühiskasutuses korruse pind",C:C,"üüritav pind",A:A,11,BH:BH,1)), 0)+IFERROR(SUMIFS(E:E,G:G,"Ainukasutuses pind",C:C,"üüritav pind",H:H,BI226,A:A,12)/SUMIFS(E:E,G:G,"Ainukasutuses pind",C:C,"üüritav pind",A:A,12)*(IF(G226="Korruse üldpind", SUMIFS(E:E,G:G,"Ühiskasutuses korruse pind",C:C,"üüritav pind",A:A,12,BH:BH,1),SUMIFS(E:E,G:G,"Korruse üldpind",C:C,"üüritav pind",A:A,12,BH:BH,1))+SUMIFS(E:E,G:G,"Ühiskasutuses korruse pind",C:C,"üüritav pind",A:A,12,BH:BH,1)),0)+IFERROR(SUMIFS(E:E,G:G,"Ainukasutuses pind",C:C,"üüritav pind",H:H,BI226,A:A,13)/SUMIFS(E:E,G:G,"Ainukasutuses pind",C:C,"üüritav pind",A:A,13)*(IF(G226="Korruse üldpind", SUMIFS(E:E,G:G,"Ühiskasutuses korruse pind",C:C,"üüritav pind",A:A,13,BH:BH,1),SUMIFS(E:E,G:G,"Korruse üldpind",C:C,"üüritav pind",A:A,13,BH:BH,1))+SUMIFS(E:E,G:G,"Ühiskasutuses korruse pind",C:C,"üüritav pind",A:A,13,BH:BH,1)),0)+IFERROR(SUMIFS(E:E,G:G,"Ainukasutuses pind",C:C,"Üüritav pind",H:H,BI226,A:A,14)/SUMIFS(E:E,G:G,"Ainukasutuses pind",C:C,"Üüritav pind",A:A,14)*(IF(G226="Korruse üldpind", SUMIFS(E:E,G:G,"Ühiskasutuses korruse pind",C:C,"üüritav pind",A:A,14,BH:BH,1),SUMIFS(E:E,G:G,"Korruse üldpind",C:C,"üüritav pind",A:A,14,BH:BH,1))+SUMIFS(E:E,G:G,"Ühiskasutuses korruse pind",C:C,"üüritav pind",A:A,14,BH:BH,1)), 0),IF(BI226="Aktiivne vakantsus", SUMIFS(E:E,C:C,"üüritav pind",G:G,"Ühiskasutuses korruse pind",BH:BH,1)+SUMIFS(E:E,C:C,"üüritav pind",G:G,"Korruse üldpind",BH:BH,1)-SUM($BL$2:BL225), IF(BI226="Üüritav büroopind kokku", SUM($BL$2:BL225), "")))</f>
        <v/>
      </c>
      <c r="BM226" s="34" t="str">
        <f ca="1">IF(BF226&lt;&gt;"",IFERROR(AY226/SUM($AY$3:OFFSET($AY$3,MATCH("Üüritav büroopind kokku",$BI$5:$BI$300,0),0))*(SUMIFS(E:E,G:G,"Ühiskasutuses hoone pind",C:C,"ÜÜRITAV PIND",BH:BH,1)+SUMIFS(E:E,G:G,"Hoone üldpind",C:C,"ÜÜRITAV PIND",BH:BH,1)),0),IF(BI226="Aktiivne vakantsus",IFERROR(AY226/SUM($AY$3:OFFSET($AY$3,MATCH("Üüritav büroopind kokku",$BI$5:$BI$300,0),0))*(SUMIFS(E:E,G:G,"Ühiskasutuses hoone pind",C:C,"ÜÜRITAV PIND",BH:BH,1)+SUMIFS(E:E,G:G,"Hoone üldpind",C:C,"ÜÜRITAV PIND",BH:BH,1)),0),IF(BI226="Üüritav büroopind kokku",SUM($BM$2:BM225),"")))</f>
        <v/>
      </c>
      <c r="BN226" s="34" t="str">
        <f>IF(OR(BF226&lt;&gt;"",BI226="Aktiivne vakantsus"),IFERROR(SUMIFS(INDEX($AC$3:$AU$1002,0,MATCH($BI226,AC$2:AU$2,0)),$BH$3:$BH$1002,1),0),IF(BI226="Üüritav büroopind kokku",SUM($BN$2:BN225), ""))</f>
        <v/>
      </c>
      <c r="BO226" s="34" t="str">
        <f t="shared" si="28"/>
        <v/>
      </c>
      <c r="BP226" s="114" t="str">
        <f t="shared" ca="1" si="26"/>
        <v/>
      </c>
    </row>
    <row r="227" spans="1:68" x14ac:dyDescent="0.3">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c r="BH227" s="108" t="str">
        <f t="shared" si="27"/>
        <v/>
      </c>
      <c r="BI227" s="9" t="str">
        <f t="shared" si="29"/>
        <v/>
      </c>
      <c r="BJ227" s="9" t="str">
        <f t="shared" si="30"/>
        <v/>
      </c>
      <c r="BK227" s="34" t="str">
        <f>IF(BF227&lt;&gt;"",IF(SUMIFS(E:E,H:H,BI227,G:G,"Ainukasutuses pind",C:C,"ÜÜRITAV PIND",BH:BH,1)=0,0,SUMIFS(E:E,H:H,BI227,G:G,"Ainukasutuses pind",C:C,"ÜÜRITAV PIND",BH:BH,1)),IF(BI227="Aktiivne vakantsus",SUMIFS(E:E,C:C,"üüritav pind",G:G,"ainukasutuses pind",BH:BH,1)-SUM($BK$2:BK226),IF(BI227="Üüritav büroopind kokku",SUM($BK$2:BK226),"")))</f>
        <v/>
      </c>
      <c r="BL227" s="34" t="str">
        <f>IF(BF227&lt;&gt;"",IFERROR(SUMIFS(E:E,G:G,"Ainukasutuses pind",C:C,"üüritav pind",H:H,BI227,A:A,-4)/SUMIFS(E:E,G:G,"Ainukasutuses pind",C:C,"üüritav pind",A:A,-4)*(IF(G227="Korruse üldpind", SUMIFS(E:E,G:G,"Ühiskasutuses korruse pind",C:C,"üüritav pind",A:A,-4,BH:BH,1),SUMIFS(E:E,G:G,"Korruse üldpind",C:C,"üüritav pind",A:A,-4,BH:BH,1))+SUMIFS(E:E,G:G,"Ühiskasutuses korruse pind",C:C,"üüritav pind",A:A,-4,BH:BH,1)),0)+IFERROR(SUMIFS(E:E,G:G,"Ainukasutuses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pind",H:H,BI227,A:A,-1)/SUMIFS(E:E,G:G,"Ainukasutuses pind",C:C,"üüritav pind",A:A,-1)*(IF(G227="Korruse üldpind",SUMIFS(E:E,G:G,"Ühiskasutuses korruse pind",C:C,"üüritav pind",A:A,-1,BH:BH,1),SUMIFS(E:E,G:G,"Korruse üldpind",C:C,"üüritav pind",A:A,-1,BH:BH,1))+SUMIFS(E:E,G:G,"Ühiskasutuses korruse pind",C:C,"üüritav pind",A:A,-1,BH:BH,1)),0)+IFERROR(SUMIFS(E:E,G:G,"Ainukasutuses pind",C:C,"üüritav pind",H:H,BI227,A:A,0)/SUMIFS(E:E,G:G,"Ainukasutuses pind",C:C,"üüritav pind",A:A,0)*(IF(G227="Korruse üldpind", SUMIFS(E:E,G:G,"Ühiskasutuses korruse pind",C:C,"üüritav pind",A:A,0,BH:BH,1),SUMIFS(E:E,G:G,"Korruse üldpind",C:C,"üüritav pind",A:A,0,BH:BH,1))+SUMIFS(E:E,G:G,"Ühiskasutuses korruse pind",C:C,"üüritav pind",A:A,0,BH:BH,1)),0)+IFERROR(SUMIFS(E:E,G:G,"Ainukasutuses pind",C:C,"üüritav pind",H:H,BI227,A:A,1)/SUMIFS(E:E,G:G,"Ainukasutuses pind",C:C,"üüritav pind",A:A,1)*(IF(G227="Korruse üldpind", SUMIFS(E:E,G:G,"Ühiskasutuses korruse pind",C:C,"üüritav pind",A:A,1,BH:BH,1),SUMIFS(E:E,G:G,"Korruse üldpind",C:C,"üüritav pind",A:A,1,BH:BH,1))+SUMIFS(E:E,G:G,"Ühiskasutuses korruse pind",C:C,"üüritav pind",A:A,1,BH:BH,1)),0)+IFERROR(SUMIFS(E:E,G:G,"Ainukasutuses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 0)+IFERROR(SUMIFS(E:E,G:G,"Ainukasutuses pind",C:C,"üüritav pind",H:H,BI227,A:A,4)/SUMIFS(E:E,G:G,"Ainukasutuses pind",C:C,"üüritav pind",A:A,4)*(IF(G227="Korruse üldpind",SUMIFS(E:E,G:G,"Ühiskasutuses korruse pind",C:C,"üüritav pind",A:A,4,BH:BH,1),SUMIFS(E:E,G:G,"Korruse üldpind",C:C,"üüritav pind",A:A,4,BH:BH,1))+SUMIFS(E:E,G:G,"Ühiskasutuses korruse pind",C:C,"üüritav pind",A:A,4,BH:BH,1)), 0)+IFERROR(SUMIFS(E:E,G:G,"Ainukasutuses pind",C:C,"üüritav pind",H:H,BI227,A:A,5)/SUMIFS(E:E,G:G,"Ainukasutuses pind",C:C,"üüritav pind",A:A,5)*(IF(G227="Korruse üldpind", SUMIFS(E:E,G:G,"Ühiskasutuses korruse pind",C:C,"üüritav pind",A:A,5,BH:BH,1),SUMIFS(E:E,G:G,"Korruse üldpind",C:C,"üüritav pind",A:A,5,BH:BH,1))+SUMIFS(E:E,G:G,"Ühiskasutuses korruse pind",C:C,"üüritav pind",A:A,5,BH:BH,1)), 0)+IFERROR(SUMIFS(E:E,G:G,"Ainukasutuses pind",C:C,"üüritav pind",H:H,BI227,A:A,6)/SUMIFS(E:E,G:G,"Ainukasutuses pind",C:C,"üüritav pind",A:A,6)*(IF(G227="Korruse üldpind", SUMIFS(E:E,G:G,"Ühiskasutuses korruse pind",C:C,"üüritav pind",A:A,6,BH:BH,1),SUMIFS(E:E,G:G,"Korruse üldpind",C:C,"üüritav pind",A:A,6,BH:BH,1))+SUMIFS(E:E,G:G,"Ühiskasutuses korruse pind",C:C,"üüritav pind",A:A,6,BH:BH,1)),0)+IFERROR(SUMIFS(E:E,G:G,"Ainukasutuses pind",C:C,"üüritav pind",H:H,BI227,A:A,7)/SUMIFS(E:E,G:G,"Ainukasutuses pind",C:C,"üüritav pind",A:A,7)*(IF(G227="Korruse üldpind", SUMIFS(E:E,G:G,"Ühiskasutuses korruse pind",C:C,"üüritav pind",A:A,7,BH:BH,1),SUMIFS(E:E,G:G,"Korruse üldpind",C:C,"üüritav pind",A:A,7,BH:BH,1))+SUMIFS(E:E,G:G,"Ühiskasutuses korruse pind",C:C,"üüritav pind",A:A,7,BH:BH,1)),0)+IFERROR(SUMIFS(E:E,G:G,"Ainukasutuses pind",C:C,"üüritav pind",H:H,BI227,A:A,8)/SUMIFS(E:E,G:G,"Ainukasutuses pind",C:C,"üüritav pind",A:A,8)*(IF(G227="Korruse üldpind", SUMIFS(E:E,G:G,"Ühiskasutuses korruse pind",C:C,"üüritav pind",A:A,8,BH:BH,1),SUMIFS(E:E,G:G,"Korruse üldpind",C:C,"üüritav pind",A:A,8,BH:BH,1))+SUMIFS(E:E,G:G,"Ühiskasutuses korruse pind",C:C,"üüritav pind",A:A,8,BH:BH,1)),0)+IFERROR(SUMIFS(E:E,G:G,"Ainukasutuses pind",C:C,"üüritav pind",H:H,BI227,A:A,9)/SUMIFS(E:E,G:G,"Ainukasutuses pind",C:C,"üüritav pind",A:A,9)*(IF(G227="Korruse üldpind", SUMIFS(E:E,G:G,"Ühiskasutuses korruse pind",C:C,"üüritav pind",A:A,9,BH:BH,1),SUMIFS(E:E,G:G,"Korruse üldpind",C:C,"üüritav pind",A:A,9,BH:BH,1))+SUMIFS(E:E,G:G,"Ühiskasutuses korruse pind",C:C,"üüritav pind",A:A,9,BH:BH,1)),0)+IFERROR(SUMIFS(E:E,G:G,"Ainukasutuses pind",C:C,"üüritav pind",H:H,BI227,A:A,10)/SUMIFS(E:E,G:G,"Ainukasutuses pind",C:C,"üüritav pind",A:A,10)*(IF(G227="Korruse üldpind", SUMIFS(E:E,G:G,"Ühiskasutuses korruse pind",C:C,"üüritav pind",A:A,10,BH:BH,1),SUMIFS(E:E,G:G,"Korruse üldpind",C:C,"üüritav pind",A:A,10,BH:BH,1))+SUMIFS(E:E,G:G,"Ühiskasutuses korruse pind",C:C,"üüritav pind",A:A,10,BH:BH,1)), 0)+IFERROR(SUMIFS(E:E,G:G,"Ainukasutuses pind",C:C,"üüritav pind",H:H,BI227,A:A,11)/SUMIFS(E:E,G:G,"Ainukasutuses pind",C:C,"üüritav pind",A:A,11)*(IF(G227="Korruse üldpind",SUMIFS(E:E,G:G,"Ühiskasutuses korruse pind",C:C,"üüritav pind",A:A,11,BH:BH,1),SUMIFS(E:E,G:G,"Korruse üldpind",C:C,"üüritav pind",A:A,11,BH:BH,1))+SUMIFS(E:E,G:G,"Ühiskasutuses korruse pind",C:C,"üüritav pind",A:A,11,BH:BH,1)), 0)+IFERROR(SUMIFS(E:E,G:G,"Ainukasutuses pind",C:C,"üüritav pind",H:H,BI227,A:A,12)/SUMIFS(E:E,G:G,"Ainukasutuses pind",C:C,"üüritav pind",A:A,12)*(IF(G227="Korruse üldpind", SUMIFS(E:E,G:G,"Ühiskasutuses korruse pind",C:C,"üüritav pind",A:A,12,BH:BH,1),SUMIFS(E:E,G:G,"Korruse üldpind",C:C,"üüritav pind",A:A,12,BH:BH,1))+SUMIFS(E:E,G:G,"Ühiskasutuses korruse pind",C:C,"üüritav pind",A:A,12,BH:BH,1)),0)+IFERROR(SUMIFS(E:E,G:G,"Ainukasutuses pind",C:C,"üüritav pind",H:H,BI227,A:A,13)/SUMIFS(E:E,G:G,"Ainukasutuses pind",C:C,"üüritav pind",A:A,13)*(IF(G227="Korruse üldpind", SUMIFS(E:E,G:G,"Ühiskasutuses korruse pind",C:C,"üüritav pind",A:A,13,BH:BH,1),SUMIFS(E:E,G:G,"Korruse üldpind",C:C,"üüritav pind",A:A,13,BH:BH,1))+SUMIFS(E:E,G:G,"Ühiskasutuses korruse pind",C:C,"üüritav pind",A:A,13,BH:BH,1)),0)+IFERROR(SUMIFS(E:E,G:G,"Ainukasutuses pind",C:C,"Üüritav pind",H:H,BI227,A:A,14)/SUMIFS(E:E,G:G,"Ainukasutuses pind",C:C,"Üüritav pind",A:A,14)*(IF(G227="Korruse üldpind", SUMIFS(E:E,G:G,"Ühiskasutuses korruse pind",C:C,"üüritav pind",A:A,14,BH:BH,1),SUMIFS(E:E,G:G,"Korruse üldpind",C:C,"üüritav pind",A:A,14,BH:BH,1))+SUMIFS(E:E,G:G,"Ühiskasutuses korruse pind",C:C,"üüritav pind",A:A,14,BH:BH,1)), 0),IF(BI227="Aktiivne vakantsus", SUMIFS(E:E,C:C,"üüritav pind",G:G,"Ühiskasutuses korruse pind",BH:BH,1)+SUMIFS(E:E,C:C,"üüritav pind",G:G,"Korruse üldpind",BH:BH,1)-SUM($BL$2:BL226), IF(BI227="Üüritav büroopind kokku", SUM($BL$2:BL226), "")))</f>
        <v/>
      </c>
      <c r="BM227" s="34" t="str">
        <f ca="1">IF(BF227&lt;&gt;"",IFERROR(AY227/SUM($AY$3:OFFSET($AY$3,MATCH("Üüritav büroopind kokku",$BI$5:$BI$300,0),0))*(SUMIFS(E:E,G:G,"Ühiskasutuses hoone pind",C:C,"ÜÜRITAV PIND",BH:BH,1)+SUMIFS(E:E,G:G,"Hoone üldpind",C:C,"ÜÜRITAV PIND",BH:BH,1)),0),IF(BI227="Aktiivne vakantsus",IFERROR(AY227/SUM($AY$3:OFFSET($AY$3,MATCH("Üüritav büroopind kokku",$BI$5:$BI$300,0),0))*(SUMIFS(E:E,G:G,"Ühiskasutuses hoone pind",C:C,"ÜÜRITAV PIND",BH:BH,1)+SUMIFS(E:E,G:G,"Hoone üldpind",C:C,"ÜÜRITAV PIND",BH:BH,1)),0),IF(BI227="Üüritav büroopind kokku",SUM($BM$2:BM226),"")))</f>
        <v/>
      </c>
      <c r="BN227" s="34" t="str">
        <f>IF(OR(BF227&lt;&gt;"",BI227="Aktiivne vakantsus"),IFERROR(SUMIFS(INDEX($AC$3:$AU$1002,0,MATCH($BI227,AC$2:AU$2,0)),$BH$3:$BH$1002,1),0),IF(BI227="Üüritav büroopind kokku",SUM($BN$2:BN226), ""))</f>
        <v/>
      </c>
      <c r="BO227" s="34" t="str">
        <f t="shared" si="28"/>
        <v/>
      </c>
      <c r="BP227" s="114" t="str">
        <f t="shared" ca="1" si="26"/>
        <v/>
      </c>
    </row>
    <row r="228" spans="1:68" x14ac:dyDescent="0.3">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c r="BH228" s="108" t="str">
        <f t="shared" si="27"/>
        <v/>
      </c>
      <c r="BI228" s="9" t="str">
        <f t="shared" si="29"/>
        <v/>
      </c>
      <c r="BJ228" s="9" t="str">
        <f t="shared" si="30"/>
        <v/>
      </c>
      <c r="BK228" s="34" t="str">
        <f>IF(BF228&lt;&gt;"",IF(SUMIFS(E:E,H:H,BI228,G:G,"Ainukasutuses pind",C:C,"ÜÜRITAV PIND",BH:BH,1)=0,0,SUMIFS(E:E,H:H,BI228,G:G,"Ainukasutuses pind",C:C,"ÜÜRITAV PIND",BH:BH,1)),IF(BI228="Aktiivne vakantsus",SUMIFS(E:E,C:C,"üüritav pind",G:G,"ainukasutuses pind",BH:BH,1)-SUM($BK$2:BK227),IF(BI228="Üüritav büroopind kokku",SUM($BK$2:BK227),"")))</f>
        <v/>
      </c>
      <c r="BL228" s="34" t="str">
        <f>IF(BF228&lt;&gt;"",IFERROR(SUMIFS(E:E,G:G,"Ainukasutuses pind",C:C,"üüritav pind",H:H,BI228,A:A,-4)/SUMIFS(E:E,G:G,"Ainukasutuses pind",C:C,"üüritav pind",A:A,-4)*(IF(G228="Korruse üldpind", SUMIFS(E:E,G:G,"Ühiskasutuses korruse pind",C:C,"üüritav pind",A:A,-4,BH:BH,1),SUMIFS(E:E,G:G,"Korruse üldpind",C:C,"üüritav pind",A:A,-4,BH:BH,1))+SUMIFS(E:E,G:G,"Ühiskasutuses korruse pind",C:C,"üüritav pind",A:A,-4,BH:BH,1)),0)+IFERROR(SUMIFS(E:E,G:G,"Ainukasutuses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pind",H:H,BI228,A:A,-1)/SUMIFS(E:E,G:G,"Ainukasutuses pind",C:C,"üüritav pind",A:A,-1)*(IF(G228="Korruse üldpind",SUMIFS(E:E,G:G,"Ühiskasutuses korruse pind",C:C,"üüritav pind",A:A,-1,BH:BH,1),SUMIFS(E:E,G:G,"Korruse üldpind",C:C,"üüritav pind",A:A,-1,BH:BH,1))+SUMIFS(E:E,G:G,"Ühiskasutuses korruse pind",C:C,"üüritav pind",A:A,-1,BH:BH,1)),0)+IFERROR(SUMIFS(E:E,G:G,"Ainukasutuses pind",C:C,"üüritav pind",H:H,BI228,A:A,0)/SUMIFS(E:E,G:G,"Ainukasutuses pind",C:C,"üüritav pind",A:A,0)*(IF(G228="Korruse üldpind", SUMIFS(E:E,G:G,"Ühiskasutuses korruse pind",C:C,"üüritav pind",A:A,0,BH:BH,1),SUMIFS(E:E,G:G,"Korruse üldpind",C:C,"üüritav pind",A:A,0,BH:BH,1))+SUMIFS(E:E,G:G,"Ühiskasutuses korruse pind",C:C,"üüritav pind",A:A,0,BH:BH,1)),0)+IFERROR(SUMIFS(E:E,G:G,"Ainukasutuses pind",C:C,"üüritav pind",H:H,BI228,A:A,1)/SUMIFS(E:E,G:G,"Ainukasutuses pind",C:C,"üüritav pind",A:A,1)*(IF(G228="Korruse üldpind", SUMIFS(E:E,G:G,"Ühiskasutuses korruse pind",C:C,"üüritav pind",A:A,1,BH:BH,1),SUMIFS(E:E,G:G,"Korruse üldpind",C:C,"üüritav pind",A:A,1,BH:BH,1))+SUMIFS(E:E,G:G,"Ühiskasutuses korruse pind",C:C,"üüritav pind",A:A,1,BH:BH,1)),0)+IFERROR(SUMIFS(E:E,G:G,"Ainukasutuses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 0)+IFERROR(SUMIFS(E:E,G:G,"Ainukasutuses pind",C:C,"üüritav pind",H:H,BI228,A:A,4)/SUMIFS(E:E,G:G,"Ainukasutuses pind",C:C,"üüritav pind",A:A,4)*(IF(G228="Korruse üldpind",SUMIFS(E:E,G:G,"Ühiskasutuses korruse pind",C:C,"üüritav pind",A:A,4,BH:BH,1),SUMIFS(E:E,G:G,"Korruse üldpind",C:C,"üüritav pind",A:A,4,BH:BH,1))+SUMIFS(E:E,G:G,"Ühiskasutuses korruse pind",C:C,"üüritav pind",A:A,4,BH:BH,1)), 0)+IFERROR(SUMIFS(E:E,G:G,"Ainukasutuses pind",C:C,"üüritav pind",H:H,BI228,A:A,5)/SUMIFS(E:E,G:G,"Ainukasutuses pind",C:C,"üüritav pind",A:A,5)*(IF(G228="Korruse üldpind", SUMIFS(E:E,G:G,"Ühiskasutuses korruse pind",C:C,"üüritav pind",A:A,5,BH:BH,1),SUMIFS(E:E,G:G,"Korruse üldpind",C:C,"üüritav pind",A:A,5,BH:BH,1))+SUMIFS(E:E,G:G,"Ühiskasutuses korruse pind",C:C,"üüritav pind",A:A,5,BH:BH,1)), 0)+IFERROR(SUMIFS(E:E,G:G,"Ainukasutuses pind",C:C,"üüritav pind",H:H,BI228,A:A,6)/SUMIFS(E:E,G:G,"Ainukasutuses pind",C:C,"üüritav pind",A:A,6)*(IF(G228="Korruse üldpind", SUMIFS(E:E,G:G,"Ühiskasutuses korruse pind",C:C,"üüritav pind",A:A,6,BH:BH,1),SUMIFS(E:E,G:G,"Korruse üldpind",C:C,"üüritav pind",A:A,6,BH:BH,1))+SUMIFS(E:E,G:G,"Ühiskasutuses korruse pind",C:C,"üüritav pind",A:A,6,BH:BH,1)),0)+IFERROR(SUMIFS(E:E,G:G,"Ainukasutuses pind",C:C,"üüritav pind",H:H,BI228,A:A,7)/SUMIFS(E:E,G:G,"Ainukasutuses pind",C:C,"üüritav pind",A:A,7)*(IF(G228="Korruse üldpind", SUMIFS(E:E,G:G,"Ühiskasutuses korruse pind",C:C,"üüritav pind",A:A,7,BH:BH,1),SUMIFS(E:E,G:G,"Korruse üldpind",C:C,"üüritav pind",A:A,7,BH:BH,1))+SUMIFS(E:E,G:G,"Ühiskasutuses korruse pind",C:C,"üüritav pind",A:A,7,BH:BH,1)),0)+IFERROR(SUMIFS(E:E,G:G,"Ainukasutuses pind",C:C,"üüritav pind",H:H,BI228,A:A,8)/SUMIFS(E:E,G:G,"Ainukasutuses pind",C:C,"üüritav pind",A:A,8)*(IF(G228="Korruse üldpind", SUMIFS(E:E,G:G,"Ühiskasutuses korruse pind",C:C,"üüritav pind",A:A,8,BH:BH,1),SUMIFS(E:E,G:G,"Korruse üldpind",C:C,"üüritav pind",A:A,8,BH:BH,1))+SUMIFS(E:E,G:G,"Ühiskasutuses korruse pind",C:C,"üüritav pind",A:A,8,BH:BH,1)),0)+IFERROR(SUMIFS(E:E,G:G,"Ainukasutuses pind",C:C,"üüritav pind",H:H,BI228,A:A,9)/SUMIFS(E:E,G:G,"Ainukasutuses pind",C:C,"üüritav pind",A:A,9)*(IF(G228="Korruse üldpind", SUMIFS(E:E,G:G,"Ühiskasutuses korruse pind",C:C,"üüritav pind",A:A,9,BH:BH,1),SUMIFS(E:E,G:G,"Korruse üldpind",C:C,"üüritav pind",A:A,9,BH:BH,1))+SUMIFS(E:E,G:G,"Ühiskasutuses korruse pind",C:C,"üüritav pind",A:A,9,BH:BH,1)),0)+IFERROR(SUMIFS(E:E,G:G,"Ainukasutuses pind",C:C,"üüritav pind",H:H,BI228,A:A,10)/SUMIFS(E:E,G:G,"Ainukasutuses pind",C:C,"üüritav pind",A:A,10)*(IF(G228="Korruse üldpind", SUMIFS(E:E,G:G,"Ühiskasutuses korruse pind",C:C,"üüritav pind",A:A,10,BH:BH,1),SUMIFS(E:E,G:G,"Korruse üldpind",C:C,"üüritav pind",A:A,10,BH:BH,1))+SUMIFS(E:E,G:G,"Ühiskasutuses korruse pind",C:C,"üüritav pind",A:A,10,BH:BH,1)), 0)+IFERROR(SUMIFS(E:E,G:G,"Ainukasutuses pind",C:C,"üüritav pind",H:H,BI228,A:A,11)/SUMIFS(E:E,G:G,"Ainukasutuses pind",C:C,"üüritav pind",A:A,11)*(IF(G228="Korruse üldpind",SUMIFS(E:E,G:G,"Ühiskasutuses korruse pind",C:C,"üüritav pind",A:A,11,BH:BH,1),SUMIFS(E:E,G:G,"Korruse üldpind",C:C,"üüritav pind",A:A,11,BH:BH,1))+SUMIFS(E:E,G:G,"Ühiskasutuses korruse pind",C:C,"üüritav pind",A:A,11,BH:BH,1)), 0)+IFERROR(SUMIFS(E:E,G:G,"Ainukasutuses pind",C:C,"üüritav pind",H:H,BI228,A:A,12)/SUMIFS(E:E,G:G,"Ainukasutuses pind",C:C,"üüritav pind",A:A,12)*(IF(G228="Korruse üldpind", SUMIFS(E:E,G:G,"Ühiskasutuses korruse pind",C:C,"üüritav pind",A:A,12,BH:BH,1),SUMIFS(E:E,G:G,"Korruse üldpind",C:C,"üüritav pind",A:A,12,BH:BH,1))+SUMIFS(E:E,G:G,"Ühiskasutuses korruse pind",C:C,"üüritav pind",A:A,12,BH:BH,1)),0)+IFERROR(SUMIFS(E:E,G:G,"Ainukasutuses pind",C:C,"üüritav pind",H:H,BI228,A:A,13)/SUMIFS(E:E,G:G,"Ainukasutuses pind",C:C,"üüritav pind",A:A,13)*(IF(G228="Korruse üldpind", SUMIFS(E:E,G:G,"Ühiskasutuses korruse pind",C:C,"üüritav pind",A:A,13,BH:BH,1),SUMIFS(E:E,G:G,"Korruse üldpind",C:C,"üüritav pind",A:A,13,BH:BH,1))+SUMIFS(E:E,G:G,"Ühiskasutuses korruse pind",C:C,"üüritav pind",A:A,13,BH:BH,1)),0)+IFERROR(SUMIFS(E:E,G:G,"Ainukasutuses pind",C:C,"Üüritav pind",H:H,BI228,A:A,14)/SUMIFS(E:E,G:G,"Ainukasutuses pind",C:C,"Üüritav pind",A:A,14)*(IF(G228="Korruse üldpind", SUMIFS(E:E,G:G,"Ühiskasutuses korruse pind",C:C,"üüritav pind",A:A,14,BH:BH,1),SUMIFS(E:E,G:G,"Korruse üldpind",C:C,"üüritav pind",A:A,14,BH:BH,1))+SUMIFS(E:E,G:G,"Ühiskasutuses korruse pind",C:C,"üüritav pind",A:A,14,BH:BH,1)), 0),IF(BI228="Aktiivne vakantsus", SUMIFS(E:E,C:C,"üüritav pind",G:G,"Ühiskasutuses korruse pind",BH:BH,1)+SUMIFS(E:E,C:C,"üüritav pind",G:G,"Korruse üldpind",BH:BH,1)-SUM($BL$2:BL227), IF(BI228="Üüritav büroopind kokku", SUM($BL$2:BL227), "")))</f>
        <v/>
      </c>
      <c r="BM228" s="34" t="str">
        <f ca="1">IF(BF228&lt;&gt;"",IFERROR(AY228/SUM($AY$3:OFFSET($AY$3,MATCH("Üüritav büroopind kokku",$BI$5:$BI$300,0),0))*(SUMIFS(E:E,G:G,"Ühiskasutuses hoone pind",C:C,"ÜÜRITAV PIND",BH:BH,1)+SUMIFS(E:E,G:G,"Hoone üldpind",C:C,"ÜÜRITAV PIND",BH:BH,1)),0),IF(BI228="Aktiivne vakantsus",IFERROR(AY228/SUM($AY$3:OFFSET($AY$3,MATCH("Üüritav büroopind kokku",$BI$5:$BI$300,0),0))*(SUMIFS(E:E,G:G,"Ühiskasutuses hoone pind",C:C,"ÜÜRITAV PIND",BH:BH,1)+SUMIFS(E:E,G:G,"Hoone üldpind",C:C,"ÜÜRITAV PIND",BH:BH,1)),0),IF(BI228="Üüritav büroopind kokku",SUM($BM$2:BM227),"")))</f>
        <v/>
      </c>
      <c r="BN228" s="34" t="str">
        <f>IF(OR(BF228&lt;&gt;"",BI228="Aktiivne vakantsus"),IFERROR(SUMIFS(INDEX($AC$3:$AU$1002,0,MATCH($BI228,AC$2:AU$2,0)),$BH$3:$BH$1002,1),0),IF(BI228="Üüritav büroopind kokku",SUM($BN$2:BN227), ""))</f>
        <v/>
      </c>
      <c r="BO228" s="34" t="str">
        <f t="shared" si="28"/>
        <v/>
      </c>
      <c r="BP228" s="114" t="str">
        <f t="shared" ca="1" si="26"/>
        <v/>
      </c>
    </row>
    <row r="229" spans="1:68" x14ac:dyDescent="0.3">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c r="BH229" s="108" t="str">
        <f t="shared" si="27"/>
        <v/>
      </c>
      <c r="BI229" s="9" t="str">
        <f t="shared" si="29"/>
        <v/>
      </c>
      <c r="BJ229" s="9" t="str">
        <f t="shared" si="30"/>
        <v/>
      </c>
      <c r="BK229" s="34" t="str">
        <f>IF(BF229&lt;&gt;"",IF(SUMIFS(E:E,H:H,BI229,G:G,"Ainukasutuses pind",C:C,"ÜÜRITAV PIND",BH:BH,1)=0,0,SUMIFS(E:E,H:H,BI229,G:G,"Ainukasutuses pind",C:C,"ÜÜRITAV PIND",BH:BH,1)),IF(BI229="Aktiivne vakantsus",SUMIFS(E:E,C:C,"üüritav pind",G:G,"ainukasutuses pind",BH:BH,1)-SUM($BK$2:BK228),IF(BI229="Üüritav büroopind kokku",SUM($BK$2:BK228),"")))</f>
        <v/>
      </c>
      <c r="BL229" s="34" t="str">
        <f>IF(BF229&lt;&gt;"",IFERROR(SUMIFS(E:E,G:G,"Ainukasutuses pind",C:C,"üüritav pind",H:H,BI229,A:A,-4)/SUMIFS(E:E,G:G,"Ainukasutuses pind",C:C,"üüritav pind",A:A,-4)*(IF(G229="Korruse üldpind", SUMIFS(E:E,G:G,"Ühiskasutuses korruse pind",C:C,"üüritav pind",A:A,-4,BH:BH,1),SUMIFS(E:E,G:G,"Korruse üldpind",C:C,"üüritav pind",A:A,-4,BH:BH,1))+SUMIFS(E:E,G:G,"Ühiskasutuses korruse pind",C:C,"üüritav pind",A:A,-4,BH:BH,1)),0)+IFERROR(SUMIFS(E:E,G:G,"Ainukasutuses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pind",H:H,BI229,A:A,-1)/SUMIFS(E:E,G:G,"Ainukasutuses pind",C:C,"üüritav pind",A:A,-1)*(IF(G229="Korruse üldpind",SUMIFS(E:E,G:G,"Ühiskasutuses korruse pind",C:C,"üüritav pind",A:A,-1,BH:BH,1),SUMIFS(E:E,G:G,"Korruse üldpind",C:C,"üüritav pind",A:A,-1,BH:BH,1))+SUMIFS(E:E,G:G,"Ühiskasutuses korruse pind",C:C,"üüritav pind",A:A,-1,BH:BH,1)),0)+IFERROR(SUMIFS(E:E,G:G,"Ainukasutuses pind",C:C,"üüritav pind",H:H,BI229,A:A,0)/SUMIFS(E:E,G:G,"Ainukasutuses pind",C:C,"üüritav pind",A:A,0)*(IF(G229="Korruse üldpind", SUMIFS(E:E,G:G,"Ühiskasutuses korruse pind",C:C,"üüritav pind",A:A,0,BH:BH,1),SUMIFS(E:E,G:G,"Korruse üldpind",C:C,"üüritav pind",A:A,0,BH:BH,1))+SUMIFS(E:E,G:G,"Ühiskasutuses korruse pind",C:C,"üüritav pind",A:A,0,BH:BH,1)),0)+IFERROR(SUMIFS(E:E,G:G,"Ainukasutuses pind",C:C,"üüritav pind",H:H,BI229,A:A,1)/SUMIFS(E:E,G:G,"Ainukasutuses pind",C:C,"üüritav pind",A:A,1)*(IF(G229="Korruse üldpind", SUMIFS(E:E,G:G,"Ühiskasutuses korruse pind",C:C,"üüritav pind",A:A,1,BH:BH,1),SUMIFS(E:E,G:G,"Korruse üldpind",C:C,"üüritav pind",A:A,1,BH:BH,1))+SUMIFS(E:E,G:G,"Ühiskasutuses korruse pind",C:C,"üüritav pind",A:A,1,BH:BH,1)),0)+IFERROR(SUMIFS(E:E,G:G,"Ainukasutuses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 0)+IFERROR(SUMIFS(E:E,G:G,"Ainukasutuses pind",C:C,"üüritav pind",H:H,BI229,A:A,4)/SUMIFS(E:E,G:G,"Ainukasutuses pind",C:C,"üüritav pind",A:A,4)*(IF(G229="Korruse üldpind",SUMIFS(E:E,G:G,"Ühiskasutuses korruse pind",C:C,"üüritav pind",A:A,4,BH:BH,1),SUMIFS(E:E,G:G,"Korruse üldpind",C:C,"üüritav pind",A:A,4,BH:BH,1))+SUMIFS(E:E,G:G,"Ühiskasutuses korruse pind",C:C,"üüritav pind",A:A,4,BH:BH,1)), 0)+IFERROR(SUMIFS(E:E,G:G,"Ainukasutuses pind",C:C,"üüritav pind",H:H,BI229,A:A,5)/SUMIFS(E:E,G:G,"Ainukasutuses pind",C:C,"üüritav pind",A:A,5)*(IF(G229="Korruse üldpind", SUMIFS(E:E,G:G,"Ühiskasutuses korruse pind",C:C,"üüritav pind",A:A,5,BH:BH,1),SUMIFS(E:E,G:G,"Korruse üldpind",C:C,"üüritav pind",A:A,5,BH:BH,1))+SUMIFS(E:E,G:G,"Ühiskasutuses korruse pind",C:C,"üüritav pind",A:A,5,BH:BH,1)), 0)+IFERROR(SUMIFS(E:E,G:G,"Ainukasutuses pind",C:C,"üüritav pind",H:H,BI229,A:A,6)/SUMIFS(E:E,G:G,"Ainukasutuses pind",C:C,"üüritav pind",A:A,6)*(IF(G229="Korruse üldpind", SUMIFS(E:E,G:G,"Ühiskasutuses korruse pind",C:C,"üüritav pind",A:A,6,BH:BH,1),SUMIFS(E:E,G:G,"Korruse üldpind",C:C,"üüritav pind",A:A,6,BH:BH,1))+SUMIFS(E:E,G:G,"Ühiskasutuses korruse pind",C:C,"üüritav pind",A:A,6,BH:BH,1)),0)+IFERROR(SUMIFS(E:E,G:G,"Ainukasutuses pind",C:C,"üüritav pind",H:H,BI229,A:A,7)/SUMIFS(E:E,G:G,"Ainukasutuses pind",C:C,"üüritav pind",A:A,7)*(IF(G229="Korruse üldpind", SUMIFS(E:E,G:G,"Ühiskasutuses korruse pind",C:C,"üüritav pind",A:A,7,BH:BH,1),SUMIFS(E:E,G:G,"Korruse üldpind",C:C,"üüritav pind",A:A,7,BH:BH,1))+SUMIFS(E:E,G:G,"Ühiskasutuses korruse pind",C:C,"üüritav pind",A:A,7,BH:BH,1)),0)+IFERROR(SUMIFS(E:E,G:G,"Ainukasutuses pind",C:C,"üüritav pind",H:H,BI229,A:A,8)/SUMIFS(E:E,G:G,"Ainukasutuses pind",C:C,"üüritav pind",A:A,8)*(IF(G229="Korruse üldpind", SUMIFS(E:E,G:G,"Ühiskasutuses korruse pind",C:C,"üüritav pind",A:A,8,BH:BH,1),SUMIFS(E:E,G:G,"Korruse üldpind",C:C,"üüritav pind",A:A,8,BH:BH,1))+SUMIFS(E:E,G:G,"Ühiskasutuses korruse pind",C:C,"üüritav pind",A:A,8,BH:BH,1)),0)+IFERROR(SUMIFS(E:E,G:G,"Ainukasutuses pind",C:C,"üüritav pind",H:H,BI229,A:A,9)/SUMIFS(E:E,G:G,"Ainukasutuses pind",C:C,"üüritav pind",A:A,9)*(IF(G229="Korruse üldpind", SUMIFS(E:E,G:G,"Ühiskasutuses korruse pind",C:C,"üüritav pind",A:A,9,BH:BH,1),SUMIFS(E:E,G:G,"Korruse üldpind",C:C,"üüritav pind",A:A,9,BH:BH,1))+SUMIFS(E:E,G:G,"Ühiskasutuses korruse pind",C:C,"üüritav pind",A:A,9,BH:BH,1)),0)+IFERROR(SUMIFS(E:E,G:G,"Ainukasutuses pind",C:C,"üüritav pind",H:H,BI229,A:A,10)/SUMIFS(E:E,G:G,"Ainukasutuses pind",C:C,"üüritav pind",A:A,10)*(IF(G229="Korruse üldpind", SUMIFS(E:E,G:G,"Ühiskasutuses korruse pind",C:C,"üüritav pind",A:A,10,BH:BH,1),SUMIFS(E:E,G:G,"Korruse üldpind",C:C,"üüritav pind",A:A,10,BH:BH,1))+SUMIFS(E:E,G:G,"Ühiskasutuses korruse pind",C:C,"üüritav pind",A:A,10,BH:BH,1)), 0)+IFERROR(SUMIFS(E:E,G:G,"Ainukasutuses pind",C:C,"üüritav pind",H:H,BI229,A:A,11)/SUMIFS(E:E,G:G,"Ainukasutuses pind",C:C,"üüritav pind",A:A,11)*(IF(G229="Korruse üldpind",SUMIFS(E:E,G:G,"Ühiskasutuses korruse pind",C:C,"üüritav pind",A:A,11,BH:BH,1),SUMIFS(E:E,G:G,"Korruse üldpind",C:C,"üüritav pind",A:A,11,BH:BH,1))+SUMIFS(E:E,G:G,"Ühiskasutuses korruse pind",C:C,"üüritav pind",A:A,11,BH:BH,1)), 0)+IFERROR(SUMIFS(E:E,G:G,"Ainukasutuses pind",C:C,"üüritav pind",H:H,BI229,A:A,12)/SUMIFS(E:E,G:G,"Ainukasutuses pind",C:C,"üüritav pind",A:A,12)*(IF(G229="Korruse üldpind", SUMIFS(E:E,G:G,"Ühiskasutuses korruse pind",C:C,"üüritav pind",A:A,12,BH:BH,1),SUMIFS(E:E,G:G,"Korruse üldpind",C:C,"üüritav pind",A:A,12,BH:BH,1))+SUMIFS(E:E,G:G,"Ühiskasutuses korruse pind",C:C,"üüritav pind",A:A,12,BH:BH,1)),0)+IFERROR(SUMIFS(E:E,G:G,"Ainukasutuses pind",C:C,"üüritav pind",H:H,BI229,A:A,13)/SUMIFS(E:E,G:G,"Ainukasutuses pind",C:C,"üüritav pind",A:A,13)*(IF(G229="Korruse üldpind", SUMIFS(E:E,G:G,"Ühiskasutuses korruse pind",C:C,"üüritav pind",A:A,13,BH:BH,1),SUMIFS(E:E,G:G,"Korruse üldpind",C:C,"üüritav pind",A:A,13,BH:BH,1))+SUMIFS(E:E,G:G,"Ühiskasutuses korruse pind",C:C,"üüritav pind",A:A,13,BH:BH,1)),0)+IFERROR(SUMIFS(E:E,G:G,"Ainukasutuses pind",C:C,"Üüritav pind",H:H,BI229,A:A,14)/SUMIFS(E:E,G:G,"Ainukasutuses pind",C:C,"Üüritav pind",A:A,14)*(IF(G229="Korruse üldpind", SUMIFS(E:E,G:G,"Ühiskasutuses korruse pind",C:C,"üüritav pind",A:A,14,BH:BH,1),SUMIFS(E:E,G:G,"Korruse üldpind",C:C,"üüritav pind",A:A,14,BH:BH,1))+SUMIFS(E:E,G:G,"Ühiskasutuses korruse pind",C:C,"üüritav pind",A:A,14,BH:BH,1)), 0),IF(BI229="Aktiivne vakantsus", SUMIFS(E:E,C:C,"üüritav pind",G:G,"Ühiskasutuses korruse pind",BH:BH,1)+SUMIFS(E:E,C:C,"üüritav pind",G:G,"Korruse üldpind",BH:BH,1)-SUM($BL$2:BL228), IF(BI229="Üüritav büroopind kokku", SUM($BL$2:BL228), "")))</f>
        <v/>
      </c>
      <c r="BM229" s="34" t="str">
        <f ca="1">IF(BF229&lt;&gt;"",IFERROR(AY229/SUM($AY$3:OFFSET($AY$3,MATCH("Üüritav büroopind kokku",$BI$5:$BI$300,0),0))*(SUMIFS(E:E,G:G,"Ühiskasutuses hoone pind",C:C,"ÜÜRITAV PIND",BH:BH,1)+SUMIFS(E:E,G:G,"Hoone üldpind",C:C,"ÜÜRITAV PIND",BH:BH,1)),0),IF(BI229="Aktiivne vakantsus",IFERROR(AY229/SUM($AY$3:OFFSET($AY$3,MATCH("Üüritav büroopind kokku",$BI$5:$BI$300,0),0))*(SUMIFS(E:E,G:G,"Ühiskasutuses hoone pind",C:C,"ÜÜRITAV PIND",BH:BH,1)+SUMIFS(E:E,G:G,"Hoone üldpind",C:C,"ÜÜRITAV PIND",BH:BH,1)),0),IF(BI229="Üüritav büroopind kokku",SUM($BM$2:BM228),"")))</f>
        <v/>
      </c>
      <c r="BN229" s="34" t="str">
        <f>IF(OR(BF229&lt;&gt;"",BI229="Aktiivne vakantsus"),IFERROR(SUMIFS(INDEX($AC$3:$AU$1002,0,MATCH($BI229,AC$2:AU$2,0)),$BH$3:$BH$1002,1),0),IF(BI229="Üüritav büroopind kokku",SUM($BN$2:BN228), ""))</f>
        <v/>
      </c>
      <c r="BO229" s="34" t="str">
        <f t="shared" si="28"/>
        <v/>
      </c>
      <c r="BP229" s="114" t="str">
        <f t="shared" ca="1" si="26"/>
        <v/>
      </c>
    </row>
    <row r="230" spans="1:68" x14ac:dyDescent="0.3">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c r="BH230" s="108" t="str">
        <f t="shared" si="27"/>
        <v/>
      </c>
      <c r="BI230" s="9" t="str">
        <f t="shared" si="29"/>
        <v/>
      </c>
      <c r="BJ230" s="9" t="str">
        <f t="shared" si="30"/>
        <v/>
      </c>
      <c r="BK230" s="34" t="str">
        <f>IF(BF230&lt;&gt;"",IF(SUMIFS(E:E,H:H,BI230,G:G,"Ainukasutuses pind",C:C,"ÜÜRITAV PIND",BH:BH,1)=0,0,SUMIFS(E:E,H:H,BI230,G:G,"Ainukasutuses pind",C:C,"ÜÜRITAV PIND",BH:BH,1)),IF(BI230="Aktiivne vakantsus",SUMIFS(E:E,C:C,"üüritav pind",G:G,"ainukasutuses pind",BH:BH,1)-SUM($BK$2:BK229),IF(BI230="Üüritav büroopind kokku",SUM($BK$2:BK229),"")))</f>
        <v/>
      </c>
      <c r="BL230" s="34" t="str">
        <f>IF(BF230&lt;&gt;"",IFERROR(SUMIFS(E:E,G:G,"Ainukasutuses pind",C:C,"üüritav pind",H:H,BI230,A:A,-4)/SUMIFS(E:E,G:G,"Ainukasutuses pind",C:C,"üüritav pind",A:A,-4)*(IF(G230="Korruse üldpind", SUMIFS(E:E,G:G,"Ühiskasutuses korruse pind",C:C,"üüritav pind",A:A,-4,BH:BH,1),SUMIFS(E:E,G:G,"Korruse üldpind",C:C,"üüritav pind",A:A,-4,BH:BH,1))+SUMIFS(E:E,G:G,"Ühiskasutuses korruse pind",C:C,"üüritav pind",A:A,-4,BH:BH,1)),0)+IFERROR(SUMIFS(E:E,G:G,"Ainukasutuses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pind",H:H,BI230,A:A,-1)/SUMIFS(E:E,G:G,"Ainukasutuses pind",C:C,"üüritav pind",A:A,-1)*(IF(G230="Korruse üldpind",SUMIFS(E:E,G:G,"Ühiskasutuses korruse pind",C:C,"üüritav pind",A:A,-1,BH:BH,1),SUMIFS(E:E,G:G,"Korruse üldpind",C:C,"üüritav pind",A:A,-1,BH:BH,1))+SUMIFS(E:E,G:G,"Ühiskasutuses korruse pind",C:C,"üüritav pind",A:A,-1,BH:BH,1)),0)+IFERROR(SUMIFS(E:E,G:G,"Ainukasutuses pind",C:C,"üüritav pind",H:H,BI230,A:A,0)/SUMIFS(E:E,G:G,"Ainukasutuses pind",C:C,"üüritav pind",A:A,0)*(IF(G230="Korruse üldpind", SUMIFS(E:E,G:G,"Ühiskasutuses korruse pind",C:C,"üüritav pind",A:A,0,BH:BH,1),SUMIFS(E:E,G:G,"Korruse üldpind",C:C,"üüritav pind",A:A,0,BH:BH,1))+SUMIFS(E:E,G:G,"Ühiskasutuses korruse pind",C:C,"üüritav pind",A:A,0,BH:BH,1)),0)+IFERROR(SUMIFS(E:E,G:G,"Ainukasutuses pind",C:C,"üüritav pind",H:H,BI230,A:A,1)/SUMIFS(E:E,G:G,"Ainukasutuses pind",C:C,"üüritav pind",A:A,1)*(IF(G230="Korruse üldpind", SUMIFS(E:E,G:G,"Ühiskasutuses korruse pind",C:C,"üüritav pind",A:A,1,BH:BH,1),SUMIFS(E:E,G:G,"Korruse üldpind",C:C,"üüritav pind",A:A,1,BH:BH,1))+SUMIFS(E:E,G:G,"Ühiskasutuses korruse pind",C:C,"üüritav pind",A:A,1,BH:BH,1)),0)+IFERROR(SUMIFS(E:E,G:G,"Ainukasutuses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 0)+IFERROR(SUMIFS(E:E,G:G,"Ainukasutuses pind",C:C,"üüritav pind",H:H,BI230,A:A,4)/SUMIFS(E:E,G:G,"Ainukasutuses pind",C:C,"üüritav pind",A:A,4)*(IF(G230="Korruse üldpind",SUMIFS(E:E,G:G,"Ühiskasutuses korruse pind",C:C,"üüritav pind",A:A,4,BH:BH,1),SUMIFS(E:E,G:G,"Korruse üldpind",C:C,"üüritav pind",A:A,4,BH:BH,1))+SUMIFS(E:E,G:G,"Ühiskasutuses korruse pind",C:C,"üüritav pind",A:A,4,BH:BH,1)), 0)+IFERROR(SUMIFS(E:E,G:G,"Ainukasutuses pind",C:C,"üüritav pind",H:H,BI230,A:A,5)/SUMIFS(E:E,G:G,"Ainukasutuses pind",C:C,"üüritav pind",A:A,5)*(IF(G230="Korruse üldpind", SUMIFS(E:E,G:G,"Ühiskasutuses korruse pind",C:C,"üüritav pind",A:A,5,BH:BH,1),SUMIFS(E:E,G:G,"Korruse üldpind",C:C,"üüritav pind",A:A,5,BH:BH,1))+SUMIFS(E:E,G:G,"Ühiskasutuses korruse pind",C:C,"üüritav pind",A:A,5,BH:BH,1)), 0)+IFERROR(SUMIFS(E:E,G:G,"Ainukasutuses pind",C:C,"üüritav pind",H:H,BI230,A:A,6)/SUMIFS(E:E,G:G,"Ainukasutuses pind",C:C,"üüritav pind",A:A,6)*(IF(G230="Korruse üldpind", SUMIFS(E:E,G:G,"Ühiskasutuses korruse pind",C:C,"üüritav pind",A:A,6,BH:BH,1),SUMIFS(E:E,G:G,"Korruse üldpind",C:C,"üüritav pind",A:A,6,BH:BH,1))+SUMIFS(E:E,G:G,"Ühiskasutuses korruse pind",C:C,"üüritav pind",A:A,6,BH:BH,1)),0)+IFERROR(SUMIFS(E:E,G:G,"Ainukasutuses pind",C:C,"üüritav pind",H:H,BI230,A:A,7)/SUMIFS(E:E,G:G,"Ainukasutuses pind",C:C,"üüritav pind",A:A,7)*(IF(G230="Korruse üldpind", SUMIFS(E:E,G:G,"Ühiskasutuses korruse pind",C:C,"üüritav pind",A:A,7,BH:BH,1),SUMIFS(E:E,G:G,"Korruse üldpind",C:C,"üüritav pind",A:A,7,BH:BH,1))+SUMIFS(E:E,G:G,"Ühiskasutuses korruse pind",C:C,"üüritav pind",A:A,7,BH:BH,1)),0)+IFERROR(SUMIFS(E:E,G:G,"Ainukasutuses pind",C:C,"üüritav pind",H:H,BI230,A:A,8)/SUMIFS(E:E,G:G,"Ainukasutuses pind",C:C,"üüritav pind",A:A,8)*(IF(G230="Korruse üldpind", SUMIFS(E:E,G:G,"Ühiskasutuses korruse pind",C:C,"üüritav pind",A:A,8,BH:BH,1),SUMIFS(E:E,G:G,"Korruse üldpind",C:C,"üüritav pind",A:A,8,BH:BH,1))+SUMIFS(E:E,G:G,"Ühiskasutuses korruse pind",C:C,"üüritav pind",A:A,8,BH:BH,1)),0)+IFERROR(SUMIFS(E:E,G:G,"Ainukasutuses pind",C:C,"üüritav pind",H:H,BI230,A:A,9)/SUMIFS(E:E,G:G,"Ainukasutuses pind",C:C,"üüritav pind",A:A,9)*(IF(G230="Korruse üldpind", SUMIFS(E:E,G:G,"Ühiskasutuses korruse pind",C:C,"üüritav pind",A:A,9,BH:BH,1),SUMIFS(E:E,G:G,"Korruse üldpind",C:C,"üüritav pind",A:A,9,BH:BH,1))+SUMIFS(E:E,G:G,"Ühiskasutuses korruse pind",C:C,"üüritav pind",A:A,9,BH:BH,1)),0)+IFERROR(SUMIFS(E:E,G:G,"Ainukasutuses pind",C:C,"üüritav pind",H:H,BI230,A:A,10)/SUMIFS(E:E,G:G,"Ainukasutuses pind",C:C,"üüritav pind",A:A,10)*(IF(G230="Korruse üldpind", SUMIFS(E:E,G:G,"Ühiskasutuses korruse pind",C:C,"üüritav pind",A:A,10,BH:BH,1),SUMIFS(E:E,G:G,"Korruse üldpind",C:C,"üüritav pind",A:A,10,BH:BH,1))+SUMIFS(E:E,G:G,"Ühiskasutuses korruse pind",C:C,"üüritav pind",A:A,10,BH:BH,1)), 0)+IFERROR(SUMIFS(E:E,G:G,"Ainukasutuses pind",C:C,"üüritav pind",H:H,BI230,A:A,11)/SUMIFS(E:E,G:G,"Ainukasutuses pind",C:C,"üüritav pind",A:A,11)*(IF(G230="Korruse üldpind",SUMIFS(E:E,G:G,"Ühiskasutuses korruse pind",C:C,"üüritav pind",A:A,11,BH:BH,1),SUMIFS(E:E,G:G,"Korruse üldpind",C:C,"üüritav pind",A:A,11,BH:BH,1))+SUMIFS(E:E,G:G,"Ühiskasutuses korruse pind",C:C,"üüritav pind",A:A,11,BH:BH,1)), 0)+IFERROR(SUMIFS(E:E,G:G,"Ainukasutuses pind",C:C,"üüritav pind",H:H,BI230,A:A,12)/SUMIFS(E:E,G:G,"Ainukasutuses pind",C:C,"üüritav pind",A:A,12)*(IF(G230="Korruse üldpind", SUMIFS(E:E,G:G,"Ühiskasutuses korruse pind",C:C,"üüritav pind",A:A,12,BH:BH,1),SUMIFS(E:E,G:G,"Korruse üldpind",C:C,"üüritav pind",A:A,12,BH:BH,1))+SUMIFS(E:E,G:G,"Ühiskasutuses korruse pind",C:C,"üüritav pind",A:A,12,BH:BH,1)),0)+IFERROR(SUMIFS(E:E,G:G,"Ainukasutuses pind",C:C,"üüritav pind",H:H,BI230,A:A,13)/SUMIFS(E:E,G:G,"Ainukasutuses pind",C:C,"üüritav pind",A:A,13)*(IF(G230="Korruse üldpind", SUMIFS(E:E,G:G,"Ühiskasutuses korruse pind",C:C,"üüritav pind",A:A,13,BH:BH,1),SUMIFS(E:E,G:G,"Korruse üldpind",C:C,"üüritav pind",A:A,13,BH:BH,1))+SUMIFS(E:E,G:G,"Ühiskasutuses korruse pind",C:C,"üüritav pind",A:A,13,BH:BH,1)),0)+IFERROR(SUMIFS(E:E,G:G,"Ainukasutuses pind",C:C,"Üüritav pind",H:H,BI230,A:A,14)/SUMIFS(E:E,G:G,"Ainukasutuses pind",C:C,"Üüritav pind",A:A,14)*(IF(G230="Korruse üldpind", SUMIFS(E:E,G:G,"Ühiskasutuses korruse pind",C:C,"üüritav pind",A:A,14,BH:BH,1),SUMIFS(E:E,G:G,"Korruse üldpind",C:C,"üüritav pind",A:A,14,BH:BH,1))+SUMIFS(E:E,G:G,"Ühiskasutuses korruse pind",C:C,"üüritav pind",A:A,14,BH:BH,1)), 0),IF(BI230="Aktiivne vakantsus", SUMIFS(E:E,C:C,"üüritav pind",G:G,"Ühiskasutuses korruse pind",BH:BH,1)+SUMIFS(E:E,C:C,"üüritav pind",G:G,"Korruse üldpind",BH:BH,1)-SUM($BL$2:BL229), IF(BI230="Üüritav büroopind kokku", SUM($BL$2:BL229), "")))</f>
        <v/>
      </c>
      <c r="BM230" s="34" t="str">
        <f ca="1">IF(BF230&lt;&gt;"",IFERROR(AY230/SUM($AY$3:OFFSET($AY$3,MATCH("Üüritav büroopind kokku",$BI$5:$BI$300,0),0))*(SUMIFS(E:E,G:G,"Ühiskasutuses hoone pind",C:C,"ÜÜRITAV PIND",BH:BH,1)+SUMIFS(E:E,G:G,"Hoone üldpind",C:C,"ÜÜRITAV PIND",BH:BH,1)),0),IF(BI230="Aktiivne vakantsus",IFERROR(AY230/SUM($AY$3:OFFSET($AY$3,MATCH("Üüritav büroopind kokku",$BI$5:$BI$300,0),0))*(SUMIFS(E:E,G:G,"Ühiskasutuses hoone pind",C:C,"ÜÜRITAV PIND",BH:BH,1)+SUMIFS(E:E,G:G,"Hoone üldpind",C:C,"ÜÜRITAV PIND",BH:BH,1)),0),IF(BI230="Üüritav büroopind kokku",SUM($BM$2:BM229),"")))</f>
        <v/>
      </c>
      <c r="BN230" s="34" t="str">
        <f>IF(OR(BF230&lt;&gt;"",BI230="Aktiivne vakantsus"),IFERROR(SUMIFS(INDEX($AC$3:$AU$1002,0,MATCH($BI230,AC$2:AU$2,0)),$BH$3:$BH$1002,1),0),IF(BI230="Üüritav büroopind kokku",SUM($BN$2:BN229), ""))</f>
        <v/>
      </c>
      <c r="BO230" s="34" t="str">
        <f t="shared" si="28"/>
        <v/>
      </c>
      <c r="BP230" s="114" t="str">
        <f t="shared" ca="1" si="26"/>
        <v/>
      </c>
    </row>
    <row r="231" spans="1:68" x14ac:dyDescent="0.3">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c r="BH231" s="108" t="str">
        <f t="shared" si="27"/>
        <v/>
      </c>
      <c r="BI231" s="9" t="str">
        <f t="shared" si="29"/>
        <v/>
      </c>
      <c r="BJ231" s="9" t="str">
        <f t="shared" si="30"/>
        <v/>
      </c>
      <c r="BK231" s="34" t="str">
        <f>IF(BF231&lt;&gt;"",IF(SUMIFS(E:E,H:H,BI231,G:G,"Ainukasutuses pind",C:C,"ÜÜRITAV PIND",BH:BH,1)=0,0,SUMIFS(E:E,H:H,BI231,G:G,"Ainukasutuses pind",C:C,"ÜÜRITAV PIND",BH:BH,1)),IF(BI231="Aktiivne vakantsus",SUMIFS(E:E,C:C,"üüritav pind",G:G,"ainukasutuses pind",BH:BH,1)-SUM($BK$2:BK230),IF(BI231="Üüritav büroopind kokku",SUM($BK$2:BK230),"")))</f>
        <v/>
      </c>
      <c r="BL231" s="34" t="str">
        <f>IF(BF231&lt;&gt;"",IFERROR(SUMIFS(E:E,G:G,"Ainukasutuses pind",C:C,"üüritav pind",H:H,BI231,A:A,-4)/SUMIFS(E:E,G:G,"Ainukasutuses pind",C:C,"üüritav pind",A:A,-4)*(IF(G231="Korruse üldpind", SUMIFS(E:E,G:G,"Ühiskasutuses korruse pind",C:C,"üüritav pind",A:A,-4,BH:BH,1),SUMIFS(E:E,G:G,"Korruse üldpind",C:C,"üüritav pind",A:A,-4,BH:BH,1))+SUMIFS(E:E,G:G,"Ühiskasutuses korruse pind",C:C,"üüritav pind",A:A,-4,BH:BH,1)),0)+IFERROR(SUMIFS(E:E,G:G,"Ainukasutuses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pind",H:H,BI231,A:A,-1)/SUMIFS(E:E,G:G,"Ainukasutuses pind",C:C,"üüritav pind",A:A,-1)*(IF(G231="Korruse üldpind",SUMIFS(E:E,G:G,"Ühiskasutuses korruse pind",C:C,"üüritav pind",A:A,-1,BH:BH,1),SUMIFS(E:E,G:G,"Korruse üldpind",C:C,"üüritav pind",A:A,-1,BH:BH,1))+SUMIFS(E:E,G:G,"Ühiskasutuses korruse pind",C:C,"üüritav pind",A:A,-1,BH:BH,1)),0)+IFERROR(SUMIFS(E:E,G:G,"Ainukasutuses pind",C:C,"üüritav pind",H:H,BI231,A:A,0)/SUMIFS(E:E,G:G,"Ainukasutuses pind",C:C,"üüritav pind",A:A,0)*(IF(G231="Korruse üldpind", SUMIFS(E:E,G:G,"Ühiskasutuses korruse pind",C:C,"üüritav pind",A:A,0,BH:BH,1),SUMIFS(E:E,G:G,"Korruse üldpind",C:C,"üüritav pind",A:A,0,BH:BH,1))+SUMIFS(E:E,G:G,"Ühiskasutuses korruse pind",C:C,"üüritav pind",A:A,0,BH:BH,1)),0)+IFERROR(SUMIFS(E:E,G:G,"Ainukasutuses pind",C:C,"üüritav pind",H:H,BI231,A:A,1)/SUMIFS(E:E,G:G,"Ainukasutuses pind",C:C,"üüritav pind",A:A,1)*(IF(G231="Korruse üldpind", SUMIFS(E:E,G:G,"Ühiskasutuses korruse pind",C:C,"üüritav pind",A:A,1,BH:BH,1),SUMIFS(E:E,G:G,"Korruse üldpind",C:C,"üüritav pind",A:A,1,BH:BH,1))+SUMIFS(E:E,G:G,"Ühiskasutuses korruse pind",C:C,"üüritav pind",A:A,1,BH:BH,1)),0)+IFERROR(SUMIFS(E:E,G:G,"Ainukasutuses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 0)+IFERROR(SUMIFS(E:E,G:G,"Ainukasutuses pind",C:C,"üüritav pind",H:H,BI231,A:A,4)/SUMIFS(E:E,G:G,"Ainukasutuses pind",C:C,"üüritav pind",A:A,4)*(IF(G231="Korruse üldpind",SUMIFS(E:E,G:G,"Ühiskasutuses korruse pind",C:C,"üüritav pind",A:A,4,BH:BH,1),SUMIFS(E:E,G:G,"Korruse üldpind",C:C,"üüritav pind",A:A,4,BH:BH,1))+SUMIFS(E:E,G:G,"Ühiskasutuses korruse pind",C:C,"üüritav pind",A:A,4,BH:BH,1)), 0)+IFERROR(SUMIFS(E:E,G:G,"Ainukasutuses pind",C:C,"üüritav pind",H:H,BI231,A:A,5)/SUMIFS(E:E,G:G,"Ainukasutuses pind",C:C,"üüritav pind",A:A,5)*(IF(G231="Korruse üldpind", SUMIFS(E:E,G:G,"Ühiskasutuses korruse pind",C:C,"üüritav pind",A:A,5,BH:BH,1),SUMIFS(E:E,G:G,"Korruse üldpind",C:C,"üüritav pind",A:A,5,BH:BH,1))+SUMIFS(E:E,G:G,"Ühiskasutuses korruse pind",C:C,"üüritav pind",A:A,5,BH:BH,1)), 0)+IFERROR(SUMIFS(E:E,G:G,"Ainukasutuses pind",C:C,"üüritav pind",H:H,BI231,A:A,6)/SUMIFS(E:E,G:G,"Ainukasutuses pind",C:C,"üüritav pind",A:A,6)*(IF(G231="Korruse üldpind", SUMIFS(E:E,G:G,"Ühiskasutuses korruse pind",C:C,"üüritav pind",A:A,6,BH:BH,1),SUMIFS(E:E,G:G,"Korruse üldpind",C:C,"üüritav pind",A:A,6,BH:BH,1))+SUMIFS(E:E,G:G,"Ühiskasutuses korruse pind",C:C,"üüritav pind",A:A,6,BH:BH,1)),0)+IFERROR(SUMIFS(E:E,G:G,"Ainukasutuses pind",C:C,"üüritav pind",H:H,BI231,A:A,7)/SUMIFS(E:E,G:G,"Ainukasutuses pind",C:C,"üüritav pind",A:A,7)*(IF(G231="Korruse üldpind", SUMIFS(E:E,G:G,"Ühiskasutuses korruse pind",C:C,"üüritav pind",A:A,7,BH:BH,1),SUMIFS(E:E,G:G,"Korruse üldpind",C:C,"üüritav pind",A:A,7,BH:BH,1))+SUMIFS(E:E,G:G,"Ühiskasutuses korruse pind",C:C,"üüritav pind",A:A,7,BH:BH,1)),0)+IFERROR(SUMIFS(E:E,G:G,"Ainukasutuses pind",C:C,"üüritav pind",H:H,BI231,A:A,8)/SUMIFS(E:E,G:G,"Ainukasutuses pind",C:C,"üüritav pind",A:A,8)*(IF(G231="Korruse üldpind", SUMIFS(E:E,G:G,"Ühiskasutuses korruse pind",C:C,"üüritav pind",A:A,8,BH:BH,1),SUMIFS(E:E,G:G,"Korruse üldpind",C:C,"üüritav pind",A:A,8,BH:BH,1))+SUMIFS(E:E,G:G,"Ühiskasutuses korruse pind",C:C,"üüritav pind",A:A,8,BH:BH,1)),0)+IFERROR(SUMIFS(E:E,G:G,"Ainukasutuses pind",C:C,"üüritav pind",H:H,BI231,A:A,9)/SUMIFS(E:E,G:G,"Ainukasutuses pind",C:C,"üüritav pind",A:A,9)*(IF(G231="Korruse üldpind", SUMIFS(E:E,G:G,"Ühiskasutuses korruse pind",C:C,"üüritav pind",A:A,9,BH:BH,1),SUMIFS(E:E,G:G,"Korruse üldpind",C:C,"üüritav pind",A:A,9,BH:BH,1))+SUMIFS(E:E,G:G,"Ühiskasutuses korruse pind",C:C,"üüritav pind",A:A,9,BH:BH,1)),0)+IFERROR(SUMIFS(E:E,G:G,"Ainukasutuses pind",C:C,"üüritav pind",H:H,BI231,A:A,10)/SUMIFS(E:E,G:G,"Ainukasutuses pind",C:C,"üüritav pind",A:A,10)*(IF(G231="Korruse üldpind", SUMIFS(E:E,G:G,"Ühiskasutuses korruse pind",C:C,"üüritav pind",A:A,10,BH:BH,1),SUMIFS(E:E,G:G,"Korruse üldpind",C:C,"üüritav pind",A:A,10,BH:BH,1))+SUMIFS(E:E,G:G,"Ühiskasutuses korruse pind",C:C,"üüritav pind",A:A,10,BH:BH,1)), 0)+IFERROR(SUMIFS(E:E,G:G,"Ainukasutuses pind",C:C,"üüritav pind",H:H,BI231,A:A,11)/SUMIFS(E:E,G:G,"Ainukasutuses pind",C:C,"üüritav pind",A:A,11)*(IF(G231="Korruse üldpind",SUMIFS(E:E,G:G,"Ühiskasutuses korruse pind",C:C,"üüritav pind",A:A,11,BH:BH,1),SUMIFS(E:E,G:G,"Korruse üldpind",C:C,"üüritav pind",A:A,11,BH:BH,1))+SUMIFS(E:E,G:G,"Ühiskasutuses korruse pind",C:C,"üüritav pind",A:A,11,BH:BH,1)), 0)+IFERROR(SUMIFS(E:E,G:G,"Ainukasutuses pind",C:C,"üüritav pind",H:H,BI231,A:A,12)/SUMIFS(E:E,G:G,"Ainukasutuses pind",C:C,"üüritav pind",A:A,12)*(IF(G231="Korruse üldpind", SUMIFS(E:E,G:G,"Ühiskasutuses korruse pind",C:C,"üüritav pind",A:A,12,BH:BH,1),SUMIFS(E:E,G:G,"Korruse üldpind",C:C,"üüritav pind",A:A,12,BH:BH,1))+SUMIFS(E:E,G:G,"Ühiskasutuses korruse pind",C:C,"üüritav pind",A:A,12,BH:BH,1)),0)+IFERROR(SUMIFS(E:E,G:G,"Ainukasutuses pind",C:C,"üüritav pind",H:H,BI231,A:A,13)/SUMIFS(E:E,G:G,"Ainukasutuses pind",C:C,"üüritav pind",A:A,13)*(IF(G231="Korruse üldpind", SUMIFS(E:E,G:G,"Ühiskasutuses korruse pind",C:C,"üüritav pind",A:A,13,BH:BH,1),SUMIFS(E:E,G:G,"Korruse üldpind",C:C,"üüritav pind",A:A,13,BH:BH,1))+SUMIFS(E:E,G:G,"Ühiskasutuses korruse pind",C:C,"üüritav pind",A:A,13,BH:BH,1)),0)+IFERROR(SUMIFS(E:E,G:G,"Ainukasutuses pind",C:C,"Üüritav pind",H:H,BI231,A:A,14)/SUMIFS(E:E,G:G,"Ainukasutuses pind",C:C,"Üüritav pind",A:A,14)*(IF(G231="Korruse üldpind", SUMIFS(E:E,G:G,"Ühiskasutuses korruse pind",C:C,"üüritav pind",A:A,14,BH:BH,1),SUMIFS(E:E,G:G,"Korruse üldpind",C:C,"üüritav pind",A:A,14,BH:BH,1))+SUMIFS(E:E,G:G,"Ühiskasutuses korruse pind",C:C,"üüritav pind",A:A,14,BH:BH,1)), 0),IF(BI231="Aktiivne vakantsus", SUMIFS(E:E,C:C,"üüritav pind",G:G,"Ühiskasutuses korruse pind",BH:BH,1)+SUMIFS(E:E,C:C,"üüritav pind",G:G,"Korruse üldpind",BH:BH,1)-SUM($BL$2:BL230), IF(BI231="Üüritav büroopind kokku", SUM($BL$2:BL230), "")))</f>
        <v/>
      </c>
      <c r="BM231" s="34" t="str">
        <f ca="1">IF(BF231&lt;&gt;"",IFERROR(AY231/SUM($AY$3:OFFSET($AY$3,MATCH("Üüritav büroopind kokku",$BI$5:$BI$300,0),0))*(SUMIFS(E:E,G:G,"Ühiskasutuses hoone pind",C:C,"ÜÜRITAV PIND",BH:BH,1)+SUMIFS(E:E,G:G,"Hoone üldpind",C:C,"ÜÜRITAV PIND",BH:BH,1)),0),IF(BI231="Aktiivne vakantsus",IFERROR(AY231/SUM($AY$3:OFFSET($AY$3,MATCH("Üüritav büroopind kokku",$BI$5:$BI$300,0),0))*(SUMIFS(E:E,G:G,"Ühiskasutuses hoone pind",C:C,"ÜÜRITAV PIND",BH:BH,1)+SUMIFS(E:E,G:G,"Hoone üldpind",C:C,"ÜÜRITAV PIND",BH:BH,1)),0),IF(BI231="Üüritav büroopind kokku",SUM($BM$2:BM230),"")))</f>
        <v/>
      </c>
      <c r="BN231" s="34" t="str">
        <f>IF(OR(BF231&lt;&gt;"",BI231="Aktiivne vakantsus"),IFERROR(SUMIFS(INDEX($AC$3:$AU$1002,0,MATCH($BI231,AC$2:AU$2,0)),$BH$3:$BH$1002,1),0),IF(BI231="Üüritav büroopind kokku",SUM($BN$2:BN230), ""))</f>
        <v/>
      </c>
      <c r="BO231" s="34" t="str">
        <f t="shared" si="28"/>
        <v/>
      </c>
      <c r="BP231" s="114" t="str">
        <f t="shared" ca="1" si="26"/>
        <v/>
      </c>
    </row>
    <row r="232" spans="1:68" x14ac:dyDescent="0.3">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c r="BH232" s="108" t="str">
        <f t="shared" si="27"/>
        <v/>
      </c>
      <c r="BI232" s="9" t="str">
        <f t="shared" si="29"/>
        <v/>
      </c>
      <c r="BJ232" s="9" t="str">
        <f t="shared" si="30"/>
        <v/>
      </c>
      <c r="BK232" s="34" t="str">
        <f>IF(BF232&lt;&gt;"",IF(SUMIFS(E:E,H:H,BI232,G:G,"Ainukasutuses pind",C:C,"ÜÜRITAV PIND",BH:BH,1)=0,0,SUMIFS(E:E,H:H,BI232,G:G,"Ainukasutuses pind",C:C,"ÜÜRITAV PIND",BH:BH,1)),IF(BI232="Aktiivne vakantsus",SUMIFS(E:E,C:C,"üüritav pind",G:G,"ainukasutuses pind",BH:BH,1)-SUM($BK$2:BK231),IF(BI232="Üüritav büroopind kokku",SUM($BK$2:BK231),"")))</f>
        <v/>
      </c>
      <c r="BL232" s="34" t="str">
        <f>IF(BF232&lt;&gt;"",IFERROR(SUMIFS(E:E,G:G,"Ainukasutuses pind",C:C,"üüritav pind",H:H,BI232,A:A,-4)/SUMIFS(E:E,G:G,"Ainukasutuses pind",C:C,"üüritav pind",A:A,-4)*(IF(G232="Korruse üldpind", SUMIFS(E:E,G:G,"Ühiskasutuses korruse pind",C:C,"üüritav pind",A:A,-4,BH:BH,1),SUMIFS(E:E,G:G,"Korruse üldpind",C:C,"üüritav pind",A:A,-4,BH:BH,1))+SUMIFS(E:E,G:G,"Ühiskasutuses korruse pind",C:C,"üüritav pind",A:A,-4,BH:BH,1)),0)+IFERROR(SUMIFS(E:E,G:G,"Ainukasutuses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pind",H:H,BI232,A:A,-1)/SUMIFS(E:E,G:G,"Ainukasutuses pind",C:C,"üüritav pind",A:A,-1)*(IF(G232="Korruse üldpind",SUMIFS(E:E,G:G,"Ühiskasutuses korruse pind",C:C,"üüritav pind",A:A,-1,BH:BH,1),SUMIFS(E:E,G:G,"Korruse üldpind",C:C,"üüritav pind",A:A,-1,BH:BH,1))+SUMIFS(E:E,G:G,"Ühiskasutuses korruse pind",C:C,"üüritav pind",A:A,-1,BH:BH,1)),0)+IFERROR(SUMIFS(E:E,G:G,"Ainukasutuses pind",C:C,"üüritav pind",H:H,BI232,A:A,0)/SUMIFS(E:E,G:G,"Ainukasutuses pind",C:C,"üüritav pind",A:A,0)*(IF(G232="Korruse üldpind", SUMIFS(E:E,G:G,"Ühiskasutuses korruse pind",C:C,"üüritav pind",A:A,0,BH:BH,1),SUMIFS(E:E,G:G,"Korruse üldpind",C:C,"üüritav pind",A:A,0,BH:BH,1))+SUMIFS(E:E,G:G,"Ühiskasutuses korruse pind",C:C,"üüritav pind",A:A,0,BH:BH,1)),0)+IFERROR(SUMIFS(E:E,G:G,"Ainukasutuses pind",C:C,"üüritav pind",H:H,BI232,A:A,1)/SUMIFS(E:E,G:G,"Ainukasutuses pind",C:C,"üüritav pind",A:A,1)*(IF(G232="Korruse üldpind", SUMIFS(E:E,G:G,"Ühiskasutuses korruse pind",C:C,"üüritav pind",A:A,1,BH:BH,1),SUMIFS(E:E,G:G,"Korruse üldpind",C:C,"üüritav pind",A:A,1,BH:BH,1))+SUMIFS(E:E,G:G,"Ühiskasutuses korruse pind",C:C,"üüritav pind",A:A,1,BH:BH,1)),0)+IFERROR(SUMIFS(E:E,G:G,"Ainukasutuses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 0)+IFERROR(SUMIFS(E:E,G:G,"Ainukasutuses pind",C:C,"üüritav pind",H:H,BI232,A:A,4)/SUMIFS(E:E,G:G,"Ainukasutuses pind",C:C,"üüritav pind",A:A,4)*(IF(G232="Korruse üldpind",SUMIFS(E:E,G:G,"Ühiskasutuses korruse pind",C:C,"üüritav pind",A:A,4,BH:BH,1),SUMIFS(E:E,G:G,"Korruse üldpind",C:C,"üüritav pind",A:A,4,BH:BH,1))+SUMIFS(E:E,G:G,"Ühiskasutuses korruse pind",C:C,"üüritav pind",A:A,4,BH:BH,1)), 0)+IFERROR(SUMIFS(E:E,G:G,"Ainukasutuses pind",C:C,"üüritav pind",H:H,BI232,A:A,5)/SUMIFS(E:E,G:G,"Ainukasutuses pind",C:C,"üüritav pind",A:A,5)*(IF(G232="Korruse üldpind", SUMIFS(E:E,G:G,"Ühiskasutuses korruse pind",C:C,"üüritav pind",A:A,5,BH:BH,1),SUMIFS(E:E,G:G,"Korruse üldpind",C:C,"üüritav pind",A:A,5,BH:BH,1))+SUMIFS(E:E,G:G,"Ühiskasutuses korruse pind",C:C,"üüritav pind",A:A,5,BH:BH,1)), 0)+IFERROR(SUMIFS(E:E,G:G,"Ainukasutuses pind",C:C,"üüritav pind",H:H,BI232,A:A,6)/SUMIFS(E:E,G:G,"Ainukasutuses pind",C:C,"üüritav pind",A:A,6)*(IF(G232="Korruse üldpind", SUMIFS(E:E,G:G,"Ühiskasutuses korruse pind",C:C,"üüritav pind",A:A,6,BH:BH,1),SUMIFS(E:E,G:G,"Korruse üldpind",C:C,"üüritav pind",A:A,6,BH:BH,1))+SUMIFS(E:E,G:G,"Ühiskasutuses korruse pind",C:C,"üüritav pind",A:A,6,BH:BH,1)),0)+IFERROR(SUMIFS(E:E,G:G,"Ainukasutuses pind",C:C,"üüritav pind",H:H,BI232,A:A,7)/SUMIFS(E:E,G:G,"Ainukasutuses pind",C:C,"üüritav pind",A:A,7)*(IF(G232="Korruse üldpind", SUMIFS(E:E,G:G,"Ühiskasutuses korruse pind",C:C,"üüritav pind",A:A,7,BH:BH,1),SUMIFS(E:E,G:G,"Korruse üldpind",C:C,"üüritav pind",A:A,7,BH:BH,1))+SUMIFS(E:E,G:G,"Ühiskasutuses korruse pind",C:C,"üüritav pind",A:A,7,BH:BH,1)),0)+IFERROR(SUMIFS(E:E,G:G,"Ainukasutuses pind",C:C,"üüritav pind",H:H,BI232,A:A,8)/SUMIFS(E:E,G:G,"Ainukasutuses pind",C:C,"üüritav pind",A:A,8)*(IF(G232="Korruse üldpind", SUMIFS(E:E,G:G,"Ühiskasutuses korruse pind",C:C,"üüritav pind",A:A,8,BH:BH,1),SUMIFS(E:E,G:G,"Korruse üldpind",C:C,"üüritav pind",A:A,8,BH:BH,1))+SUMIFS(E:E,G:G,"Ühiskasutuses korruse pind",C:C,"üüritav pind",A:A,8,BH:BH,1)),0)+IFERROR(SUMIFS(E:E,G:G,"Ainukasutuses pind",C:C,"üüritav pind",H:H,BI232,A:A,9)/SUMIFS(E:E,G:G,"Ainukasutuses pind",C:C,"üüritav pind",A:A,9)*(IF(G232="Korruse üldpind", SUMIFS(E:E,G:G,"Ühiskasutuses korruse pind",C:C,"üüritav pind",A:A,9,BH:BH,1),SUMIFS(E:E,G:G,"Korruse üldpind",C:C,"üüritav pind",A:A,9,BH:BH,1))+SUMIFS(E:E,G:G,"Ühiskasutuses korruse pind",C:C,"üüritav pind",A:A,9,BH:BH,1)),0)+IFERROR(SUMIFS(E:E,G:G,"Ainukasutuses pind",C:C,"üüritav pind",H:H,BI232,A:A,10)/SUMIFS(E:E,G:G,"Ainukasutuses pind",C:C,"üüritav pind",A:A,10)*(IF(G232="Korruse üldpind", SUMIFS(E:E,G:G,"Ühiskasutuses korruse pind",C:C,"üüritav pind",A:A,10,BH:BH,1),SUMIFS(E:E,G:G,"Korruse üldpind",C:C,"üüritav pind",A:A,10,BH:BH,1))+SUMIFS(E:E,G:G,"Ühiskasutuses korruse pind",C:C,"üüritav pind",A:A,10,BH:BH,1)), 0)+IFERROR(SUMIFS(E:E,G:G,"Ainukasutuses pind",C:C,"üüritav pind",H:H,BI232,A:A,11)/SUMIFS(E:E,G:G,"Ainukasutuses pind",C:C,"üüritav pind",A:A,11)*(IF(G232="Korruse üldpind",SUMIFS(E:E,G:G,"Ühiskasutuses korruse pind",C:C,"üüritav pind",A:A,11,BH:BH,1),SUMIFS(E:E,G:G,"Korruse üldpind",C:C,"üüritav pind",A:A,11,BH:BH,1))+SUMIFS(E:E,G:G,"Ühiskasutuses korruse pind",C:C,"üüritav pind",A:A,11,BH:BH,1)), 0)+IFERROR(SUMIFS(E:E,G:G,"Ainukasutuses pind",C:C,"üüritav pind",H:H,BI232,A:A,12)/SUMIFS(E:E,G:G,"Ainukasutuses pind",C:C,"üüritav pind",A:A,12)*(IF(G232="Korruse üldpind", SUMIFS(E:E,G:G,"Ühiskasutuses korruse pind",C:C,"üüritav pind",A:A,12,BH:BH,1),SUMIFS(E:E,G:G,"Korruse üldpind",C:C,"üüritav pind",A:A,12,BH:BH,1))+SUMIFS(E:E,G:G,"Ühiskasutuses korruse pind",C:C,"üüritav pind",A:A,12,BH:BH,1)),0)+IFERROR(SUMIFS(E:E,G:G,"Ainukasutuses pind",C:C,"üüritav pind",H:H,BI232,A:A,13)/SUMIFS(E:E,G:G,"Ainukasutuses pind",C:C,"üüritav pind",A:A,13)*(IF(G232="Korruse üldpind", SUMIFS(E:E,G:G,"Ühiskasutuses korruse pind",C:C,"üüritav pind",A:A,13,BH:BH,1),SUMIFS(E:E,G:G,"Korruse üldpind",C:C,"üüritav pind",A:A,13,BH:BH,1))+SUMIFS(E:E,G:G,"Ühiskasutuses korruse pind",C:C,"üüritav pind",A:A,13,BH:BH,1)),0)+IFERROR(SUMIFS(E:E,G:G,"Ainukasutuses pind",C:C,"Üüritav pind",H:H,BI232,A:A,14)/SUMIFS(E:E,G:G,"Ainukasutuses pind",C:C,"Üüritav pind",A:A,14)*(IF(G232="Korruse üldpind", SUMIFS(E:E,G:G,"Ühiskasutuses korruse pind",C:C,"üüritav pind",A:A,14,BH:BH,1),SUMIFS(E:E,G:G,"Korruse üldpind",C:C,"üüritav pind",A:A,14,BH:BH,1))+SUMIFS(E:E,G:G,"Ühiskasutuses korruse pind",C:C,"üüritav pind",A:A,14,BH:BH,1)), 0),IF(BI232="Aktiivne vakantsus", SUMIFS(E:E,C:C,"üüritav pind",G:G,"Ühiskasutuses korruse pind",BH:BH,1)+SUMIFS(E:E,C:C,"üüritav pind",G:G,"Korruse üldpind",BH:BH,1)-SUM($BL$2:BL231), IF(BI232="Üüritav büroopind kokku", SUM($BL$2:BL231), "")))</f>
        <v/>
      </c>
      <c r="BM232" s="34" t="str">
        <f ca="1">IF(BF232&lt;&gt;"",IFERROR(AY232/SUM($AY$3:OFFSET($AY$3,MATCH("Üüritav büroopind kokku",$BI$5:$BI$300,0),0))*(SUMIFS(E:E,G:G,"Ühiskasutuses hoone pind",C:C,"ÜÜRITAV PIND",BH:BH,1)+SUMIFS(E:E,G:G,"Hoone üldpind",C:C,"ÜÜRITAV PIND",BH:BH,1)),0),IF(BI232="Aktiivne vakantsus",IFERROR(AY232/SUM($AY$3:OFFSET($AY$3,MATCH("Üüritav büroopind kokku",$BI$5:$BI$300,0),0))*(SUMIFS(E:E,G:G,"Ühiskasutuses hoone pind",C:C,"ÜÜRITAV PIND",BH:BH,1)+SUMIFS(E:E,G:G,"Hoone üldpind",C:C,"ÜÜRITAV PIND",BH:BH,1)),0),IF(BI232="Üüritav büroopind kokku",SUM($BM$2:BM231),"")))</f>
        <v/>
      </c>
      <c r="BN232" s="34" t="str">
        <f>IF(OR(BF232&lt;&gt;"",BI232="Aktiivne vakantsus"),IFERROR(SUMIFS(INDEX($AC$3:$AU$1002,0,MATCH($BI232,AC$2:AU$2,0)),$BH$3:$BH$1002,1),0),IF(BI232="Üüritav büroopind kokku",SUM($BN$2:BN231), ""))</f>
        <v/>
      </c>
      <c r="BO232" s="34" t="str">
        <f t="shared" si="28"/>
        <v/>
      </c>
      <c r="BP232" s="114" t="str">
        <f t="shared" ca="1" si="26"/>
        <v/>
      </c>
    </row>
    <row r="233" spans="1:68" x14ac:dyDescent="0.3">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c r="BH233" s="108" t="str">
        <f t="shared" si="27"/>
        <v/>
      </c>
      <c r="BI233" s="9" t="str">
        <f t="shared" si="29"/>
        <v/>
      </c>
      <c r="BJ233" s="9" t="str">
        <f t="shared" si="30"/>
        <v/>
      </c>
      <c r="BK233" s="34" t="str">
        <f>IF(BF233&lt;&gt;"",IF(SUMIFS(E:E,H:H,BI233,G:G,"Ainukasutuses pind",C:C,"ÜÜRITAV PIND",BH:BH,1)=0,0,SUMIFS(E:E,H:H,BI233,G:G,"Ainukasutuses pind",C:C,"ÜÜRITAV PIND",BH:BH,1)),IF(BI233="Aktiivne vakantsus",SUMIFS(E:E,C:C,"üüritav pind",G:G,"ainukasutuses pind",BH:BH,1)-SUM($BK$2:BK232),IF(BI233="Üüritav büroopind kokku",SUM($BK$2:BK232),"")))</f>
        <v/>
      </c>
      <c r="BL233" s="34" t="str">
        <f>IF(BF233&lt;&gt;"",IFERROR(SUMIFS(E:E,G:G,"Ainukasutuses pind",C:C,"üüritav pind",H:H,BI233,A:A,-4)/SUMIFS(E:E,G:G,"Ainukasutuses pind",C:C,"üüritav pind",A:A,-4)*(IF(G233="Korruse üldpind", SUMIFS(E:E,G:G,"Ühiskasutuses korruse pind",C:C,"üüritav pind",A:A,-4,BH:BH,1),SUMIFS(E:E,G:G,"Korruse üldpind",C:C,"üüritav pind",A:A,-4,BH:BH,1))+SUMIFS(E:E,G:G,"Ühiskasutuses korruse pind",C:C,"üüritav pind",A:A,-4,BH:BH,1)),0)+IFERROR(SUMIFS(E:E,G:G,"Ainukasutuses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pind",H:H,BI233,A:A,-1)/SUMIFS(E:E,G:G,"Ainukasutuses pind",C:C,"üüritav pind",A:A,-1)*(IF(G233="Korruse üldpind",SUMIFS(E:E,G:G,"Ühiskasutuses korruse pind",C:C,"üüritav pind",A:A,-1,BH:BH,1),SUMIFS(E:E,G:G,"Korruse üldpind",C:C,"üüritav pind",A:A,-1,BH:BH,1))+SUMIFS(E:E,G:G,"Ühiskasutuses korruse pind",C:C,"üüritav pind",A:A,-1,BH:BH,1)),0)+IFERROR(SUMIFS(E:E,G:G,"Ainukasutuses pind",C:C,"üüritav pind",H:H,BI233,A:A,0)/SUMIFS(E:E,G:G,"Ainukasutuses pind",C:C,"üüritav pind",A:A,0)*(IF(G233="Korruse üldpind", SUMIFS(E:E,G:G,"Ühiskasutuses korruse pind",C:C,"üüritav pind",A:A,0,BH:BH,1),SUMIFS(E:E,G:G,"Korruse üldpind",C:C,"üüritav pind",A:A,0,BH:BH,1))+SUMIFS(E:E,G:G,"Ühiskasutuses korruse pind",C:C,"üüritav pind",A:A,0,BH:BH,1)),0)+IFERROR(SUMIFS(E:E,G:G,"Ainukasutuses pind",C:C,"üüritav pind",H:H,BI233,A:A,1)/SUMIFS(E:E,G:G,"Ainukasutuses pind",C:C,"üüritav pind",A:A,1)*(IF(G233="Korruse üldpind", SUMIFS(E:E,G:G,"Ühiskasutuses korruse pind",C:C,"üüritav pind",A:A,1,BH:BH,1),SUMIFS(E:E,G:G,"Korruse üldpind",C:C,"üüritav pind",A:A,1,BH:BH,1))+SUMIFS(E:E,G:G,"Ühiskasutuses korruse pind",C:C,"üüritav pind",A:A,1,BH:BH,1)),0)+IFERROR(SUMIFS(E:E,G:G,"Ainukasutuses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 0)+IFERROR(SUMIFS(E:E,G:G,"Ainukasutuses pind",C:C,"üüritav pind",H:H,BI233,A:A,4)/SUMIFS(E:E,G:G,"Ainukasutuses pind",C:C,"üüritav pind",A:A,4)*(IF(G233="Korruse üldpind",SUMIFS(E:E,G:G,"Ühiskasutuses korruse pind",C:C,"üüritav pind",A:A,4,BH:BH,1),SUMIFS(E:E,G:G,"Korruse üldpind",C:C,"üüritav pind",A:A,4,BH:BH,1))+SUMIFS(E:E,G:G,"Ühiskasutuses korruse pind",C:C,"üüritav pind",A:A,4,BH:BH,1)), 0)+IFERROR(SUMIFS(E:E,G:G,"Ainukasutuses pind",C:C,"üüritav pind",H:H,BI233,A:A,5)/SUMIFS(E:E,G:G,"Ainukasutuses pind",C:C,"üüritav pind",A:A,5)*(IF(G233="Korruse üldpind", SUMIFS(E:E,G:G,"Ühiskasutuses korruse pind",C:C,"üüritav pind",A:A,5,BH:BH,1),SUMIFS(E:E,G:G,"Korruse üldpind",C:C,"üüritav pind",A:A,5,BH:BH,1))+SUMIFS(E:E,G:G,"Ühiskasutuses korruse pind",C:C,"üüritav pind",A:A,5,BH:BH,1)), 0)+IFERROR(SUMIFS(E:E,G:G,"Ainukasutuses pind",C:C,"üüritav pind",H:H,BI233,A:A,6)/SUMIFS(E:E,G:G,"Ainukasutuses pind",C:C,"üüritav pind",A:A,6)*(IF(G233="Korruse üldpind", SUMIFS(E:E,G:G,"Ühiskasutuses korruse pind",C:C,"üüritav pind",A:A,6,BH:BH,1),SUMIFS(E:E,G:G,"Korruse üldpind",C:C,"üüritav pind",A:A,6,BH:BH,1))+SUMIFS(E:E,G:G,"Ühiskasutuses korruse pind",C:C,"üüritav pind",A:A,6,BH:BH,1)),0)+IFERROR(SUMIFS(E:E,G:G,"Ainukasutuses pind",C:C,"üüritav pind",H:H,BI233,A:A,7)/SUMIFS(E:E,G:G,"Ainukasutuses pind",C:C,"üüritav pind",A:A,7)*(IF(G233="Korruse üldpind", SUMIFS(E:E,G:G,"Ühiskasutuses korruse pind",C:C,"üüritav pind",A:A,7,BH:BH,1),SUMIFS(E:E,G:G,"Korruse üldpind",C:C,"üüritav pind",A:A,7,BH:BH,1))+SUMIFS(E:E,G:G,"Ühiskasutuses korruse pind",C:C,"üüritav pind",A:A,7,BH:BH,1)),0)+IFERROR(SUMIFS(E:E,G:G,"Ainukasutuses pind",C:C,"üüritav pind",H:H,BI233,A:A,8)/SUMIFS(E:E,G:G,"Ainukasutuses pind",C:C,"üüritav pind",A:A,8)*(IF(G233="Korruse üldpind", SUMIFS(E:E,G:G,"Ühiskasutuses korruse pind",C:C,"üüritav pind",A:A,8,BH:BH,1),SUMIFS(E:E,G:G,"Korruse üldpind",C:C,"üüritav pind",A:A,8,BH:BH,1))+SUMIFS(E:E,G:G,"Ühiskasutuses korruse pind",C:C,"üüritav pind",A:A,8,BH:BH,1)),0)+IFERROR(SUMIFS(E:E,G:G,"Ainukasutuses pind",C:C,"üüritav pind",H:H,BI233,A:A,9)/SUMIFS(E:E,G:G,"Ainukasutuses pind",C:C,"üüritav pind",A:A,9)*(IF(G233="Korruse üldpind", SUMIFS(E:E,G:G,"Ühiskasutuses korruse pind",C:C,"üüritav pind",A:A,9,BH:BH,1),SUMIFS(E:E,G:G,"Korruse üldpind",C:C,"üüritav pind",A:A,9,BH:BH,1))+SUMIFS(E:E,G:G,"Ühiskasutuses korruse pind",C:C,"üüritav pind",A:A,9,BH:BH,1)),0)+IFERROR(SUMIFS(E:E,G:G,"Ainukasutuses pind",C:C,"üüritav pind",H:H,BI233,A:A,10)/SUMIFS(E:E,G:G,"Ainukasutuses pind",C:C,"üüritav pind",A:A,10)*(IF(G233="Korruse üldpind", SUMIFS(E:E,G:G,"Ühiskasutuses korruse pind",C:C,"üüritav pind",A:A,10,BH:BH,1),SUMIFS(E:E,G:G,"Korruse üldpind",C:C,"üüritav pind",A:A,10,BH:BH,1))+SUMIFS(E:E,G:G,"Ühiskasutuses korruse pind",C:C,"üüritav pind",A:A,10,BH:BH,1)), 0)+IFERROR(SUMIFS(E:E,G:G,"Ainukasutuses pind",C:C,"üüritav pind",H:H,BI233,A:A,11)/SUMIFS(E:E,G:G,"Ainukasutuses pind",C:C,"üüritav pind",A:A,11)*(IF(G233="Korruse üldpind",SUMIFS(E:E,G:G,"Ühiskasutuses korruse pind",C:C,"üüritav pind",A:A,11,BH:BH,1),SUMIFS(E:E,G:G,"Korruse üldpind",C:C,"üüritav pind",A:A,11,BH:BH,1))+SUMIFS(E:E,G:G,"Ühiskasutuses korruse pind",C:C,"üüritav pind",A:A,11,BH:BH,1)), 0)+IFERROR(SUMIFS(E:E,G:G,"Ainukasutuses pind",C:C,"üüritav pind",H:H,BI233,A:A,12)/SUMIFS(E:E,G:G,"Ainukasutuses pind",C:C,"üüritav pind",A:A,12)*(IF(G233="Korruse üldpind", SUMIFS(E:E,G:G,"Ühiskasutuses korruse pind",C:C,"üüritav pind",A:A,12,BH:BH,1),SUMIFS(E:E,G:G,"Korruse üldpind",C:C,"üüritav pind",A:A,12,BH:BH,1))+SUMIFS(E:E,G:G,"Ühiskasutuses korruse pind",C:C,"üüritav pind",A:A,12,BH:BH,1)),0)+IFERROR(SUMIFS(E:E,G:G,"Ainukasutuses pind",C:C,"üüritav pind",H:H,BI233,A:A,13)/SUMIFS(E:E,G:G,"Ainukasutuses pind",C:C,"üüritav pind",A:A,13)*(IF(G233="Korruse üldpind", SUMIFS(E:E,G:G,"Ühiskasutuses korruse pind",C:C,"üüritav pind",A:A,13,BH:BH,1),SUMIFS(E:E,G:G,"Korruse üldpind",C:C,"üüritav pind",A:A,13,BH:BH,1))+SUMIFS(E:E,G:G,"Ühiskasutuses korruse pind",C:C,"üüritav pind",A:A,13,BH:BH,1)),0)+IFERROR(SUMIFS(E:E,G:G,"Ainukasutuses pind",C:C,"Üüritav pind",H:H,BI233,A:A,14)/SUMIFS(E:E,G:G,"Ainukasutuses pind",C:C,"Üüritav pind",A:A,14)*(IF(G233="Korruse üldpind", SUMIFS(E:E,G:G,"Ühiskasutuses korruse pind",C:C,"üüritav pind",A:A,14,BH:BH,1),SUMIFS(E:E,G:G,"Korruse üldpind",C:C,"üüritav pind",A:A,14,BH:BH,1))+SUMIFS(E:E,G:G,"Ühiskasutuses korruse pind",C:C,"üüritav pind",A:A,14,BH:BH,1)), 0),IF(BI233="Aktiivne vakantsus", SUMIFS(E:E,C:C,"üüritav pind",G:G,"Ühiskasutuses korruse pind",BH:BH,1)+SUMIFS(E:E,C:C,"üüritav pind",G:G,"Korruse üldpind",BH:BH,1)-SUM($BL$2:BL232), IF(BI233="Üüritav büroopind kokku", SUM($BL$2:BL232), "")))</f>
        <v/>
      </c>
      <c r="BM233" s="34" t="str">
        <f ca="1">IF(BF233&lt;&gt;"",IFERROR(AY233/SUM($AY$3:OFFSET($AY$3,MATCH("Üüritav büroopind kokku",$BI$5:$BI$300,0),0))*(SUMIFS(E:E,G:G,"Ühiskasutuses hoone pind",C:C,"ÜÜRITAV PIND",BH:BH,1)+SUMIFS(E:E,G:G,"Hoone üldpind",C:C,"ÜÜRITAV PIND",BH:BH,1)),0),IF(BI233="Aktiivne vakantsus",IFERROR(AY233/SUM($AY$3:OFFSET($AY$3,MATCH("Üüritav büroopind kokku",$BI$5:$BI$300,0),0))*(SUMIFS(E:E,G:G,"Ühiskasutuses hoone pind",C:C,"ÜÜRITAV PIND",BH:BH,1)+SUMIFS(E:E,G:G,"Hoone üldpind",C:C,"ÜÜRITAV PIND",BH:BH,1)),0),IF(BI233="Üüritav büroopind kokku",SUM($BM$2:BM232),"")))</f>
        <v/>
      </c>
      <c r="BN233" s="34" t="str">
        <f>IF(OR(BF233&lt;&gt;"",BI233="Aktiivne vakantsus"),IFERROR(SUMIFS(INDEX($AC$3:$AU$1002,0,MATCH($BI233,AC$2:AU$2,0)),$BH$3:$BH$1002,1),0),IF(BI233="Üüritav büroopind kokku",SUM($BN$2:BN232), ""))</f>
        <v/>
      </c>
      <c r="BO233" s="34" t="str">
        <f t="shared" si="28"/>
        <v/>
      </c>
      <c r="BP233" s="114" t="str">
        <f t="shared" ca="1" si="26"/>
        <v/>
      </c>
    </row>
    <row r="234" spans="1:68" x14ac:dyDescent="0.3">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c r="BH234" s="108" t="str">
        <f t="shared" si="27"/>
        <v/>
      </c>
      <c r="BI234" s="9" t="str">
        <f t="shared" si="29"/>
        <v/>
      </c>
      <c r="BJ234" s="9" t="str">
        <f t="shared" si="30"/>
        <v/>
      </c>
      <c r="BK234" s="34" t="str">
        <f>IF(BF234&lt;&gt;"",IF(SUMIFS(E:E,H:H,BI234,G:G,"Ainukasutuses pind",C:C,"ÜÜRITAV PIND",BH:BH,1)=0,0,SUMIFS(E:E,H:H,BI234,G:G,"Ainukasutuses pind",C:C,"ÜÜRITAV PIND",BH:BH,1)),IF(BI234="Aktiivne vakantsus",SUMIFS(E:E,C:C,"üüritav pind",G:G,"ainukasutuses pind",BH:BH,1)-SUM($BK$2:BK233),IF(BI234="Üüritav büroopind kokku",SUM($BK$2:BK233),"")))</f>
        <v/>
      </c>
      <c r="BL234" s="34" t="str">
        <f>IF(BF234&lt;&gt;"",IFERROR(SUMIFS(E:E,G:G,"Ainukasutuses pind",C:C,"üüritav pind",H:H,BI234,A:A,-4)/SUMIFS(E:E,G:G,"Ainukasutuses pind",C:C,"üüritav pind",A:A,-4)*(IF(G234="Korruse üldpind", SUMIFS(E:E,G:G,"Ühiskasutuses korruse pind",C:C,"üüritav pind",A:A,-4,BH:BH,1),SUMIFS(E:E,G:G,"Korruse üldpind",C:C,"üüritav pind",A:A,-4,BH:BH,1))+SUMIFS(E:E,G:G,"Ühiskasutuses korruse pind",C:C,"üüritav pind",A:A,-4,BH:BH,1)),0)+IFERROR(SUMIFS(E:E,G:G,"Ainukasutuses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pind",H:H,BI234,A:A,-1)/SUMIFS(E:E,G:G,"Ainukasutuses pind",C:C,"üüritav pind",A:A,-1)*(IF(G234="Korruse üldpind",SUMIFS(E:E,G:G,"Ühiskasutuses korruse pind",C:C,"üüritav pind",A:A,-1,BH:BH,1),SUMIFS(E:E,G:G,"Korruse üldpind",C:C,"üüritav pind",A:A,-1,BH:BH,1))+SUMIFS(E:E,G:G,"Ühiskasutuses korruse pind",C:C,"üüritav pind",A:A,-1,BH:BH,1)),0)+IFERROR(SUMIFS(E:E,G:G,"Ainukasutuses pind",C:C,"üüritav pind",H:H,BI234,A:A,0)/SUMIFS(E:E,G:G,"Ainukasutuses pind",C:C,"üüritav pind",A:A,0)*(IF(G234="Korruse üldpind", SUMIFS(E:E,G:G,"Ühiskasutuses korruse pind",C:C,"üüritav pind",A:A,0,BH:BH,1),SUMIFS(E:E,G:G,"Korruse üldpind",C:C,"üüritav pind",A:A,0,BH:BH,1))+SUMIFS(E:E,G:G,"Ühiskasutuses korruse pind",C:C,"üüritav pind",A:A,0,BH:BH,1)),0)+IFERROR(SUMIFS(E:E,G:G,"Ainukasutuses pind",C:C,"üüritav pind",H:H,BI234,A:A,1)/SUMIFS(E:E,G:G,"Ainukasutuses pind",C:C,"üüritav pind",A:A,1)*(IF(G234="Korruse üldpind", SUMIFS(E:E,G:G,"Ühiskasutuses korruse pind",C:C,"üüritav pind",A:A,1,BH:BH,1),SUMIFS(E:E,G:G,"Korruse üldpind",C:C,"üüritav pind",A:A,1,BH:BH,1))+SUMIFS(E:E,G:G,"Ühiskasutuses korruse pind",C:C,"üüritav pind",A:A,1,BH:BH,1)),0)+IFERROR(SUMIFS(E:E,G:G,"Ainukasutuses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 0)+IFERROR(SUMIFS(E:E,G:G,"Ainukasutuses pind",C:C,"üüritav pind",H:H,BI234,A:A,4)/SUMIFS(E:E,G:G,"Ainukasutuses pind",C:C,"üüritav pind",A:A,4)*(IF(G234="Korruse üldpind",SUMIFS(E:E,G:G,"Ühiskasutuses korruse pind",C:C,"üüritav pind",A:A,4,BH:BH,1),SUMIFS(E:E,G:G,"Korruse üldpind",C:C,"üüritav pind",A:A,4,BH:BH,1))+SUMIFS(E:E,G:G,"Ühiskasutuses korruse pind",C:C,"üüritav pind",A:A,4,BH:BH,1)), 0)+IFERROR(SUMIFS(E:E,G:G,"Ainukasutuses pind",C:C,"üüritav pind",H:H,BI234,A:A,5)/SUMIFS(E:E,G:G,"Ainukasutuses pind",C:C,"üüritav pind",A:A,5)*(IF(G234="Korruse üldpind", SUMIFS(E:E,G:G,"Ühiskasutuses korruse pind",C:C,"üüritav pind",A:A,5,BH:BH,1),SUMIFS(E:E,G:G,"Korruse üldpind",C:C,"üüritav pind",A:A,5,BH:BH,1))+SUMIFS(E:E,G:G,"Ühiskasutuses korruse pind",C:C,"üüritav pind",A:A,5,BH:BH,1)), 0)+IFERROR(SUMIFS(E:E,G:G,"Ainukasutuses pind",C:C,"üüritav pind",H:H,BI234,A:A,6)/SUMIFS(E:E,G:G,"Ainukasutuses pind",C:C,"üüritav pind",A:A,6)*(IF(G234="Korruse üldpind", SUMIFS(E:E,G:G,"Ühiskasutuses korruse pind",C:C,"üüritav pind",A:A,6,BH:BH,1),SUMIFS(E:E,G:G,"Korruse üldpind",C:C,"üüritav pind",A:A,6,BH:BH,1))+SUMIFS(E:E,G:G,"Ühiskasutuses korruse pind",C:C,"üüritav pind",A:A,6,BH:BH,1)),0)+IFERROR(SUMIFS(E:E,G:G,"Ainukasutuses pind",C:C,"üüritav pind",H:H,BI234,A:A,7)/SUMIFS(E:E,G:G,"Ainukasutuses pind",C:C,"üüritav pind",A:A,7)*(IF(G234="Korruse üldpind", SUMIFS(E:E,G:G,"Ühiskasutuses korruse pind",C:C,"üüritav pind",A:A,7,BH:BH,1),SUMIFS(E:E,G:G,"Korruse üldpind",C:C,"üüritav pind",A:A,7,BH:BH,1))+SUMIFS(E:E,G:G,"Ühiskasutuses korruse pind",C:C,"üüritav pind",A:A,7,BH:BH,1)),0)+IFERROR(SUMIFS(E:E,G:G,"Ainukasutuses pind",C:C,"üüritav pind",H:H,BI234,A:A,8)/SUMIFS(E:E,G:G,"Ainukasutuses pind",C:C,"üüritav pind",A:A,8)*(IF(G234="Korruse üldpind", SUMIFS(E:E,G:G,"Ühiskasutuses korruse pind",C:C,"üüritav pind",A:A,8,BH:BH,1),SUMIFS(E:E,G:G,"Korruse üldpind",C:C,"üüritav pind",A:A,8,BH:BH,1))+SUMIFS(E:E,G:G,"Ühiskasutuses korruse pind",C:C,"üüritav pind",A:A,8,BH:BH,1)),0)+IFERROR(SUMIFS(E:E,G:G,"Ainukasutuses pind",C:C,"üüritav pind",H:H,BI234,A:A,9)/SUMIFS(E:E,G:G,"Ainukasutuses pind",C:C,"üüritav pind",A:A,9)*(IF(G234="Korruse üldpind", SUMIFS(E:E,G:G,"Ühiskasutuses korruse pind",C:C,"üüritav pind",A:A,9,BH:BH,1),SUMIFS(E:E,G:G,"Korruse üldpind",C:C,"üüritav pind",A:A,9,BH:BH,1))+SUMIFS(E:E,G:G,"Ühiskasutuses korruse pind",C:C,"üüritav pind",A:A,9,BH:BH,1)),0)+IFERROR(SUMIFS(E:E,G:G,"Ainukasutuses pind",C:C,"üüritav pind",H:H,BI234,A:A,10)/SUMIFS(E:E,G:G,"Ainukasutuses pind",C:C,"üüritav pind",A:A,10)*(IF(G234="Korruse üldpind", SUMIFS(E:E,G:G,"Ühiskasutuses korruse pind",C:C,"üüritav pind",A:A,10,BH:BH,1),SUMIFS(E:E,G:G,"Korruse üldpind",C:C,"üüritav pind",A:A,10,BH:BH,1))+SUMIFS(E:E,G:G,"Ühiskasutuses korruse pind",C:C,"üüritav pind",A:A,10,BH:BH,1)), 0)+IFERROR(SUMIFS(E:E,G:G,"Ainukasutuses pind",C:C,"üüritav pind",H:H,BI234,A:A,11)/SUMIFS(E:E,G:G,"Ainukasutuses pind",C:C,"üüritav pind",A:A,11)*(IF(G234="Korruse üldpind",SUMIFS(E:E,G:G,"Ühiskasutuses korruse pind",C:C,"üüritav pind",A:A,11,BH:BH,1),SUMIFS(E:E,G:G,"Korruse üldpind",C:C,"üüritav pind",A:A,11,BH:BH,1))+SUMIFS(E:E,G:G,"Ühiskasutuses korruse pind",C:C,"üüritav pind",A:A,11,BH:BH,1)), 0)+IFERROR(SUMIFS(E:E,G:G,"Ainukasutuses pind",C:C,"üüritav pind",H:H,BI234,A:A,12)/SUMIFS(E:E,G:G,"Ainukasutuses pind",C:C,"üüritav pind",A:A,12)*(IF(G234="Korruse üldpind", SUMIFS(E:E,G:G,"Ühiskasutuses korruse pind",C:C,"üüritav pind",A:A,12,BH:BH,1),SUMIFS(E:E,G:G,"Korruse üldpind",C:C,"üüritav pind",A:A,12,BH:BH,1))+SUMIFS(E:E,G:G,"Ühiskasutuses korruse pind",C:C,"üüritav pind",A:A,12,BH:BH,1)),0)+IFERROR(SUMIFS(E:E,G:G,"Ainukasutuses pind",C:C,"üüritav pind",H:H,BI234,A:A,13)/SUMIFS(E:E,G:G,"Ainukasutuses pind",C:C,"üüritav pind",A:A,13)*(IF(G234="Korruse üldpind", SUMIFS(E:E,G:G,"Ühiskasutuses korruse pind",C:C,"üüritav pind",A:A,13,BH:BH,1),SUMIFS(E:E,G:G,"Korruse üldpind",C:C,"üüritav pind",A:A,13,BH:BH,1))+SUMIFS(E:E,G:G,"Ühiskasutuses korruse pind",C:C,"üüritav pind",A:A,13,BH:BH,1)),0)+IFERROR(SUMIFS(E:E,G:G,"Ainukasutuses pind",C:C,"Üüritav pind",H:H,BI234,A:A,14)/SUMIFS(E:E,G:G,"Ainukasutuses pind",C:C,"Üüritav pind",A:A,14)*(IF(G234="Korruse üldpind", SUMIFS(E:E,G:G,"Ühiskasutuses korruse pind",C:C,"üüritav pind",A:A,14,BH:BH,1),SUMIFS(E:E,G:G,"Korruse üldpind",C:C,"üüritav pind",A:A,14,BH:BH,1))+SUMIFS(E:E,G:G,"Ühiskasutuses korruse pind",C:C,"üüritav pind",A:A,14,BH:BH,1)), 0),IF(BI234="Aktiivne vakantsus", SUMIFS(E:E,C:C,"üüritav pind",G:G,"Ühiskasutuses korruse pind",BH:BH,1)+SUMIFS(E:E,C:C,"üüritav pind",G:G,"Korruse üldpind",BH:BH,1)-SUM($BL$2:BL233), IF(BI234="Üüritav büroopind kokku", SUM($BL$2:BL233), "")))</f>
        <v/>
      </c>
      <c r="BM234" s="34" t="str">
        <f ca="1">IF(BF234&lt;&gt;"",IFERROR(AY234/SUM($AY$3:OFFSET($AY$3,MATCH("Üüritav büroopind kokku",$BI$5:$BI$300,0),0))*(SUMIFS(E:E,G:G,"Ühiskasutuses hoone pind",C:C,"ÜÜRITAV PIND",BH:BH,1)+SUMIFS(E:E,G:G,"Hoone üldpind",C:C,"ÜÜRITAV PIND",BH:BH,1)),0),IF(BI234="Aktiivne vakantsus",IFERROR(AY234/SUM($AY$3:OFFSET($AY$3,MATCH("Üüritav büroopind kokku",$BI$5:$BI$300,0),0))*(SUMIFS(E:E,G:G,"Ühiskasutuses hoone pind",C:C,"ÜÜRITAV PIND",BH:BH,1)+SUMIFS(E:E,G:G,"Hoone üldpind",C:C,"ÜÜRITAV PIND",BH:BH,1)),0),IF(BI234="Üüritav büroopind kokku",SUM($BM$2:BM233),"")))</f>
        <v/>
      </c>
      <c r="BN234" s="34" t="str">
        <f>IF(OR(BF234&lt;&gt;"",BI234="Aktiivne vakantsus"),IFERROR(SUMIFS(INDEX($AC$3:$AU$1002,0,MATCH($BI234,AC$2:AU$2,0)),$BH$3:$BH$1002,1),0),IF(BI234="Üüritav büroopind kokku",SUM($BN$2:BN233), ""))</f>
        <v/>
      </c>
      <c r="BO234" s="34" t="str">
        <f t="shared" si="28"/>
        <v/>
      </c>
      <c r="BP234" s="114" t="str">
        <f t="shared" ca="1" si="26"/>
        <v/>
      </c>
    </row>
    <row r="235" spans="1:68" x14ac:dyDescent="0.3">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c r="BH235" s="108" t="str">
        <f t="shared" si="27"/>
        <v/>
      </c>
      <c r="BI235" s="9" t="str">
        <f t="shared" si="29"/>
        <v/>
      </c>
      <c r="BJ235" s="9" t="str">
        <f t="shared" si="30"/>
        <v/>
      </c>
      <c r="BK235" s="34" t="str">
        <f>IF(BF235&lt;&gt;"",IF(SUMIFS(E:E,H:H,BI235,G:G,"Ainukasutuses pind",C:C,"ÜÜRITAV PIND",BH:BH,1)=0,0,SUMIFS(E:E,H:H,BI235,G:G,"Ainukasutuses pind",C:C,"ÜÜRITAV PIND",BH:BH,1)),IF(BI235="Aktiivne vakantsus",SUMIFS(E:E,C:C,"üüritav pind",G:G,"ainukasutuses pind",BH:BH,1)-SUM($BK$2:BK234),IF(BI235="Üüritav büroopind kokku",SUM($BK$2:BK234),"")))</f>
        <v/>
      </c>
      <c r="BL235" s="34" t="str">
        <f>IF(BF235&lt;&gt;"",IFERROR(SUMIFS(E:E,G:G,"Ainukasutuses pind",C:C,"üüritav pind",H:H,BI235,A:A,-4)/SUMIFS(E:E,G:G,"Ainukasutuses pind",C:C,"üüritav pind",A:A,-4)*(IF(G235="Korruse üldpind", SUMIFS(E:E,G:G,"Ühiskasutuses korruse pind",C:C,"üüritav pind",A:A,-4,BH:BH,1),SUMIFS(E:E,G:G,"Korruse üldpind",C:C,"üüritav pind",A:A,-4,BH:BH,1))+SUMIFS(E:E,G:G,"Ühiskasutuses korruse pind",C:C,"üüritav pind",A:A,-4,BH:BH,1)),0)+IFERROR(SUMIFS(E:E,G:G,"Ainukasutuses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pind",H:H,BI235,A:A,-1)/SUMIFS(E:E,G:G,"Ainukasutuses pind",C:C,"üüritav pind",A:A,-1)*(IF(G235="Korruse üldpind",SUMIFS(E:E,G:G,"Ühiskasutuses korruse pind",C:C,"üüritav pind",A:A,-1,BH:BH,1),SUMIFS(E:E,G:G,"Korruse üldpind",C:C,"üüritav pind",A:A,-1,BH:BH,1))+SUMIFS(E:E,G:G,"Ühiskasutuses korruse pind",C:C,"üüritav pind",A:A,-1,BH:BH,1)),0)+IFERROR(SUMIFS(E:E,G:G,"Ainukasutuses pind",C:C,"üüritav pind",H:H,BI235,A:A,0)/SUMIFS(E:E,G:G,"Ainukasutuses pind",C:C,"üüritav pind",A:A,0)*(IF(G235="Korruse üldpind", SUMIFS(E:E,G:G,"Ühiskasutuses korruse pind",C:C,"üüritav pind",A:A,0,BH:BH,1),SUMIFS(E:E,G:G,"Korruse üldpind",C:C,"üüritav pind",A:A,0,BH:BH,1))+SUMIFS(E:E,G:G,"Ühiskasutuses korruse pind",C:C,"üüritav pind",A:A,0,BH:BH,1)),0)+IFERROR(SUMIFS(E:E,G:G,"Ainukasutuses pind",C:C,"üüritav pind",H:H,BI235,A:A,1)/SUMIFS(E:E,G:G,"Ainukasutuses pind",C:C,"üüritav pind",A:A,1)*(IF(G235="Korruse üldpind", SUMIFS(E:E,G:G,"Ühiskasutuses korruse pind",C:C,"üüritav pind",A:A,1,BH:BH,1),SUMIFS(E:E,G:G,"Korruse üldpind",C:C,"üüritav pind",A:A,1,BH:BH,1))+SUMIFS(E:E,G:G,"Ühiskasutuses korruse pind",C:C,"üüritav pind",A:A,1,BH:BH,1)),0)+IFERROR(SUMIFS(E:E,G:G,"Ainukasutuses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 0)+IFERROR(SUMIFS(E:E,G:G,"Ainukasutuses pind",C:C,"üüritav pind",H:H,BI235,A:A,4)/SUMIFS(E:E,G:G,"Ainukasutuses pind",C:C,"üüritav pind",A:A,4)*(IF(G235="Korruse üldpind",SUMIFS(E:E,G:G,"Ühiskasutuses korruse pind",C:C,"üüritav pind",A:A,4,BH:BH,1),SUMIFS(E:E,G:G,"Korruse üldpind",C:C,"üüritav pind",A:A,4,BH:BH,1))+SUMIFS(E:E,G:G,"Ühiskasutuses korruse pind",C:C,"üüritav pind",A:A,4,BH:BH,1)), 0)+IFERROR(SUMIFS(E:E,G:G,"Ainukasutuses pind",C:C,"üüritav pind",H:H,BI235,A:A,5)/SUMIFS(E:E,G:G,"Ainukasutuses pind",C:C,"üüritav pind",A:A,5)*(IF(G235="Korruse üldpind", SUMIFS(E:E,G:G,"Ühiskasutuses korruse pind",C:C,"üüritav pind",A:A,5,BH:BH,1),SUMIFS(E:E,G:G,"Korruse üldpind",C:C,"üüritav pind",A:A,5,BH:BH,1))+SUMIFS(E:E,G:G,"Ühiskasutuses korruse pind",C:C,"üüritav pind",A:A,5,BH:BH,1)), 0)+IFERROR(SUMIFS(E:E,G:G,"Ainukasutuses pind",C:C,"üüritav pind",H:H,BI235,A:A,6)/SUMIFS(E:E,G:G,"Ainukasutuses pind",C:C,"üüritav pind",A:A,6)*(IF(G235="Korruse üldpind", SUMIFS(E:E,G:G,"Ühiskasutuses korruse pind",C:C,"üüritav pind",A:A,6,BH:BH,1),SUMIFS(E:E,G:G,"Korruse üldpind",C:C,"üüritav pind",A:A,6,BH:BH,1))+SUMIFS(E:E,G:G,"Ühiskasutuses korruse pind",C:C,"üüritav pind",A:A,6,BH:BH,1)),0)+IFERROR(SUMIFS(E:E,G:G,"Ainukasutuses pind",C:C,"üüritav pind",H:H,BI235,A:A,7)/SUMIFS(E:E,G:G,"Ainukasutuses pind",C:C,"üüritav pind",A:A,7)*(IF(G235="Korruse üldpind", SUMIFS(E:E,G:G,"Ühiskasutuses korruse pind",C:C,"üüritav pind",A:A,7,BH:BH,1),SUMIFS(E:E,G:G,"Korruse üldpind",C:C,"üüritav pind",A:A,7,BH:BH,1))+SUMIFS(E:E,G:G,"Ühiskasutuses korruse pind",C:C,"üüritav pind",A:A,7,BH:BH,1)),0)+IFERROR(SUMIFS(E:E,G:G,"Ainukasutuses pind",C:C,"üüritav pind",H:H,BI235,A:A,8)/SUMIFS(E:E,G:G,"Ainukasutuses pind",C:C,"üüritav pind",A:A,8)*(IF(G235="Korruse üldpind", SUMIFS(E:E,G:G,"Ühiskasutuses korruse pind",C:C,"üüritav pind",A:A,8,BH:BH,1),SUMIFS(E:E,G:G,"Korruse üldpind",C:C,"üüritav pind",A:A,8,BH:BH,1))+SUMIFS(E:E,G:G,"Ühiskasutuses korruse pind",C:C,"üüritav pind",A:A,8,BH:BH,1)),0)+IFERROR(SUMIFS(E:E,G:G,"Ainukasutuses pind",C:C,"üüritav pind",H:H,BI235,A:A,9)/SUMIFS(E:E,G:G,"Ainukasutuses pind",C:C,"üüritav pind",A:A,9)*(IF(G235="Korruse üldpind", SUMIFS(E:E,G:G,"Ühiskasutuses korruse pind",C:C,"üüritav pind",A:A,9,BH:BH,1),SUMIFS(E:E,G:G,"Korruse üldpind",C:C,"üüritav pind",A:A,9,BH:BH,1))+SUMIFS(E:E,G:G,"Ühiskasutuses korruse pind",C:C,"üüritav pind",A:A,9,BH:BH,1)),0)+IFERROR(SUMIFS(E:E,G:G,"Ainukasutuses pind",C:C,"üüritav pind",H:H,BI235,A:A,10)/SUMIFS(E:E,G:G,"Ainukasutuses pind",C:C,"üüritav pind",A:A,10)*(IF(G235="Korruse üldpind", SUMIFS(E:E,G:G,"Ühiskasutuses korruse pind",C:C,"üüritav pind",A:A,10,BH:BH,1),SUMIFS(E:E,G:G,"Korruse üldpind",C:C,"üüritav pind",A:A,10,BH:BH,1))+SUMIFS(E:E,G:G,"Ühiskasutuses korruse pind",C:C,"üüritav pind",A:A,10,BH:BH,1)), 0)+IFERROR(SUMIFS(E:E,G:G,"Ainukasutuses pind",C:C,"üüritav pind",H:H,BI235,A:A,11)/SUMIFS(E:E,G:G,"Ainukasutuses pind",C:C,"üüritav pind",A:A,11)*(IF(G235="Korruse üldpind",SUMIFS(E:E,G:G,"Ühiskasutuses korruse pind",C:C,"üüritav pind",A:A,11,BH:BH,1),SUMIFS(E:E,G:G,"Korruse üldpind",C:C,"üüritav pind",A:A,11,BH:BH,1))+SUMIFS(E:E,G:G,"Ühiskasutuses korruse pind",C:C,"üüritav pind",A:A,11,BH:BH,1)), 0)+IFERROR(SUMIFS(E:E,G:G,"Ainukasutuses pind",C:C,"üüritav pind",H:H,BI235,A:A,12)/SUMIFS(E:E,G:G,"Ainukasutuses pind",C:C,"üüritav pind",A:A,12)*(IF(G235="Korruse üldpind", SUMIFS(E:E,G:G,"Ühiskasutuses korruse pind",C:C,"üüritav pind",A:A,12,BH:BH,1),SUMIFS(E:E,G:G,"Korruse üldpind",C:C,"üüritav pind",A:A,12,BH:BH,1))+SUMIFS(E:E,G:G,"Ühiskasutuses korruse pind",C:C,"üüritav pind",A:A,12,BH:BH,1)),0)+IFERROR(SUMIFS(E:E,G:G,"Ainukasutuses pind",C:C,"üüritav pind",H:H,BI235,A:A,13)/SUMIFS(E:E,G:G,"Ainukasutuses pind",C:C,"üüritav pind",A:A,13)*(IF(G235="Korruse üldpind", SUMIFS(E:E,G:G,"Ühiskasutuses korruse pind",C:C,"üüritav pind",A:A,13,BH:BH,1),SUMIFS(E:E,G:G,"Korruse üldpind",C:C,"üüritav pind",A:A,13,BH:BH,1))+SUMIFS(E:E,G:G,"Ühiskasutuses korruse pind",C:C,"üüritav pind",A:A,13,BH:BH,1)),0)+IFERROR(SUMIFS(E:E,G:G,"Ainukasutuses pind",C:C,"Üüritav pind",H:H,BI235,A:A,14)/SUMIFS(E:E,G:G,"Ainukasutuses pind",C:C,"Üüritav pind",A:A,14)*(IF(G235="Korruse üldpind", SUMIFS(E:E,G:G,"Ühiskasutuses korruse pind",C:C,"üüritav pind",A:A,14,BH:BH,1),SUMIFS(E:E,G:G,"Korruse üldpind",C:C,"üüritav pind",A:A,14,BH:BH,1))+SUMIFS(E:E,G:G,"Ühiskasutuses korruse pind",C:C,"üüritav pind",A:A,14,BH:BH,1)), 0),IF(BI235="Aktiivne vakantsus", SUMIFS(E:E,C:C,"üüritav pind",G:G,"Ühiskasutuses korruse pind",BH:BH,1)+SUMIFS(E:E,C:C,"üüritav pind",G:G,"Korruse üldpind",BH:BH,1)-SUM($BL$2:BL234), IF(BI235="Üüritav büroopind kokku", SUM($BL$2:BL234), "")))</f>
        <v/>
      </c>
      <c r="BM235" s="34" t="str">
        <f ca="1">IF(BF235&lt;&gt;"",IFERROR(AY235/SUM($AY$3:OFFSET($AY$3,MATCH("Üüritav büroopind kokku",$BI$5:$BI$300,0),0))*(SUMIFS(E:E,G:G,"Ühiskasutuses hoone pind",C:C,"ÜÜRITAV PIND",BH:BH,1)+SUMIFS(E:E,G:G,"Hoone üldpind",C:C,"ÜÜRITAV PIND",BH:BH,1)),0),IF(BI235="Aktiivne vakantsus",IFERROR(AY235/SUM($AY$3:OFFSET($AY$3,MATCH("Üüritav büroopind kokku",$BI$5:$BI$300,0),0))*(SUMIFS(E:E,G:G,"Ühiskasutuses hoone pind",C:C,"ÜÜRITAV PIND",BH:BH,1)+SUMIFS(E:E,G:G,"Hoone üldpind",C:C,"ÜÜRITAV PIND",BH:BH,1)),0),IF(BI235="Üüritav büroopind kokku",SUM($BM$2:BM234),"")))</f>
        <v/>
      </c>
      <c r="BN235" s="34" t="str">
        <f>IF(OR(BF235&lt;&gt;"",BI235="Aktiivne vakantsus"),IFERROR(SUMIFS(INDEX($AC$3:$AU$1002,0,MATCH($BI235,AC$2:AU$2,0)),$BH$3:$BH$1002,1),0),IF(BI235="Üüritav büroopind kokku",SUM($BN$2:BN234), ""))</f>
        <v/>
      </c>
      <c r="BO235" s="34" t="str">
        <f t="shared" si="28"/>
        <v/>
      </c>
      <c r="BP235" s="114" t="str">
        <f t="shared" ca="1" si="26"/>
        <v/>
      </c>
    </row>
    <row r="236" spans="1:68" x14ac:dyDescent="0.3">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c r="BH236" s="108" t="str">
        <f t="shared" si="27"/>
        <v/>
      </c>
      <c r="BI236" s="9" t="str">
        <f t="shared" si="29"/>
        <v/>
      </c>
      <c r="BJ236" s="9" t="str">
        <f t="shared" si="30"/>
        <v/>
      </c>
      <c r="BK236" s="34" t="str">
        <f>IF(BF236&lt;&gt;"",IF(SUMIFS(E:E,H:H,BI236,G:G,"Ainukasutuses pind",C:C,"ÜÜRITAV PIND",BH:BH,1)=0,0,SUMIFS(E:E,H:H,BI236,G:G,"Ainukasutuses pind",C:C,"ÜÜRITAV PIND",BH:BH,1)),IF(BI236="Aktiivne vakantsus",SUMIFS(E:E,C:C,"üüritav pind",G:G,"ainukasutuses pind",BH:BH,1)-SUM($BK$2:BK235),IF(BI236="Üüritav büroopind kokku",SUM($BK$2:BK235),"")))</f>
        <v/>
      </c>
      <c r="BL236" s="34" t="str">
        <f>IF(BF236&lt;&gt;"",IFERROR(SUMIFS(E:E,G:G,"Ainukasutuses pind",C:C,"üüritav pind",H:H,BI236,A:A,-4)/SUMIFS(E:E,G:G,"Ainukasutuses pind",C:C,"üüritav pind",A:A,-4)*(IF(G236="Korruse üldpind", SUMIFS(E:E,G:G,"Ühiskasutuses korruse pind",C:C,"üüritav pind",A:A,-4,BH:BH,1),SUMIFS(E:E,G:G,"Korruse üldpind",C:C,"üüritav pind",A:A,-4,BH:BH,1))+SUMIFS(E:E,G:G,"Ühiskasutuses korruse pind",C:C,"üüritav pind",A:A,-4,BH:BH,1)),0)+IFERROR(SUMIFS(E:E,G:G,"Ainukasutuses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pind",H:H,BI236,A:A,-1)/SUMIFS(E:E,G:G,"Ainukasutuses pind",C:C,"üüritav pind",A:A,-1)*(IF(G236="Korruse üldpind",SUMIFS(E:E,G:G,"Ühiskasutuses korruse pind",C:C,"üüritav pind",A:A,-1,BH:BH,1),SUMIFS(E:E,G:G,"Korruse üldpind",C:C,"üüritav pind",A:A,-1,BH:BH,1))+SUMIFS(E:E,G:G,"Ühiskasutuses korruse pind",C:C,"üüritav pind",A:A,-1,BH:BH,1)),0)+IFERROR(SUMIFS(E:E,G:G,"Ainukasutuses pind",C:C,"üüritav pind",H:H,BI236,A:A,0)/SUMIFS(E:E,G:G,"Ainukasutuses pind",C:C,"üüritav pind",A:A,0)*(IF(G236="Korruse üldpind", SUMIFS(E:E,G:G,"Ühiskasutuses korruse pind",C:C,"üüritav pind",A:A,0,BH:BH,1),SUMIFS(E:E,G:G,"Korruse üldpind",C:C,"üüritav pind",A:A,0,BH:BH,1))+SUMIFS(E:E,G:G,"Ühiskasutuses korruse pind",C:C,"üüritav pind",A:A,0,BH:BH,1)),0)+IFERROR(SUMIFS(E:E,G:G,"Ainukasutuses pind",C:C,"üüritav pind",H:H,BI236,A:A,1)/SUMIFS(E:E,G:G,"Ainukasutuses pind",C:C,"üüritav pind",A:A,1)*(IF(G236="Korruse üldpind", SUMIFS(E:E,G:G,"Ühiskasutuses korruse pind",C:C,"üüritav pind",A:A,1,BH:BH,1),SUMIFS(E:E,G:G,"Korruse üldpind",C:C,"üüritav pind",A:A,1,BH:BH,1))+SUMIFS(E:E,G:G,"Ühiskasutuses korruse pind",C:C,"üüritav pind",A:A,1,BH:BH,1)),0)+IFERROR(SUMIFS(E:E,G:G,"Ainukasutuses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 0)+IFERROR(SUMIFS(E:E,G:G,"Ainukasutuses pind",C:C,"üüritav pind",H:H,BI236,A:A,4)/SUMIFS(E:E,G:G,"Ainukasutuses pind",C:C,"üüritav pind",A:A,4)*(IF(G236="Korruse üldpind",SUMIFS(E:E,G:G,"Ühiskasutuses korruse pind",C:C,"üüritav pind",A:A,4,BH:BH,1),SUMIFS(E:E,G:G,"Korruse üldpind",C:C,"üüritav pind",A:A,4,BH:BH,1))+SUMIFS(E:E,G:G,"Ühiskasutuses korruse pind",C:C,"üüritav pind",A:A,4,BH:BH,1)), 0)+IFERROR(SUMIFS(E:E,G:G,"Ainukasutuses pind",C:C,"üüritav pind",H:H,BI236,A:A,5)/SUMIFS(E:E,G:G,"Ainukasutuses pind",C:C,"üüritav pind",A:A,5)*(IF(G236="Korruse üldpind", SUMIFS(E:E,G:G,"Ühiskasutuses korruse pind",C:C,"üüritav pind",A:A,5,BH:BH,1),SUMIFS(E:E,G:G,"Korruse üldpind",C:C,"üüritav pind",A:A,5,BH:BH,1))+SUMIFS(E:E,G:G,"Ühiskasutuses korruse pind",C:C,"üüritav pind",A:A,5,BH:BH,1)), 0)+IFERROR(SUMIFS(E:E,G:G,"Ainukasutuses pind",C:C,"üüritav pind",H:H,BI236,A:A,6)/SUMIFS(E:E,G:G,"Ainukasutuses pind",C:C,"üüritav pind",A:A,6)*(IF(G236="Korruse üldpind", SUMIFS(E:E,G:G,"Ühiskasutuses korruse pind",C:C,"üüritav pind",A:A,6,BH:BH,1),SUMIFS(E:E,G:G,"Korruse üldpind",C:C,"üüritav pind",A:A,6,BH:BH,1))+SUMIFS(E:E,G:G,"Ühiskasutuses korruse pind",C:C,"üüritav pind",A:A,6,BH:BH,1)),0)+IFERROR(SUMIFS(E:E,G:G,"Ainukasutuses pind",C:C,"üüritav pind",H:H,BI236,A:A,7)/SUMIFS(E:E,G:G,"Ainukasutuses pind",C:C,"üüritav pind",A:A,7)*(IF(G236="Korruse üldpind", SUMIFS(E:E,G:G,"Ühiskasutuses korruse pind",C:C,"üüritav pind",A:A,7,BH:BH,1),SUMIFS(E:E,G:G,"Korruse üldpind",C:C,"üüritav pind",A:A,7,BH:BH,1))+SUMIFS(E:E,G:G,"Ühiskasutuses korruse pind",C:C,"üüritav pind",A:A,7,BH:BH,1)),0)+IFERROR(SUMIFS(E:E,G:G,"Ainukasutuses pind",C:C,"üüritav pind",H:H,BI236,A:A,8)/SUMIFS(E:E,G:G,"Ainukasutuses pind",C:C,"üüritav pind",A:A,8)*(IF(G236="Korruse üldpind", SUMIFS(E:E,G:G,"Ühiskasutuses korruse pind",C:C,"üüritav pind",A:A,8,BH:BH,1),SUMIFS(E:E,G:G,"Korruse üldpind",C:C,"üüritav pind",A:A,8,BH:BH,1))+SUMIFS(E:E,G:G,"Ühiskasutuses korruse pind",C:C,"üüritav pind",A:A,8,BH:BH,1)),0)+IFERROR(SUMIFS(E:E,G:G,"Ainukasutuses pind",C:C,"üüritav pind",H:H,BI236,A:A,9)/SUMIFS(E:E,G:G,"Ainukasutuses pind",C:C,"üüritav pind",A:A,9)*(IF(G236="Korruse üldpind", SUMIFS(E:E,G:G,"Ühiskasutuses korruse pind",C:C,"üüritav pind",A:A,9,BH:BH,1),SUMIFS(E:E,G:G,"Korruse üldpind",C:C,"üüritav pind",A:A,9,BH:BH,1))+SUMIFS(E:E,G:G,"Ühiskasutuses korruse pind",C:C,"üüritav pind",A:A,9,BH:BH,1)),0)+IFERROR(SUMIFS(E:E,G:G,"Ainukasutuses pind",C:C,"üüritav pind",H:H,BI236,A:A,10)/SUMIFS(E:E,G:G,"Ainukasutuses pind",C:C,"üüritav pind",A:A,10)*(IF(G236="Korruse üldpind", SUMIFS(E:E,G:G,"Ühiskasutuses korruse pind",C:C,"üüritav pind",A:A,10,BH:BH,1),SUMIFS(E:E,G:G,"Korruse üldpind",C:C,"üüritav pind",A:A,10,BH:BH,1))+SUMIFS(E:E,G:G,"Ühiskasutuses korruse pind",C:C,"üüritav pind",A:A,10,BH:BH,1)), 0)+IFERROR(SUMIFS(E:E,G:G,"Ainukasutuses pind",C:C,"üüritav pind",H:H,BI236,A:A,11)/SUMIFS(E:E,G:G,"Ainukasutuses pind",C:C,"üüritav pind",A:A,11)*(IF(G236="Korruse üldpind",SUMIFS(E:E,G:G,"Ühiskasutuses korruse pind",C:C,"üüritav pind",A:A,11,BH:BH,1),SUMIFS(E:E,G:G,"Korruse üldpind",C:C,"üüritav pind",A:A,11,BH:BH,1))+SUMIFS(E:E,G:G,"Ühiskasutuses korruse pind",C:C,"üüritav pind",A:A,11,BH:BH,1)), 0)+IFERROR(SUMIFS(E:E,G:G,"Ainukasutuses pind",C:C,"üüritav pind",H:H,BI236,A:A,12)/SUMIFS(E:E,G:G,"Ainukasutuses pind",C:C,"üüritav pind",A:A,12)*(IF(G236="Korruse üldpind", SUMIFS(E:E,G:G,"Ühiskasutuses korruse pind",C:C,"üüritav pind",A:A,12,BH:BH,1),SUMIFS(E:E,G:G,"Korruse üldpind",C:C,"üüritav pind",A:A,12,BH:BH,1))+SUMIFS(E:E,G:G,"Ühiskasutuses korruse pind",C:C,"üüritav pind",A:A,12,BH:BH,1)),0)+IFERROR(SUMIFS(E:E,G:G,"Ainukasutuses pind",C:C,"üüritav pind",H:H,BI236,A:A,13)/SUMIFS(E:E,G:G,"Ainukasutuses pind",C:C,"üüritav pind",A:A,13)*(IF(G236="Korruse üldpind", SUMIFS(E:E,G:G,"Ühiskasutuses korruse pind",C:C,"üüritav pind",A:A,13,BH:BH,1),SUMIFS(E:E,G:G,"Korruse üldpind",C:C,"üüritav pind",A:A,13,BH:BH,1))+SUMIFS(E:E,G:G,"Ühiskasutuses korruse pind",C:C,"üüritav pind",A:A,13,BH:BH,1)),0)+IFERROR(SUMIFS(E:E,G:G,"Ainukasutuses pind",C:C,"Üüritav pind",H:H,BI236,A:A,14)/SUMIFS(E:E,G:G,"Ainukasutuses pind",C:C,"Üüritav pind",A:A,14)*(IF(G236="Korruse üldpind", SUMIFS(E:E,G:G,"Ühiskasutuses korruse pind",C:C,"üüritav pind",A:A,14,BH:BH,1),SUMIFS(E:E,G:G,"Korruse üldpind",C:C,"üüritav pind",A:A,14,BH:BH,1))+SUMIFS(E:E,G:G,"Ühiskasutuses korruse pind",C:C,"üüritav pind",A:A,14,BH:BH,1)), 0),IF(BI236="Aktiivne vakantsus", SUMIFS(E:E,C:C,"üüritav pind",G:G,"Ühiskasutuses korruse pind",BH:BH,1)+SUMIFS(E:E,C:C,"üüritav pind",G:G,"Korruse üldpind",BH:BH,1)-SUM($BL$2:BL235), IF(BI236="Üüritav büroopind kokku", SUM($BL$2:BL235), "")))</f>
        <v/>
      </c>
      <c r="BM236" s="34" t="str">
        <f ca="1">IF(BF236&lt;&gt;"",IFERROR(AY236/SUM($AY$3:OFFSET($AY$3,MATCH("Üüritav büroopind kokku",$BI$5:$BI$300,0),0))*(SUMIFS(E:E,G:G,"Ühiskasutuses hoone pind",C:C,"ÜÜRITAV PIND",BH:BH,1)+SUMIFS(E:E,G:G,"Hoone üldpind",C:C,"ÜÜRITAV PIND",BH:BH,1)),0),IF(BI236="Aktiivne vakantsus",IFERROR(AY236/SUM($AY$3:OFFSET($AY$3,MATCH("Üüritav büroopind kokku",$BI$5:$BI$300,0),0))*(SUMIFS(E:E,G:G,"Ühiskasutuses hoone pind",C:C,"ÜÜRITAV PIND",BH:BH,1)+SUMIFS(E:E,G:G,"Hoone üldpind",C:C,"ÜÜRITAV PIND",BH:BH,1)),0),IF(BI236="Üüritav büroopind kokku",SUM($BM$2:BM235),"")))</f>
        <v/>
      </c>
      <c r="BN236" s="34" t="str">
        <f>IF(OR(BF236&lt;&gt;"",BI236="Aktiivne vakantsus"),IFERROR(SUMIFS(INDEX($AC$3:$AU$1002,0,MATCH($BI236,AC$2:AU$2,0)),$BH$3:$BH$1002,1),0),IF(BI236="Üüritav büroopind kokku",SUM($BN$2:BN235), ""))</f>
        <v/>
      </c>
      <c r="BO236" s="34" t="str">
        <f t="shared" si="28"/>
        <v/>
      </c>
      <c r="BP236" s="114" t="str">
        <f t="shared" ca="1" si="26"/>
        <v/>
      </c>
    </row>
    <row r="237" spans="1:68" x14ac:dyDescent="0.3">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c r="BH237" s="108" t="str">
        <f t="shared" si="27"/>
        <v/>
      </c>
      <c r="BI237" s="9" t="str">
        <f t="shared" si="29"/>
        <v/>
      </c>
      <c r="BJ237" s="9" t="str">
        <f t="shared" si="30"/>
        <v/>
      </c>
      <c r="BK237" s="34" t="str">
        <f>IF(BF237&lt;&gt;"",IF(SUMIFS(E:E,H:H,BI237,G:G,"Ainukasutuses pind",C:C,"ÜÜRITAV PIND",BH:BH,1)=0,0,SUMIFS(E:E,H:H,BI237,G:G,"Ainukasutuses pind",C:C,"ÜÜRITAV PIND",BH:BH,1)),IF(BI237="Aktiivne vakantsus",SUMIFS(E:E,C:C,"üüritav pind",G:G,"ainukasutuses pind",BH:BH,1)-SUM($BK$2:BK236),IF(BI237="Üüritav büroopind kokku",SUM($BK$2:BK236),"")))</f>
        <v/>
      </c>
      <c r="BL237" s="34" t="str">
        <f>IF(BF237&lt;&gt;"",IFERROR(SUMIFS(E:E,G:G,"Ainukasutuses pind",C:C,"üüritav pind",H:H,BI237,A:A,-4)/SUMIFS(E:E,G:G,"Ainukasutuses pind",C:C,"üüritav pind",A:A,-4)*(IF(G237="Korruse üldpind", SUMIFS(E:E,G:G,"Ühiskasutuses korruse pind",C:C,"üüritav pind",A:A,-4,BH:BH,1),SUMIFS(E:E,G:G,"Korruse üldpind",C:C,"üüritav pind",A:A,-4,BH:BH,1))+SUMIFS(E:E,G:G,"Ühiskasutuses korruse pind",C:C,"üüritav pind",A:A,-4,BH:BH,1)),0)+IFERROR(SUMIFS(E:E,G:G,"Ainukasutuses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pind",H:H,BI237,A:A,-1)/SUMIFS(E:E,G:G,"Ainukasutuses pind",C:C,"üüritav pind",A:A,-1)*(IF(G237="Korruse üldpind",SUMIFS(E:E,G:G,"Ühiskasutuses korruse pind",C:C,"üüritav pind",A:A,-1,BH:BH,1),SUMIFS(E:E,G:G,"Korruse üldpind",C:C,"üüritav pind",A:A,-1,BH:BH,1))+SUMIFS(E:E,G:G,"Ühiskasutuses korruse pind",C:C,"üüritav pind",A:A,-1,BH:BH,1)),0)+IFERROR(SUMIFS(E:E,G:G,"Ainukasutuses pind",C:C,"üüritav pind",H:H,BI237,A:A,0)/SUMIFS(E:E,G:G,"Ainukasutuses pind",C:C,"üüritav pind",A:A,0)*(IF(G237="Korruse üldpind", SUMIFS(E:E,G:G,"Ühiskasutuses korruse pind",C:C,"üüritav pind",A:A,0,BH:BH,1),SUMIFS(E:E,G:G,"Korruse üldpind",C:C,"üüritav pind",A:A,0,BH:BH,1))+SUMIFS(E:E,G:G,"Ühiskasutuses korruse pind",C:C,"üüritav pind",A:A,0,BH:BH,1)),0)+IFERROR(SUMIFS(E:E,G:G,"Ainukasutuses pind",C:C,"üüritav pind",H:H,BI237,A:A,1)/SUMIFS(E:E,G:G,"Ainukasutuses pind",C:C,"üüritav pind",A:A,1)*(IF(G237="Korruse üldpind", SUMIFS(E:E,G:G,"Ühiskasutuses korruse pind",C:C,"üüritav pind",A:A,1,BH:BH,1),SUMIFS(E:E,G:G,"Korruse üldpind",C:C,"üüritav pind",A:A,1,BH:BH,1))+SUMIFS(E:E,G:G,"Ühiskasutuses korruse pind",C:C,"üüritav pind",A:A,1,BH:BH,1)),0)+IFERROR(SUMIFS(E:E,G:G,"Ainukasutuses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 0)+IFERROR(SUMIFS(E:E,G:G,"Ainukasutuses pind",C:C,"üüritav pind",H:H,BI237,A:A,4)/SUMIFS(E:E,G:G,"Ainukasutuses pind",C:C,"üüritav pind",A:A,4)*(IF(G237="Korruse üldpind",SUMIFS(E:E,G:G,"Ühiskasutuses korruse pind",C:C,"üüritav pind",A:A,4,BH:BH,1),SUMIFS(E:E,G:G,"Korruse üldpind",C:C,"üüritav pind",A:A,4,BH:BH,1))+SUMIFS(E:E,G:G,"Ühiskasutuses korruse pind",C:C,"üüritav pind",A:A,4,BH:BH,1)), 0)+IFERROR(SUMIFS(E:E,G:G,"Ainukasutuses pind",C:C,"üüritav pind",H:H,BI237,A:A,5)/SUMIFS(E:E,G:G,"Ainukasutuses pind",C:C,"üüritav pind",A:A,5)*(IF(G237="Korruse üldpind", SUMIFS(E:E,G:G,"Ühiskasutuses korruse pind",C:C,"üüritav pind",A:A,5,BH:BH,1),SUMIFS(E:E,G:G,"Korruse üldpind",C:C,"üüritav pind",A:A,5,BH:BH,1))+SUMIFS(E:E,G:G,"Ühiskasutuses korruse pind",C:C,"üüritav pind",A:A,5,BH:BH,1)), 0)+IFERROR(SUMIFS(E:E,G:G,"Ainukasutuses pind",C:C,"üüritav pind",H:H,BI237,A:A,6)/SUMIFS(E:E,G:G,"Ainukasutuses pind",C:C,"üüritav pind",A:A,6)*(IF(G237="Korruse üldpind", SUMIFS(E:E,G:G,"Ühiskasutuses korruse pind",C:C,"üüritav pind",A:A,6,BH:BH,1),SUMIFS(E:E,G:G,"Korruse üldpind",C:C,"üüritav pind",A:A,6,BH:BH,1))+SUMIFS(E:E,G:G,"Ühiskasutuses korruse pind",C:C,"üüritav pind",A:A,6,BH:BH,1)),0)+IFERROR(SUMIFS(E:E,G:G,"Ainukasutuses pind",C:C,"üüritav pind",H:H,BI237,A:A,7)/SUMIFS(E:E,G:G,"Ainukasutuses pind",C:C,"üüritav pind",A:A,7)*(IF(G237="Korruse üldpind", SUMIFS(E:E,G:G,"Ühiskasutuses korruse pind",C:C,"üüritav pind",A:A,7,BH:BH,1),SUMIFS(E:E,G:G,"Korruse üldpind",C:C,"üüritav pind",A:A,7,BH:BH,1))+SUMIFS(E:E,G:G,"Ühiskasutuses korruse pind",C:C,"üüritav pind",A:A,7,BH:BH,1)),0)+IFERROR(SUMIFS(E:E,G:G,"Ainukasutuses pind",C:C,"üüritav pind",H:H,BI237,A:A,8)/SUMIFS(E:E,G:G,"Ainukasutuses pind",C:C,"üüritav pind",A:A,8)*(IF(G237="Korruse üldpind", SUMIFS(E:E,G:G,"Ühiskasutuses korruse pind",C:C,"üüritav pind",A:A,8,BH:BH,1),SUMIFS(E:E,G:G,"Korruse üldpind",C:C,"üüritav pind",A:A,8,BH:BH,1))+SUMIFS(E:E,G:G,"Ühiskasutuses korruse pind",C:C,"üüritav pind",A:A,8,BH:BH,1)),0)+IFERROR(SUMIFS(E:E,G:G,"Ainukasutuses pind",C:C,"üüritav pind",H:H,BI237,A:A,9)/SUMIFS(E:E,G:G,"Ainukasutuses pind",C:C,"üüritav pind",A:A,9)*(IF(G237="Korruse üldpind", SUMIFS(E:E,G:G,"Ühiskasutuses korruse pind",C:C,"üüritav pind",A:A,9,BH:BH,1),SUMIFS(E:E,G:G,"Korruse üldpind",C:C,"üüritav pind",A:A,9,BH:BH,1))+SUMIFS(E:E,G:G,"Ühiskasutuses korruse pind",C:C,"üüritav pind",A:A,9,BH:BH,1)),0)+IFERROR(SUMIFS(E:E,G:G,"Ainukasutuses pind",C:C,"üüritav pind",H:H,BI237,A:A,10)/SUMIFS(E:E,G:G,"Ainukasutuses pind",C:C,"üüritav pind",A:A,10)*(IF(G237="Korruse üldpind", SUMIFS(E:E,G:G,"Ühiskasutuses korruse pind",C:C,"üüritav pind",A:A,10,BH:BH,1),SUMIFS(E:E,G:G,"Korruse üldpind",C:C,"üüritav pind",A:A,10,BH:BH,1))+SUMIFS(E:E,G:G,"Ühiskasutuses korruse pind",C:C,"üüritav pind",A:A,10,BH:BH,1)), 0)+IFERROR(SUMIFS(E:E,G:G,"Ainukasutuses pind",C:C,"üüritav pind",H:H,BI237,A:A,11)/SUMIFS(E:E,G:G,"Ainukasutuses pind",C:C,"üüritav pind",A:A,11)*(IF(G237="Korruse üldpind",SUMIFS(E:E,G:G,"Ühiskasutuses korruse pind",C:C,"üüritav pind",A:A,11,BH:BH,1),SUMIFS(E:E,G:G,"Korruse üldpind",C:C,"üüritav pind",A:A,11,BH:BH,1))+SUMIFS(E:E,G:G,"Ühiskasutuses korruse pind",C:C,"üüritav pind",A:A,11,BH:BH,1)), 0)+IFERROR(SUMIFS(E:E,G:G,"Ainukasutuses pind",C:C,"üüritav pind",H:H,BI237,A:A,12)/SUMIFS(E:E,G:G,"Ainukasutuses pind",C:C,"üüritav pind",A:A,12)*(IF(G237="Korruse üldpind", SUMIFS(E:E,G:G,"Ühiskasutuses korruse pind",C:C,"üüritav pind",A:A,12,BH:BH,1),SUMIFS(E:E,G:G,"Korruse üldpind",C:C,"üüritav pind",A:A,12,BH:BH,1))+SUMIFS(E:E,G:G,"Ühiskasutuses korruse pind",C:C,"üüritav pind",A:A,12,BH:BH,1)),0)+IFERROR(SUMIFS(E:E,G:G,"Ainukasutuses pind",C:C,"üüritav pind",H:H,BI237,A:A,13)/SUMIFS(E:E,G:G,"Ainukasutuses pind",C:C,"üüritav pind",A:A,13)*(IF(G237="Korruse üldpind", SUMIFS(E:E,G:G,"Ühiskasutuses korruse pind",C:C,"üüritav pind",A:A,13,BH:BH,1),SUMIFS(E:E,G:G,"Korruse üldpind",C:C,"üüritav pind",A:A,13,BH:BH,1))+SUMIFS(E:E,G:G,"Ühiskasutuses korruse pind",C:C,"üüritav pind",A:A,13,BH:BH,1)),0)+IFERROR(SUMIFS(E:E,G:G,"Ainukasutuses pind",C:C,"Üüritav pind",H:H,BI237,A:A,14)/SUMIFS(E:E,G:G,"Ainukasutuses pind",C:C,"Üüritav pind",A:A,14)*(IF(G237="Korruse üldpind", SUMIFS(E:E,G:G,"Ühiskasutuses korruse pind",C:C,"üüritav pind",A:A,14,BH:BH,1),SUMIFS(E:E,G:G,"Korruse üldpind",C:C,"üüritav pind",A:A,14,BH:BH,1))+SUMIFS(E:E,G:G,"Ühiskasutuses korruse pind",C:C,"üüritav pind",A:A,14,BH:BH,1)), 0),IF(BI237="Aktiivne vakantsus", SUMIFS(E:E,C:C,"üüritav pind",G:G,"Ühiskasutuses korruse pind",BH:BH,1)+SUMIFS(E:E,C:C,"üüritav pind",G:G,"Korruse üldpind",BH:BH,1)-SUM($BL$2:BL236), IF(BI237="Üüritav büroopind kokku", SUM($BL$2:BL236), "")))</f>
        <v/>
      </c>
      <c r="BM237" s="34" t="str">
        <f ca="1">IF(BF237&lt;&gt;"",IFERROR(AY237/SUM($AY$3:OFFSET($AY$3,MATCH("Üüritav büroopind kokku",$BI$5:$BI$300,0),0))*(SUMIFS(E:E,G:G,"Ühiskasutuses hoone pind",C:C,"ÜÜRITAV PIND",BH:BH,1)+SUMIFS(E:E,G:G,"Hoone üldpind",C:C,"ÜÜRITAV PIND",BH:BH,1)),0),IF(BI237="Aktiivne vakantsus",IFERROR(AY237/SUM($AY$3:OFFSET($AY$3,MATCH("Üüritav büroopind kokku",$BI$5:$BI$300,0),0))*(SUMIFS(E:E,G:G,"Ühiskasutuses hoone pind",C:C,"ÜÜRITAV PIND",BH:BH,1)+SUMIFS(E:E,G:G,"Hoone üldpind",C:C,"ÜÜRITAV PIND",BH:BH,1)),0),IF(BI237="Üüritav büroopind kokku",SUM($BM$2:BM236),"")))</f>
        <v/>
      </c>
      <c r="BN237" s="34" t="str">
        <f>IF(OR(BF237&lt;&gt;"",BI237="Aktiivne vakantsus"),IFERROR(SUMIFS(INDEX($AC$3:$AU$1002,0,MATCH($BI237,AC$2:AU$2,0)),$BH$3:$BH$1002,1),0),IF(BI237="Üüritav büroopind kokku",SUM($BN$2:BN236), ""))</f>
        <v/>
      </c>
      <c r="BO237" s="34" t="str">
        <f t="shared" si="28"/>
        <v/>
      </c>
      <c r="BP237" s="114" t="str">
        <f t="shared" ca="1" si="26"/>
        <v/>
      </c>
    </row>
    <row r="238" spans="1:68" x14ac:dyDescent="0.3">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c r="BH238" s="108" t="str">
        <f t="shared" si="27"/>
        <v/>
      </c>
      <c r="BI238" s="9" t="str">
        <f t="shared" si="29"/>
        <v/>
      </c>
      <c r="BJ238" s="9" t="str">
        <f t="shared" si="30"/>
        <v/>
      </c>
      <c r="BK238" s="34" t="str">
        <f>IF(BF238&lt;&gt;"",IF(SUMIFS(E:E,H:H,BI238,G:G,"Ainukasutuses pind",C:C,"ÜÜRITAV PIND",BH:BH,1)=0,0,SUMIFS(E:E,H:H,BI238,G:G,"Ainukasutuses pind",C:C,"ÜÜRITAV PIND",BH:BH,1)),IF(BI238="Aktiivne vakantsus",SUMIFS(E:E,C:C,"üüritav pind",G:G,"ainukasutuses pind",BH:BH,1)-SUM($BK$2:BK237),IF(BI238="Üüritav büroopind kokku",SUM($BK$2:BK237),"")))</f>
        <v/>
      </c>
      <c r="BL238" s="34" t="str">
        <f>IF(BF238&lt;&gt;"",IFERROR(SUMIFS(E:E,G:G,"Ainukasutuses pind",C:C,"üüritav pind",H:H,BI238,A:A,-4)/SUMIFS(E:E,G:G,"Ainukasutuses pind",C:C,"üüritav pind",A:A,-4)*(IF(G238="Korruse üldpind", SUMIFS(E:E,G:G,"Ühiskasutuses korruse pind",C:C,"üüritav pind",A:A,-4,BH:BH,1),SUMIFS(E:E,G:G,"Korruse üldpind",C:C,"üüritav pind",A:A,-4,BH:BH,1))+SUMIFS(E:E,G:G,"Ühiskasutuses korruse pind",C:C,"üüritav pind",A:A,-4,BH:BH,1)),0)+IFERROR(SUMIFS(E:E,G:G,"Ainukasutuses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pind",H:H,BI238,A:A,-1)/SUMIFS(E:E,G:G,"Ainukasutuses pind",C:C,"üüritav pind",A:A,-1)*(IF(G238="Korruse üldpind",SUMIFS(E:E,G:G,"Ühiskasutuses korruse pind",C:C,"üüritav pind",A:A,-1,BH:BH,1),SUMIFS(E:E,G:G,"Korruse üldpind",C:C,"üüritav pind",A:A,-1,BH:BH,1))+SUMIFS(E:E,G:G,"Ühiskasutuses korruse pind",C:C,"üüritav pind",A:A,-1,BH:BH,1)),0)+IFERROR(SUMIFS(E:E,G:G,"Ainukasutuses pind",C:C,"üüritav pind",H:H,BI238,A:A,0)/SUMIFS(E:E,G:G,"Ainukasutuses pind",C:C,"üüritav pind",A:A,0)*(IF(G238="Korruse üldpind", SUMIFS(E:E,G:G,"Ühiskasutuses korruse pind",C:C,"üüritav pind",A:A,0,BH:BH,1),SUMIFS(E:E,G:G,"Korruse üldpind",C:C,"üüritav pind",A:A,0,BH:BH,1))+SUMIFS(E:E,G:G,"Ühiskasutuses korruse pind",C:C,"üüritav pind",A:A,0,BH:BH,1)),0)+IFERROR(SUMIFS(E:E,G:G,"Ainukasutuses pind",C:C,"üüritav pind",H:H,BI238,A:A,1)/SUMIFS(E:E,G:G,"Ainukasutuses pind",C:C,"üüritav pind",A:A,1)*(IF(G238="Korruse üldpind", SUMIFS(E:E,G:G,"Ühiskasutuses korruse pind",C:C,"üüritav pind",A:A,1,BH:BH,1),SUMIFS(E:E,G:G,"Korruse üldpind",C:C,"üüritav pind",A:A,1,BH:BH,1))+SUMIFS(E:E,G:G,"Ühiskasutuses korruse pind",C:C,"üüritav pind",A:A,1,BH:BH,1)),0)+IFERROR(SUMIFS(E:E,G:G,"Ainukasutuses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 0)+IFERROR(SUMIFS(E:E,G:G,"Ainukasutuses pind",C:C,"üüritav pind",H:H,BI238,A:A,4)/SUMIFS(E:E,G:G,"Ainukasutuses pind",C:C,"üüritav pind",A:A,4)*(IF(G238="Korruse üldpind",SUMIFS(E:E,G:G,"Ühiskasutuses korruse pind",C:C,"üüritav pind",A:A,4,BH:BH,1),SUMIFS(E:E,G:G,"Korruse üldpind",C:C,"üüritav pind",A:A,4,BH:BH,1))+SUMIFS(E:E,G:G,"Ühiskasutuses korruse pind",C:C,"üüritav pind",A:A,4,BH:BH,1)), 0)+IFERROR(SUMIFS(E:E,G:G,"Ainukasutuses pind",C:C,"üüritav pind",H:H,BI238,A:A,5)/SUMIFS(E:E,G:G,"Ainukasutuses pind",C:C,"üüritav pind",A:A,5)*(IF(G238="Korruse üldpind", SUMIFS(E:E,G:G,"Ühiskasutuses korruse pind",C:C,"üüritav pind",A:A,5,BH:BH,1),SUMIFS(E:E,G:G,"Korruse üldpind",C:C,"üüritav pind",A:A,5,BH:BH,1))+SUMIFS(E:E,G:G,"Ühiskasutuses korruse pind",C:C,"üüritav pind",A:A,5,BH:BH,1)), 0)+IFERROR(SUMIFS(E:E,G:G,"Ainukasutuses pind",C:C,"üüritav pind",H:H,BI238,A:A,6)/SUMIFS(E:E,G:G,"Ainukasutuses pind",C:C,"üüritav pind",A:A,6)*(IF(G238="Korruse üldpind", SUMIFS(E:E,G:G,"Ühiskasutuses korruse pind",C:C,"üüritav pind",A:A,6,BH:BH,1),SUMIFS(E:E,G:G,"Korruse üldpind",C:C,"üüritav pind",A:A,6,BH:BH,1))+SUMIFS(E:E,G:G,"Ühiskasutuses korruse pind",C:C,"üüritav pind",A:A,6,BH:BH,1)),0)+IFERROR(SUMIFS(E:E,G:G,"Ainukasutuses pind",C:C,"üüritav pind",H:H,BI238,A:A,7)/SUMIFS(E:E,G:G,"Ainukasutuses pind",C:C,"üüritav pind",A:A,7)*(IF(G238="Korruse üldpind", SUMIFS(E:E,G:G,"Ühiskasutuses korruse pind",C:C,"üüritav pind",A:A,7,BH:BH,1),SUMIFS(E:E,G:G,"Korruse üldpind",C:C,"üüritav pind",A:A,7,BH:BH,1))+SUMIFS(E:E,G:G,"Ühiskasutuses korruse pind",C:C,"üüritav pind",A:A,7,BH:BH,1)),0)+IFERROR(SUMIFS(E:E,G:G,"Ainukasutuses pind",C:C,"üüritav pind",H:H,BI238,A:A,8)/SUMIFS(E:E,G:G,"Ainukasutuses pind",C:C,"üüritav pind",A:A,8)*(IF(G238="Korruse üldpind", SUMIFS(E:E,G:G,"Ühiskasutuses korruse pind",C:C,"üüritav pind",A:A,8,BH:BH,1),SUMIFS(E:E,G:G,"Korruse üldpind",C:C,"üüritav pind",A:A,8,BH:BH,1))+SUMIFS(E:E,G:G,"Ühiskasutuses korruse pind",C:C,"üüritav pind",A:A,8,BH:BH,1)),0)+IFERROR(SUMIFS(E:E,G:G,"Ainukasutuses pind",C:C,"üüritav pind",H:H,BI238,A:A,9)/SUMIFS(E:E,G:G,"Ainukasutuses pind",C:C,"üüritav pind",A:A,9)*(IF(G238="Korruse üldpind", SUMIFS(E:E,G:G,"Ühiskasutuses korruse pind",C:C,"üüritav pind",A:A,9,BH:BH,1),SUMIFS(E:E,G:G,"Korruse üldpind",C:C,"üüritav pind",A:A,9,BH:BH,1))+SUMIFS(E:E,G:G,"Ühiskasutuses korruse pind",C:C,"üüritav pind",A:A,9,BH:BH,1)),0)+IFERROR(SUMIFS(E:E,G:G,"Ainukasutuses pind",C:C,"üüritav pind",H:H,BI238,A:A,10)/SUMIFS(E:E,G:G,"Ainukasutuses pind",C:C,"üüritav pind",A:A,10)*(IF(G238="Korruse üldpind", SUMIFS(E:E,G:G,"Ühiskasutuses korruse pind",C:C,"üüritav pind",A:A,10,BH:BH,1),SUMIFS(E:E,G:G,"Korruse üldpind",C:C,"üüritav pind",A:A,10,BH:BH,1))+SUMIFS(E:E,G:G,"Ühiskasutuses korruse pind",C:C,"üüritav pind",A:A,10,BH:BH,1)), 0)+IFERROR(SUMIFS(E:E,G:G,"Ainukasutuses pind",C:C,"üüritav pind",H:H,BI238,A:A,11)/SUMIFS(E:E,G:G,"Ainukasutuses pind",C:C,"üüritav pind",A:A,11)*(IF(G238="Korruse üldpind",SUMIFS(E:E,G:G,"Ühiskasutuses korruse pind",C:C,"üüritav pind",A:A,11,BH:BH,1),SUMIFS(E:E,G:G,"Korruse üldpind",C:C,"üüritav pind",A:A,11,BH:BH,1))+SUMIFS(E:E,G:G,"Ühiskasutuses korruse pind",C:C,"üüritav pind",A:A,11,BH:BH,1)), 0)+IFERROR(SUMIFS(E:E,G:G,"Ainukasutuses pind",C:C,"üüritav pind",H:H,BI238,A:A,12)/SUMIFS(E:E,G:G,"Ainukasutuses pind",C:C,"üüritav pind",A:A,12)*(IF(G238="Korruse üldpind", SUMIFS(E:E,G:G,"Ühiskasutuses korruse pind",C:C,"üüritav pind",A:A,12,BH:BH,1),SUMIFS(E:E,G:G,"Korruse üldpind",C:C,"üüritav pind",A:A,12,BH:BH,1))+SUMIFS(E:E,G:G,"Ühiskasutuses korruse pind",C:C,"üüritav pind",A:A,12,BH:BH,1)),0)+IFERROR(SUMIFS(E:E,G:G,"Ainukasutuses pind",C:C,"üüritav pind",H:H,BI238,A:A,13)/SUMIFS(E:E,G:G,"Ainukasutuses pind",C:C,"üüritav pind",A:A,13)*(IF(G238="Korruse üldpind", SUMIFS(E:E,G:G,"Ühiskasutuses korruse pind",C:C,"üüritav pind",A:A,13,BH:BH,1),SUMIFS(E:E,G:G,"Korruse üldpind",C:C,"üüritav pind",A:A,13,BH:BH,1))+SUMIFS(E:E,G:G,"Ühiskasutuses korruse pind",C:C,"üüritav pind",A:A,13,BH:BH,1)),0)+IFERROR(SUMIFS(E:E,G:G,"Ainukasutuses pind",C:C,"Üüritav pind",H:H,BI238,A:A,14)/SUMIFS(E:E,G:G,"Ainukasutuses pind",C:C,"Üüritav pind",A:A,14)*(IF(G238="Korruse üldpind", SUMIFS(E:E,G:G,"Ühiskasutuses korruse pind",C:C,"üüritav pind",A:A,14,BH:BH,1),SUMIFS(E:E,G:G,"Korruse üldpind",C:C,"üüritav pind",A:A,14,BH:BH,1))+SUMIFS(E:E,G:G,"Ühiskasutuses korruse pind",C:C,"üüritav pind",A:A,14,BH:BH,1)), 0),IF(BI238="Aktiivne vakantsus", SUMIFS(E:E,C:C,"üüritav pind",G:G,"Ühiskasutuses korruse pind",BH:BH,1)+SUMIFS(E:E,C:C,"üüritav pind",G:G,"Korruse üldpind",BH:BH,1)-SUM($BL$2:BL237), IF(BI238="Üüritav büroopind kokku", SUM($BL$2:BL237), "")))</f>
        <v/>
      </c>
      <c r="BM238" s="34" t="str">
        <f ca="1">IF(BF238&lt;&gt;"",IFERROR(AY238/SUM($AY$3:OFFSET($AY$3,MATCH("Üüritav büroopind kokku",$BI$5:$BI$300,0),0))*(SUMIFS(E:E,G:G,"Ühiskasutuses hoone pind",C:C,"ÜÜRITAV PIND",BH:BH,1)+SUMIFS(E:E,G:G,"Hoone üldpind",C:C,"ÜÜRITAV PIND",BH:BH,1)),0),IF(BI238="Aktiivne vakantsus",IFERROR(AY238/SUM($AY$3:OFFSET($AY$3,MATCH("Üüritav büroopind kokku",$BI$5:$BI$300,0),0))*(SUMIFS(E:E,G:G,"Ühiskasutuses hoone pind",C:C,"ÜÜRITAV PIND",BH:BH,1)+SUMIFS(E:E,G:G,"Hoone üldpind",C:C,"ÜÜRITAV PIND",BH:BH,1)),0),IF(BI238="Üüritav büroopind kokku",SUM($BM$2:BM237),"")))</f>
        <v/>
      </c>
      <c r="BN238" s="34" t="str">
        <f>IF(OR(BF238&lt;&gt;"",BI238="Aktiivne vakantsus"),IFERROR(SUMIFS(INDEX($AC$3:$AU$1002,0,MATCH($BI238,AC$2:AU$2,0)),$BH$3:$BH$1002,1),0),IF(BI238="Üüritav büroopind kokku",SUM($BN$2:BN237), ""))</f>
        <v/>
      </c>
      <c r="BO238" s="34" t="str">
        <f t="shared" si="28"/>
        <v/>
      </c>
      <c r="BP238" s="114" t="str">
        <f t="shared" ca="1" si="26"/>
        <v/>
      </c>
    </row>
    <row r="239" spans="1:68" x14ac:dyDescent="0.3">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c r="BH239" s="108" t="str">
        <f t="shared" si="27"/>
        <v/>
      </c>
      <c r="BI239" s="9" t="str">
        <f t="shared" si="29"/>
        <v/>
      </c>
      <c r="BJ239" s="9" t="str">
        <f t="shared" si="30"/>
        <v/>
      </c>
      <c r="BK239" s="34" t="str">
        <f>IF(BF239&lt;&gt;"",IF(SUMIFS(E:E,H:H,BI239,G:G,"Ainukasutuses pind",C:C,"ÜÜRITAV PIND",BH:BH,1)=0,0,SUMIFS(E:E,H:H,BI239,G:G,"Ainukasutuses pind",C:C,"ÜÜRITAV PIND",BH:BH,1)),IF(BI239="Aktiivne vakantsus",SUMIFS(E:E,C:C,"üüritav pind",G:G,"ainukasutuses pind",BH:BH,1)-SUM($BK$2:BK238),IF(BI239="Üüritav büroopind kokku",SUM($BK$2:BK238),"")))</f>
        <v/>
      </c>
      <c r="BL239" s="34" t="str">
        <f>IF(BF239&lt;&gt;"",IFERROR(SUMIFS(E:E,G:G,"Ainukasutuses pind",C:C,"üüritav pind",H:H,BI239,A:A,-4)/SUMIFS(E:E,G:G,"Ainukasutuses pind",C:C,"üüritav pind",A:A,-4)*(IF(G239="Korruse üldpind", SUMIFS(E:E,G:G,"Ühiskasutuses korruse pind",C:C,"üüritav pind",A:A,-4,BH:BH,1),SUMIFS(E:E,G:G,"Korruse üldpind",C:C,"üüritav pind",A:A,-4,BH:BH,1))+SUMIFS(E:E,G:G,"Ühiskasutuses korruse pind",C:C,"üüritav pind",A:A,-4,BH:BH,1)),0)+IFERROR(SUMIFS(E:E,G:G,"Ainukasutuses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pind",H:H,BI239,A:A,-1)/SUMIFS(E:E,G:G,"Ainukasutuses pind",C:C,"üüritav pind",A:A,-1)*(IF(G239="Korruse üldpind",SUMIFS(E:E,G:G,"Ühiskasutuses korruse pind",C:C,"üüritav pind",A:A,-1,BH:BH,1),SUMIFS(E:E,G:G,"Korruse üldpind",C:C,"üüritav pind",A:A,-1,BH:BH,1))+SUMIFS(E:E,G:G,"Ühiskasutuses korruse pind",C:C,"üüritav pind",A:A,-1,BH:BH,1)),0)+IFERROR(SUMIFS(E:E,G:G,"Ainukasutuses pind",C:C,"üüritav pind",H:H,BI239,A:A,0)/SUMIFS(E:E,G:G,"Ainukasutuses pind",C:C,"üüritav pind",A:A,0)*(IF(G239="Korruse üldpind", SUMIFS(E:E,G:G,"Ühiskasutuses korruse pind",C:C,"üüritav pind",A:A,0,BH:BH,1),SUMIFS(E:E,G:G,"Korruse üldpind",C:C,"üüritav pind",A:A,0,BH:BH,1))+SUMIFS(E:E,G:G,"Ühiskasutuses korruse pind",C:C,"üüritav pind",A:A,0,BH:BH,1)),0)+IFERROR(SUMIFS(E:E,G:G,"Ainukasutuses pind",C:C,"üüritav pind",H:H,BI239,A:A,1)/SUMIFS(E:E,G:G,"Ainukasutuses pind",C:C,"üüritav pind",A:A,1)*(IF(G239="Korruse üldpind", SUMIFS(E:E,G:G,"Ühiskasutuses korruse pind",C:C,"üüritav pind",A:A,1,BH:BH,1),SUMIFS(E:E,G:G,"Korruse üldpind",C:C,"üüritav pind",A:A,1,BH:BH,1))+SUMIFS(E:E,G:G,"Ühiskasutuses korruse pind",C:C,"üüritav pind",A:A,1,BH:BH,1)),0)+IFERROR(SUMIFS(E:E,G:G,"Ainukasutuses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 0)+IFERROR(SUMIFS(E:E,G:G,"Ainukasutuses pind",C:C,"üüritav pind",H:H,BI239,A:A,4)/SUMIFS(E:E,G:G,"Ainukasutuses pind",C:C,"üüritav pind",A:A,4)*(IF(G239="Korruse üldpind",SUMIFS(E:E,G:G,"Ühiskasutuses korruse pind",C:C,"üüritav pind",A:A,4,BH:BH,1),SUMIFS(E:E,G:G,"Korruse üldpind",C:C,"üüritav pind",A:A,4,BH:BH,1))+SUMIFS(E:E,G:G,"Ühiskasutuses korruse pind",C:C,"üüritav pind",A:A,4,BH:BH,1)), 0)+IFERROR(SUMIFS(E:E,G:G,"Ainukasutuses pind",C:C,"üüritav pind",H:H,BI239,A:A,5)/SUMIFS(E:E,G:G,"Ainukasutuses pind",C:C,"üüritav pind",A:A,5)*(IF(G239="Korruse üldpind", SUMIFS(E:E,G:G,"Ühiskasutuses korruse pind",C:C,"üüritav pind",A:A,5,BH:BH,1),SUMIFS(E:E,G:G,"Korruse üldpind",C:C,"üüritav pind",A:A,5,BH:BH,1))+SUMIFS(E:E,G:G,"Ühiskasutuses korruse pind",C:C,"üüritav pind",A:A,5,BH:BH,1)), 0)+IFERROR(SUMIFS(E:E,G:G,"Ainukasutuses pind",C:C,"üüritav pind",H:H,BI239,A:A,6)/SUMIFS(E:E,G:G,"Ainukasutuses pind",C:C,"üüritav pind",A:A,6)*(IF(G239="Korruse üldpind", SUMIFS(E:E,G:G,"Ühiskasutuses korruse pind",C:C,"üüritav pind",A:A,6,BH:BH,1),SUMIFS(E:E,G:G,"Korruse üldpind",C:C,"üüritav pind",A:A,6,BH:BH,1))+SUMIFS(E:E,G:G,"Ühiskasutuses korruse pind",C:C,"üüritav pind",A:A,6,BH:BH,1)),0)+IFERROR(SUMIFS(E:E,G:G,"Ainukasutuses pind",C:C,"üüritav pind",H:H,BI239,A:A,7)/SUMIFS(E:E,G:G,"Ainukasutuses pind",C:C,"üüritav pind",A:A,7)*(IF(G239="Korruse üldpind", SUMIFS(E:E,G:G,"Ühiskasutuses korruse pind",C:C,"üüritav pind",A:A,7,BH:BH,1),SUMIFS(E:E,G:G,"Korruse üldpind",C:C,"üüritav pind",A:A,7,BH:BH,1))+SUMIFS(E:E,G:G,"Ühiskasutuses korruse pind",C:C,"üüritav pind",A:A,7,BH:BH,1)),0)+IFERROR(SUMIFS(E:E,G:G,"Ainukasutuses pind",C:C,"üüritav pind",H:H,BI239,A:A,8)/SUMIFS(E:E,G:G,"Ainukasutuses pind",C:C,"üüritav pind",A:A,8)*(IF(G239="Korruse üldpind", SUMIFS(E:E,G:G,"Ühiskasutuses korruse pind",C:C,"üüritav pind",A:A,8,BH:BH,1),SUMIFS(E:E,G:G,"Korruse üldpind",C:C,"üüritav pind",A:A,8,BH:BH,1))+SUMIFS(E:E,G:G,"Ühiskasutuses korruse pind",C:C,"üüritav pind",A:A,8,BH:BH,1)),0)+IFERROR(SUMIFS(E:E,G:G,"Ainukasutuses pind",C:C,"üüritav pind",H:H,BI239,A:A,9)/SUMIFS(E:E,G:G,"Ainukasutuses pind",C:C,"üüritav pind",A:A,9)*(IF(G239="Korruse üldpind", SUMIFS(E:E,G:G,"Ühiskasutuses korruse pind",C:C,"üüritav pind",A:A,9,BH:BH,1),SUMIFS(E:E,G:G,"Korruse üldpind",C:C,"üüritav pind",A:A,9,BH:BH,1))+SUMIFS(E:E,G:G,"Ühiskasutuses korruse pind",C:C,"üüritav pind",A:A,9,BH:BH,1)),0)+IFERROR(SUMIFS(E:E,G:G,"Ainukasutuses pind",C:C,"üüritav pind",H:H,BI239,A:A,10)/SUMIFS(E:E,G:G,"Ainukasutuses pind",C:C,"üüritav pind",A:A,10)*(IF(G239="Korruse üldpind", SUMIFS(E:E,G:G,"Ühiskasutuses korruse pind",C:C,"üüritav pind",A:A,10,BH:BH,1),SUMIFS(E:E,G:G,"Korruse üldpind",C:C,"üüritav pind",A:A,10,BH:BH,1))+SUMIFS(E:E,G:G,"Ühiskasutuses korruse pind",C:C,"üüritav pind",A:A,10,BH:BH,1)), 0)+IFERROR(SUMIFS(E:E,G:G,"Ainukasutuses pind",C:C,"üüritav pind",H:H,BI239,A:A,11)/SUMIFS(E:E,G:G,"Ainukasutuses pind",C:C,"üüritav pind",A:A,11)*(IF(G239="Korruse üldpind",SUMIFS(E:E,G:G,"Ühiskasutuses korruse pind",C:C,"üüritav pind",A:A,11,BH:BH,1),SUMIFS(E:E,G:G,"Korruse üldpind",C:C,"üüritav pind",A:A,11,BH:BH,1))+SUMIFS(E:E,G:G,"Ühiskasutuses korruse pind",C:C,"üüritav pind",A:A,11,BH:BH,1)), 0)+IFERROR(SUMIFS(E:E,G:G,"Ainukasutuses pind",C:C,"üüritav pind",H:H,BI239,A:A,12)/SUMIFS(E:E,G:G,"Ainukasutuses pind",C:C,"üüritav pind",A:A,12)*(IF(G239="Korruse üldpind", SUMIFS(E:E,G:G,"Ühiskasutuses korruse pind",C:C,"üüritav pind",A:A,12,BH:BH,1),SUMIFS(E:E,G:G,"Korruse üldpind",C:C,"üüritav pind",A:A,12,BH:BH,1))+SUMIFS(E:E,G:G,"Ühiskasutuses korruse pind",C:C,"üüritav pind",A:A,12,BH:BH,1)),0)+IFERROR(SUMIFS(E:E,G:G,"Ainukasutuses pind",C:C,"üüritav pind",H:H,BI239,A:A,13)/SUMIFS(E:E,G:G,"Ainukasutuses pind",C:C,"üüritav pind",A:A,13)*(IF(G239="Korruse üldpind", SUMIFS(E:E,G:G,"Ühiskasutuses korruse pind",C:C,"üüritav pind",A:A,13,BH:BH,1),SUMIFS(E:E,G:G,"Korruse üldpind",C:C,"üüritav pind",A:A,13,BH:BH,1))+SUMIFS(E:E,G:G,"Ühiskasutuses korruse pind",C:C,"üüritav pind",A:A,13,BH:BH,1)),0)+IFERROR(SUMIFS(E:E,G:G,"Ainukasutuses pind",C:C,"Üüritav pind",H:H,BI239,A:A,14)/SUMIFS(E:E,G:G,"Ainukasutuses pind",C:C,"Üüritav pind",A:A,14)*(IF(G239="Korruse üldpind", SUMIFS(E:E,G:G,"Ühiskasutuses korruse pind",C:C,"üüritav pind",A:A,14,BH:BH,1),SUMIFS(E:E,G:G,"Korruse üldpind",C:C,"üüritav pind",A:A,14,BH:BH,1))+SUMIFS(E:E,G:G,"Ühiskasutuses korruse pind",C:C,"üüritav pind",A:A,14,BH:BH,1)), 0),IF(BI239="Aktiivne vakantsus", SUMIFS(E:E,C:C,"üüritav pind",G:G,"Ühiskasutuses korruse pind",BH:BH,1)+SUMIFS(E:E,C:C,"üüritav pind",G:G,"Korruse üldpind",BH:BH,1)-SUM($BL$2:BL238), IF(BI239="Üüritav büroopind kokku", SUM($BL$2:BL238), "")))</f>
        <v/>
      </c>
      <c r="BM239" s="34" t="str">
        <f ca="1">IF(BF239&lt;&gt;"",IFERROR(AY239/SUM($AY$3:OFFSET($AY$3,MATCH("Üüritav büroopind kokku",$BI$5:$BI$300,0),0))*(SUMIFS(E:E,G:G,"Ühiskasutuses hoone pind",C:C,"ÜÜRITAV PIND",BH:BH,1)+SUMIFS(E:E,G:G,"Hoone üldpind",C:C,"ÜÜRITAV PIND",BH:BH,1)),0),IF(BI239="Aktiivne vakantsus",IFERROR(AY239/SUM($AY$3:OFFSET($AY$3,MATCH("Üüritav büroopind kokku",$BI$5:$BI$300,0),0))*(SUMIFS(E:E,G:G,"Ühiskasutuses hoone pind",C:C,"ÜÜRITAV PIND",BH:BH,1)+SUMIFS(E:E,G:G,"Hoone üldpind",C:C,"ÜÜRITAV PIND",BH:BH,1)),0),IF(BI239="Üüritav büroopind kokku",SUM($BM$2:BM238),"")))</f>
        <v/>
      </c>
      <c r="BN239" s="34" t="str">
        <f>IF(OR(BF239&lt;&gt;"",BI239="Aktiivne vakantsus"),IFERROR(SUMIFS(INDEX($AC$3:$AU$1002,0,MATCH($BI239,AC$2:AU$2,0)),$BH$3:$BH$1002,1),0),IF(BI239="Üüritav büroopind kokku",SUM($BN$2:BN238), ""))</f>
        <v/>
      </c>
      <c r="BO239" s="34" t="str">
        <f t="shared" si="28"/>
        <v/>
      </c>
      <c r="BP239" s="114" t="str">
        <f t="shared" ca="1" si="26"/>
        <v/>
      </c>
    </row>
    <row r="240" spans="1:68" x14ac:dyDescent="0.3">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c r="BH240" s="108" t="str">
        <f t="shared" si="27"/>
        <v/>
      </c>
      <c r="BI240" s="9" t="str">
        <f t="shared" si="29"/>
        <v/>
      </c>
      <c r="BJ240" s="9" t="str">
        <f t="shared" si="30"/>
        <v/>
      </c>
      <c r="BK240" s="34" t="str">
        <f>IF(BF240&lt;&gt;"",IF(SUMIFS(E:E,H:H,BI240,G:G,"Ainukasutuses pind",C:C,"ÜÜRITAV PIND",BH:BH,1)=0,0,SUMIFS(E:E,H:H,BI240,G:G,"Ainukasutuses pind",C:C,"ÜÜRITAV PIND",BH:BH,1)),IF(BI240="Aktiivne vakantsus",SUMIFS(E:E,C:C,"üüritav pind",G:G,"ainukasutuses pind",BH:BH,1)-SUM($BK$2:BK239),IF(BI240="Üüritav büroopind kokku",SUM($BK$2:BK239),"")))</f>
        <v/>
      </c>
      <c r="BL240" s="34" t="str">
        <f>IF(BF240&lt;&gt;"",IFERROR(SUMIFS(E:E,G:G,"Ainukasutuses pind",C:C,"üüritav pind",H:H,BI240,A:A,-4)/SUMIFS(E:E,G:G,"Ainukasutuses pind",C:C,"üüritav pind",A:A,-4)*(IF(G240="Korruse üldpind", SUMIFS(E:E,G:G,"Ühiskasutuses korruse pind",C:C,"üüritav pind",A:A,-4,BH:BH,1),SUMIFS(E:E,G:G,"Korruse üldpind",C:C,"üüritav pind",A:A,-4,BH:BH,1))+SUMIFS(E:E,G:G,"Ühiskasutuses korruse pind",C:C,"üüritav pind",A:A,-4,BH:BH,1)),0)+IFERROR(SUMIFS(E:E,G:G,"Ainukasutuses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pind",H:H,BI240,A:A,-1)/SUMIFS(E:E,G:G,"Ainukasutuses pind",C:C,"üüritav pind",A:A,-1)*(IF(G240="Korruse üldpind",SUMIFS(E:E,G:G,"Ühiskasutuses korruse pind",C:C,"üüritav pind",A:A,-1,BH:BH,1),SUMIFS(E:E,G:G,"Korruse üldpind",C:C,"üüritav pind",A:A,-1,BH:BH,1))+SUMIFS(E:E,G:G,"Ühiskasutuses korruse pind",C:C,"üüritav pind",A:A,-1,BH:BH,1)),0)+IFERROR(SUMIFS(E:E,G:G,"Ainukasutuses pind",C:C,"üüritav pind",H:H,BI240,A:A,0)/SUMIFS(E:E,G:G,"Ainukasutuses pind",C:C,"üüritav pind",A:A,0)*(IF(G240="Korruse üldpind", SUMIFS(E:E,G:G,"Ühiskasutuses korruse pind",C:C,"üüritav pind",A:A,0,BH:BH,1),SUMIFS(E:E,G:G,"Korruse üldpind",C:C,"üüritav pind",A:A,0,BH:BH,1))+SUMIFS(E:E,G:G,"Ühiskasutuses korruse pind",C:C,"üüritav pind",A:A,0,BH:BH,1)),0)+IFERROR(SUMIFS(E:E,G:G,"Ainukasutuses pind",C:C,"üüritav pind",H:H,BI240,A:A,1)/SUMIFS(E:E,G:G,"Ainukasutuses pind",C:C,"üüritav pind",A:A,1)*(IF(G240="Korruse üldpind", SUMIFS(E:E,G:G,"Ühiskasutuses korruse pind",C:C,"üüritav pind",A:A,1,BH:BH,1),SUMIFS(E:E,G:G,"Korruse üldpind",C:C,"üüritav pind",A:A,1,BH:BH,1))+SUMIFS(E:E,G:G,"Ühiskasutuses korruse pind",C:C,"üüritav pind",A:A,1,BH:BH,1)),0)+IFERROR(SUMIFS(E:E,G:G,"Ainukasutuses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 0)+IFERROR(SUMIFS(E:E,G:G,"Ainukasutuses pind",C:C,"üüritav pind",H:H,BI240,A:A,4)/SUMIFS(E:E,G:G,"Ainukasutuses pind",C:C,"üüritav pind",A:A,4)*(IF(G240="Korruse üldpind",SUMIFS(E:E,G:G,"Ühiskasutuses korruse pind",C:C,"üüritav pind",A:A,4,BH:BH,1),SUMIFS(E:E,G:G,"Korruse üldpind",C:C,"üüritav pind",A:A,4,BH:BH,1))+SUMIFS(E:E,G:G,"Ühiskasutuses korruse pind",C:C,"üüritav pind",A:A,4,BH:BH,1)), 0)+IFERROR(SUMIFS(E:E,G:G,"Ainukasutuses pind",C:C,"üüritav pind",H:H,BI240,A:A,5)/SUMIFS(E:E,G:G,"Ainukasutuses pind",C:C,"üüritav pind",A:A,5)*(IF(G240="Korruse üldpind", SUMIFS(E:E,G:G,"Ühiskasutuses korruse pind",C:C,"üüritav pind",A:A,5,BH:BH,1),SUMIFS(E:E,G:G,"Korruse üldpind",C:C,"üüritav pind",A:A,5,BH:BH,1))+SUMIFS(E:E,G:G,"Ühiskasutuses korruse pind",C:C,"üüritav pind",A:A,5,BH:BH,1)), 0)+IFERROR(SUMIFS(E:E,G:G,"Ainukasutuses pind",C:C,"üüritav pind",H:H,BI240,A:A,6)/SUMIFS(E:E,G:G,"Ainukasutuses pind",C:C,"üüritav pind",A:A,6)*(IF(G240="Korruse üldpind", SUMIFS(E:E,G:G,"Ühiskasutuses korruse pind",C:C,"üüritav pind",A:A,6,BH:BH,1),SUMIFS(E:E,G:G,"Korruse üldpind",C:C,"üüritav pind",A:A,6,BH:BH,1))+SUMIFS(E:E,G:G,"Ühiskasutuses korruse pind",C:C,"üüritav pind",A:A,6,BH:BH,1)),0)+IFERROR(SUMIFS(E:E,G:G,"Ainukasutuses pind",C:C,"üüritav pind",H:H,BI240,A:A,7)/SUMIFS(E:E,G:G,"Ainukasutuses pind",C:C,"üüritav pind",A:A,7)*(IF(G240="Korruse üldpind", SUMIFS(E:E,G:G,"Ühiskasutuses korruse pind",C:C,"üüritav pind",A:A,7,BH:BH,1),SUMIFS(E:E,G:G,"Korruse üldpind",C:C,"üüritav pind",A:A,7,BH:BH,1))+SUMIFS(E:E,G:G,"Ühiskasutuses korruse pind",C:C,"üüritav pind",A:A,7,BH:BH,1)),0)+IFERROR(SUMIFS(E:E,G:G,"Ainukasutuses pind",C:C,"üüritav pind",H:H,BI240,A:A,8)/SUMIFS(E:E,G:G,"Ainukasutuses pind",C:C,"üüritav pind",A:A,8)*(IF(G240="Korruse üldpind", SUMIFS(E:E,G:G,"Ühiskasutuses korruse pind",C:C,"üüritav pind",A:A,8,BH:BH,1),SUMIFS(E:E,G:G,"Korruse üldpind",C:C,"üüritav pind",A:A,8,BH:BH,1))+SUMIFS(E:E,G:G,"Ühiskasutuses korruse pind",C:C,"üüritav pind",A:A,8,BH:BH,1)),0)+IFERROR(SUMIFS(E:E,G:G,"Ainukasutuses pind",C:C,"üüritav pind",H:H,BI240,A:A,9)/SUMIFS(E:E,G:G,"Ainukasutuses pind",C:C,"üüritav pind",A:A,9)*(IF(G240="Korruse üldpind", SUMIFS(E:E,G:G,"Ühiskasutuses korruse pind",C:C,"üüritav pind",A:A,9,BH:BH,1),SUMIFS(E:E,G:G,"Korruse üldpind",C:C,"üüritav pind",A:A,9,BH:BH,1))+SUMIFS(E:E,G:G,"Ühiskasutuses korruse pind",C:C,"üüritav pind",A:A,9,BH:BH,1)),0)+IFERROR(SUMIFS(E:E,G:G,"Ainukasutuses pind",C:C,"üüritav pind",H:H,BI240,A:A,10)/SUMIFS(E:E,G:G,"Ainukasutuses pind",C:C,"üüritav pind",A:A,10)*(IF(G240="Korruse üldpind", SUMIFS(E:E,G:G,"Ühiskasutuses korruse pind",C:C,"üüritav pind",A:A,10,BH:BH,1),SUMIFS(E:E,G:G,"Korruse üldpind",C:C,"üüritav pind",A:A,10,BH:BH,1))+SUMIFS(E:E,G:G,"Ühiskasutuses korruse pind",C:C,"üüritav pind",A:A,10,BH:BH,1)), 0)+IFERROR(SUMIFS(E:E,G:G,"Ainukasutuses pind",C:C,"üüritav pind",H:H,BI240,A:A,11)/SUMIFS(E:E,G:G,"Ainukasutuses pind",C:C,"üüritav pind",A:A,11)*(IF(G240="Korruse üldpind",SUMIFS(E:E,G:G,"Ühiskasutuses korruse pind",C:C,"üüritav pind",A:A,11,BH:BH,1),SUMIFS(E:E,G:G,"Korruse üldpind",C:C,"üüritav pind",A:A,11,BH:BH,1))+SUMIFS(E:E,G:G,"Ühiskasutuses korruse pind",C:C,"üüritav pind",A:A,11,BH:BH,1)), 0)+IFERROR(SUMIFS(E:E,G:G,"Ainukasutuses pind",C:C,"üüritav pind",H:H,BI240,A:A,12)/SUMIFS(E:E,G:G,"Ainukasutuses pind",C:C,"üüritav pind",A:A,12)*(IF(G240="Korruse üldpind", SUMIFS(E:E,G:G,"Ühiskasutuses korruse pind",C:C,"üüritav pind",A:A,12,BH:BH,1),SUMIFS(E:E,G:G,"Korruse üldpind",C:C,"üüritav pind",A:A,12,BH:BH,1))+SUMIFS(E:E,G:G,"Ühiskasutuses korruse pind",C:C,"üüritav pind",A:A,12,BH:BH,1)),0)+IFERROR(SUMIFS(E:E,G:G,"Ainukasutuses pind",C:C,"üüritav pind",H:H,BI240,A:A,13)/SUMIFS(E:E,G:G,"Ainukasutuses pind",C:C,"üüritav pind",A:A,13)*(IF(G240="Korruse üldpind", SUMIFS(E:E,G:G,"Ühiskasutuses korruse pind",C:C,"üüritav pind",A:A,13,BH:BH,1),SUMIFS(E:E,G:G,"Korruse üldpind",C:C,"üüritav pind",A:A,13,BH:BH,1))+SUMIFS(E:E,G:G,"Ühiskasutuses korruse pind",C:C,"üüritav pind",A:A,13,BH:BH,1)),0)+IFERROR(SUMIFS(E:E,G:G,"Ainukasutuses pind",C:C,"Üüritav pind",H:H,BI240,A:A,14)/SUMIFS(E:E,G:G,"Ainukasutuses pind",C:C,"Üüritav pind",A:A,14)*(IF(G240="Korruse üldpind", SUMIFS(E:E,G:G,"Ühiskasutuses korruse pind",C:C,"üüritav pind",A:A,14,BH:BH,1),SUMIFS(E:E,G:G,"Korruse üldpind",C:C,"üüritav pind",A:A,14,BH:BH,1))+SUMIFS(E:E,G:G,"Ühiskasutuses korruse pind",C:C,"üüritav pind",A:A,14,BH:BH,1)), 0),IF(BI240="Aktiivne vakantsus", SUMIFS(E:E,C:C,"üüritav pind",G:G,"Ühiskasutuses korruse pind",BH:BH,1)+SUMIFS(E:E,C:C,"üüritav pind",G:G,"Korruse üldpind",BH:BH,1)-SUM($BL$2:BL239), IF(BI240="Üüritav büroopind kokku", SUM($BL$2:BL239), "")))</f>
        <v/>
      </c>
      <c r="BM240" s="34" t="str">
        <f ca="1">IF(BF240&lt;&gt;"",IFERROR(AY240/SUM($AY$3:OFFSET($AY$3,MATCH("Üüritav büroopind kokku",$BI$5:$BI$300,0),0))*(SUMIFS(E:E,G:G,"Ühiskasutuses hoone pind",C:C,"ÜÜRITAV PIND",BH:BH,1)+SUMIFS(E:E,G:G,"Hoone üldpind",C:C,"ÜÜRITAV PIND",BH:BH,1)),0),IF(BI240="Aktiivne vakantsus",IFERROR(AY240/SUM($AY$3:OFFSET($AY$3,MATCH("Üüritav büroopind kokku",$BI$5:$BI$300,0),0))*(SUMIFS(E:E,G:G,"Ühiskasutuses hoone pind",C:C,"ÜÜRITAV PIND",BH:BH,1)+SUMIFS(E:E,G:G,"Hoone üldpind",C:C,"ÜÜRITAV PIND",BH:BH,1)),0),IF(BI240="Üüritav büroopind kokku",SUM($BM$2:BM239),"")))</f>
        <v/>
      </c>
      <c r="BN240" s="34" t="str">
        <f>IF(OR(BF240&lt;&gt;"",BI240="Aktiivne vakantsus"),IFERROR(SUMIFS(INDEX($AC$3:$AU$1002,0,MATCH($BI240,AC$2:AU$2,0)),$BH$3:$BH$1002,1),0),IF(BI240="Üüritav büroopind kokku",SUM($BN$2:BN239), ""))</f>
        <v/>
      </c>
      <c r="BO240" s="34" t="str">
        <f t="shared" si="28"/>
        <v/>
      </c>
      <c r="BP240" s="114" t="str">
        <f t="shared" ca="1" si="26"/>
        <v/>
      </c>
    </row>
    <row r="241" spans="1:68" x14ac:dyDescent="0.3">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c r="BH241" s="108" t="str">
        <f t="shared" si="27"/>
        <v/>
      </c>
      <c r="BI241" s="9" t="str">
        <f t="shared" si="29"/>
        <v/>
      </c>
      <c r="BJ241" s="9" t="str">
        <f t="shared" si="30"/>
        <v/>
      </c>
      <c r="BK241" s="34" t="str">
        <f>IF(BF241&lt;&gt;"",IF(SUMIFS(E:E,H:H,BI241,G:G,"Ainukasutuses pind",C:C,"ÜÜRITAV PIND",BH:BH,1)=0,0,SUMIFS(E:E,H:H,BI241,G:G,"Ainukasutuses pind",C:C,"ÜÜRITAV PIND",BH:BH,1)),IF(BI241="Aktiivne vakantsus",SUMIFS(E:E,C:C,"üüritav pind",G:G,"ainukasutuses pind",BH:BH,1)-SUM($BK$2:BK240),IF(BI241="Üüritav büroopind kokku",SUM($BK$2:BK240),"")))</f>
        <v/>
      </c>
      <c r="BL241" s="34" t="str">
        <f>IF(BF241&lt;&gt;"",IFERROR(SUMIFS(E:E,G:G,"Ainukasutuses pind",C:C,"üüritav pind",H:H,BI241,A:A,-4)/SUMIFS(E:E,G:G,"Ainukasutuses pind",C:C,"üüritav pind",A:A,-4)*(IF(G241="Korruse üldpind", SUMIFS(E:E,G:G,"Ühiskasutuses korruse pind",C:C,"üüritav pind",A:A,-4,BH:BH,1),SUMIFS(E:E,G:G,"Korruse üldpind",C:C,"üüritav pind",A:A,-4,BH:BH,1))+SUMIFS(E:E,G:G,"Ühiskasutuses korruse pind",C:C,"üüritav pind",A:A,-4,BH:BH,1)),0)+IFERROR(SUMIFS(E:E,G:G,"Ainukasutuses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pind",H:H,BI241,A:A,-1)/SUMIFS(E:E,G:G,"Ainukasutuses pind",C:C,"üüritav pind",A:A,-1)*(IF(G241="Korruse üldpind",SUMIFS(E:E,G:G,"Ühiskasutuses korruse pind",C:C,"üüritav pind",A:A,-1,BH:BH,1),SUMIFS(E:E,G:G,"Korruse üldpind",C:C,"üüritav pind",A:A,-1,BH:BH,1))+SUMIFS(E:E,G:G,"Ühiskasutuses korruse pind",C:C,"üüritav pind",A:A,-1,BH:BH,1)),0)+IFERROR(SUMIFS(E:E,G:G,"Ainukasutuses pind",C:C,"üüritav pind",H:H,BI241,A:A,0)/SUMIFS(E:E,G:G,"Ainukasutuses pind",C:C,"üüritav pind",A:A,0)*(IF(G241="Korruse üldpind", SUMIFS(E:E,G:G,"Ühiskasutuses korruse pind",C:C,"üüritav pind",A:A,0,BH:BH,1),SUMIFS(E:E,G:G,"Korruse üldpind",C:C,"üüritav pind",A:A,0,BH:BH,1))+SUMIFS(E:E,G:G,"Ühiskasutuses korruse pind",C:C,"üüritav pind",A:A,0,BH:BH,1)),0)+IFERROR(SUMIFS(E:E,G:G,"Ainukasutuses pind",C:C,"üüritav pind",H:H,BI241,A:A,1)/SUMIFS(E:E,G:G,"Ainukasutuses pind",C:C,"üüritav pind",A:A,1)*(IF(G241="Korruse üldpind", SUMIFS(E:E,G:G,"Ühiskasutuses korruse pind",C:C,"üüritav pind",A:A,1,BH:BH,1),SUMIFS(E:E,G:G,"Korruse üldpind",C:C,"üüritav pind",A:A,1,BH:BH,1))+SUMIFS(E:E,G:G,"Ühiskasutuses korruse pind",C:C,"üüritav pind",A:A,1,BH:BH,1)),0)+IFERROR(SUMIFS(E:E,G:G,"Ainukasutuses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 0)+IFERROR(SUMIFS(E:E,G:G,"Ainukasutuses pind",C:C,"üüritav pind",H:H,BI241,A:A,4)/SUMIFS(E:E,G:G,"Ainukasutuses pind",C:C,"üüritav pind",A:A,4)*(IF(G241="Korruse üldpind",SUMIFS(E:E,G:G,"Ühiskasutuses korruse pind",C:C,"üüritav pind",A:A,4,BH:BH,1),SUMIFS(E:E,G:G,"Korruse üldpind",C:C,"üüritav pind",A:A,4,BH:BH,1))+SUMIFS(E:E,G:G,"Ühiskasutuses korruse pind",C:C,"üüritav pind",A:A,4,BH:BH,1)), 0)+IFERROR(SUMIFS(E:E,G:G,"Ainukasutuses pind",C:C,"üüritav pind",H:H,BI241,A:A,5)/SUMIFS(E:E,G:G,"Ainukasutuses pind",C:C,"üüritav pind",A:A,5)*(IF(G241="Korruse üldpind", SUMIFS(E:E,G:G,"Ühiskasutuses korruse pind",C:C,"üüritav pind",A:A,5,BH:BH,1),SUMIFS(E:E,G:G,"Korruse üldpind",C:C,"üüritav pind",A:A,5,BH:BH,1))+SUMIFS(E:E,G:G,"Ühiskasutuses korruse pind",C:C,"üüritav pind",A:A,5,BH:BH,1)), 0)+IFERROR(SUMIFS(E:E,G:G,"Ainukasutuses pind",C:C,"üüritav pind",H:H,BI241,A:A,6)/SUMIFS(E:E,G:G,"Ainukasutuses pind",C:C,"üüritav pind",A:A,6)*(IF(G241="Korruse üldpind", SUMIFS(E:E,G:G,"Ühiskasutuses korruse pind",C:C,"üüritav pind",A:A,6,BH:BH,1),SUMIFS(E:E,G:G,"Korruse üldpind",C:C,"üüritav pind",A:A,6,BH:BH,1))+SUMIFS(E:E,G:G,"Ühiskasutuses korruse pind",C:C,"üüritav pind",A:A,6,BH:BH,1)),0)+IFERROR(SUMIFS(E:E,G:G,"Ainukasutuses pind",C:C,"üüritav pind",H:H,BI241,A:A,7)/SUMIFS(E:E,G:G,"Ainukasutuses pind",C:C,"üüritav pind",A:A,7)*(IF(G241="Korruse üldpind", SUMIFS(E:E,G:G,"Ühiskasutuses korruse pind",C:C,"üüritav pind",A:A,7,BH:BH,1),SUMIFS(E:E,G:G,"Korruse üldpind",C:C,"üüritav pind",A:A,7,BH:BH,1))+SUMIFS(E:E,G:G,"Ühiskasutuses korruse pind",C:C,"üüritav pind",A:A,7,BH:BH,1)),0)+IFERROR(SUMIFS(E:E,G:G,"Ainukasutuses pind",C:C,"üüritav pind",H:H,BI241,A:A,8)/SUMIFS(E:E,G:G,"Ainukasutuses pind",C:C,"üüritav pind",A:A,8)*(IF(G241="Korruse üldpind", SUMIFS(E:E,G:G,"Ühiskasutuses korruse pind",C:C,"üüritav pind",A:A,8,BH:BH,1),SUMIFS(E:E,G:G,"Korruse üldpind",C:C,"üüritav pind",A:A,8,BH:BH,1))+SUMIFS(E:E,G:G,"Ühiskasutuses korruse pind",C:C,"üüritav pind",A:A,8,BH:BH,1)),0)+IFERROR(SUMIFS(E:E,G:G,"Ainukasutuses pind",C:C,"üüritav pind",H:H,BI241,A:A,9)/SUMIFS(E:E,G:G,"Ainukasutuses pind",C:C,"üüritav pind",A:A,9)*(IF(G241="Korruse üldpind", SUMIFS(E:E,G:G,"Ühiskasutuses korruse pind",C:C,"üüritav pind",A:A,9,BH:BH,1),SUMIFS(E:E,G:G,"Korruse üldpind",C:C,"üüritav pind",A:A,9,BH:BH,1))+SUMIFS(E:E,G:G,"Ühiskasutuses korruse pind",C:C,"üüritav pind",A:A,9,BH:BH,1)),0)+IFERROR(SUMIFS(E:E,G:G,"Ainukasutuses pind",C:C,"üüritav pind",H:H,BI241,A:A,10)/SUMIFS(E:E,G:G,"Ainukasutuses pind",C:C,"üüritav pind",A:A,10)*(IF(G241="Korruse üldpind", SUMIFS(E:E,G:G,"Ühiskasutuses korruse pind",C:C,"üüritav pind",A:A,10,BH:BH,1),SUMIFS(E:E,G:G,"Korruse üldpind",C:C,"üüritav pind",A:A,10,BH:BH,1))+SUMIFS(E:E,G:G,"Ühiskasutuses korruse pind",C:C,"üüritav pind",A:A,10,BH:BH,1)), 0)+IFERROR(SUMIFS(E:E,G:G,"Ainukasutuses pind",C:C,"üüritav pind",H:H,BI241,A:A,11)/SUMIFS(E:E,G:G,"Ainukasutuses pind",C:C,"üüritav pind",A:A,11)*(IF(G241="Korruse üldpind",SUMIFS(E:E,G:G,"Ühiskasutuses korruse pind",C:C,"üüritav pind",A:A,11,BH:BH,1),SUMIFS(E:E,G:G,"Korruse üldpind",C:C,"üüritav pind",A:A,11,BH:BH,1))+SUMIFS(E:E,G:G,"Ühiskasutuses korruse pind",C:C,"üüritav pind",A:A,11,BH:BH,1)), 0)+IFERROR(SUMIFS(E:E,G:G,"Ainukasutuses pind",C:C,"üüritav pind",H:H,BI241,A:A,12)/SUMIFS(E:E,G:G,"Ainukasutuses pind",C:C,"üüritav pind",A:A,12)*(IF(G241="Korruse üldpind", SUMIFS(E:E,G:G,"Ühiskasutuses korruse pind",C:C,"üüritav pind",A:A,12,BH:BH,1),SUMIFS(E:E,G:G,"Korruse üldpind",C:C,"üüritav pind",A:A,12,BH:BH,1))+SUMIFS(E:E,G:G,"Ühiskasutuses korruse pind",C:C,"üüritav pind",A:A,12,BH:BH,1)),0)+IFERROR(SUMIFS(E:E,G:G,"Ainukasutuses pind",C:C,"üüritav pind",H:H,BI241,A:A,13)/SUMIFS(E:E,G:G,"Ainukasutuses pind",C:C,"üüritav pind",A:A,13)*(IF(G241="Korruse üldpind", SUMIFS(E:E,G:G,"Ühiskasutuses korruse pind",C:C,"üüritav pind",A:A,13,BH:BH,1),SUMIFS(E:E,G:G,"Korruse üldpind",C:C,"üüritav pind",A:A,13,BH:BH,1))+SUMIFS(E:E,G:G,"Ühiskasutuses korruse pind",C:C,"üüritav pind",A:A,13,BH:BH,1)),0)+IFERROR(SUMIFS(E:E,G:G,"Ainukasutuses pind",C:C,"Üüritav pind",H:H,BI241,A:A,14)/SUMIFS(E:E,G:G,"Ainukasutuses pind",C:C,"Üüritav pind",A:A,14)*(IF(G241="Korruse üldpind", SUMIFS(E:E,G:G,"Ühiskasutuses korruse pind",C:C,"üüritav pind",A:A,14,BH:BH,1),SUMIFS(E:E,G:G,"Korruse üldpind",C:C,"üüritav pind",A:A,14,BH:BH,1))+SUMIFS(E:E,G:G,"Ühiskasutuses korruse pind",C:C,"üüritav pind",A:A,14,BH:BH,1)), 0),IF(BI241="Aktiivne vakantsus", SUMIFS(E:E,C:C,"üüritav pind",G:G,"Ühiskasutuses korruse pind",BH:BH,1)+SUMIFS(E:E,C:C,"üüritav pind",G:G,"Korruse üldpind",BH:BH,1)-SUM($BL$2:BL240), IF(BI241="Üüritav büroopind kokku", SUM($BL$2:BL240), "")))</f>
        <v/>
      </c>
      <c r="BM241" s="34" t="str">
        <f ca="1">IF(BF241&lt;&gt;"",IFERROR(AY241/SUM($AY$3:OFFSET($AY$3,MATCH("Üüritav büroopind kokku",$BI$5:$BI$300,0),0))*(SUMIFS(E:E,G:G,"Ühiskasutuses hoone pind",C:C,"ÜÜRITAV PIND",BH:BH,1)+SUMIFS(E:E,G:G,"Hoone üldpind",C:C,"ÜÜRITAV PIND",BH:BH,1)),0),IF(BI241="Aktiivne vakantsus",IFERROR(AY241/SUM($AY$3:OFFSET($AY$3,MATCH("Üüritav büroopind kokku",$BI$5:$BI$300,0),0))*(SUMIFS(E:E,G:G,"Ühiskasutuses hoone pind",C:C,"ÜÜRITAV PIND",BH:BH,1)+SUMIFS(E:E,G:G,"Hoone üldpind",C:C,"ÜÜRITAV PIND",BH:BH,1)),0),IF(BI241="Üüritav büroopind kokku",SUM($BM$2:BM240),"")))</f>
        <v/>
      </c>
      <c r="BN241" s="34" t="str">
        <f>IF(OR(BF241&lt;&gt;"",BI241="Aktiivne vakantsus"),IFERROR(SUMIFS(INDEX($AC$3:$AU$1002,0,MATCH($BI241,AC$2:AU$2,0)),$BH$3:$BH$1002,1),0),IF(BI241="Üüritav büroopind kokku",SUM($BN$2:BN240), ""))</f>
        <v/>
      </c>
      <c r="BO241" s="34" t="str">
        <f t="shared" si="28"/>
        <v/>
      </c>
      <c r="BP241" s="114" t="str">
        <f t="shared" ca="1" si="26"/>
        <v/>
      </c>
    </row>
    <row r="242" spans="1:68" x14ac:dyDescent="0.3">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c r="BH242" s="108" t="str">
        <f t="shared" si="27"/>
        <v/>
      </c>
      <c r="BI242" s="9" t="str">
        <f t="shared" si="29"/>
        <v/>
      </c>
      <c r="BJ242" s="9" t="str">
        <f t="shared" si="30"/>
        <v/>
      </c>
      <c r="BK242" s="34" t="str">
        <f>IF(BF242&lt;&gt;"",IF(SUMIFS(E:E,H:H,BI242,G:G,"Ainukasutuses pind",C:C,"ÜÜRITAV PIND",BH:BH,1)=0,0,SUMIFS(E:E,H:H,BI242,G:G,"Ainukasutuses pind",C:C,"ÜÜRITAV PIND",BH:BH,1)),IF(BI242="Aktiivne vakantsus",SUMIFS(E:E,C:C,"üüritav pind",G:G,"ainukasutuses pind",BH:BH,1)-SUM($BK$2:BK241),IF(BI242="Üüritav büroopind kokku",SUM($BK$2:BK241),"")))</f>
        <v/>
      </c>
      <c r="BL242" s="34" t="str">
        <f>IF(BF242&lt;&gt;"",IFERROR(SUMIFS(E:E,G:G,"Ainukasutuses pind",C:C,"üüritav pind",H:H,BI242,A:A,-4)/SUMIFS(E:E,G:G,"Ainukasutuses pind",C:C,"üüritav pind",A:A,-4)*(IF(G242="Korruse üldpind", SUMIFS(E:E,G:G,"Ühiskasutuses korruse pind",C:C,"üüritav pind",A:A,-4,BH:BH,1),SUMIFS(E:E,G:G,"Korruse üldpind",C:C,"üüritav pind",A:A,-4,BH:BH,1))+SUMIFS(E:E,G:G,"Ühiskasutuses korruse pind",C:C,"üüritav pind",A:A,-4,BH:BH,1)),0)+IFERROR(SUMIFS(E:E,G:G,"Ainukasutuses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pind",H:H,BI242,A:A,-1)/SUMIFS(E:E,G:G,"Ainukasutuses pind",C:C,"üüritav pind",A:A,-1)*(IF(G242="Korruse üldpind",SUMIFS(E:E,G:G,"Ühiskasutuses korruse pind",C:C,"üüritav pind",A:A,-1,BH:BH,1),SUMIFS(E:E,G:G,"Korruse üldpind",C:C,"üüritav pind",A:A,-1,BH:BH,1))+SUMIFS(E:E,G:G,"Ühiskasutuses korruse pind",C:C,"üüritav pind",A:A,-1,BH:BH,1)),0)+IFERROR(SUMIFS(E:E,G:G,"Ainukasutuses pind",C:C,"üüritav pind",H:H,BI242,A:A,0)/SUMIFS(E:E,G:G,"Ainukasutuses pind",C:C,"üüritav pind",A:A,0)*(IF(G242="Korruse üldpind", SUMIFS(E:E,G:G,"Ühiskasutuses korruse pind",C:C,"üüritav pind",A:A,0,BH:BH,1),SUMIFS(E:E,G:G,"Korruse üldpind",C:C,"üüritav pind",A:A,0,BH:BH,1))+SUMIFS(E:E,G:G,"Ühiskasutuses korruse pind",C:C,"üüritav pind",A:A,0,BH:BH,1)),0)+IFERROR(SUMIFS(E:E,G:G,"Ainukasutuses pind",C:C,"üüritav pind",H:H,BI242,A:A,1)/SUMIFS(E:E,G:G,"Ainukasutuses pind",C:C,"üüritav pind",A:A,1)*(IF(G242="Korruse üldpind", SUMIFS(E:E,G:G,"Ühiskasutuses korruse pind",C:C,"üüritav pind",A:A,1,BH:BH,1),SUMIFS(E:E,G:G,"Korruse üldpind",C:C,"üüritav pind",A:A,1,BH:BH,1))+SUMIFS(E:E,G:G,"Ühiskasutuses korruse pind",C:C,"üüritav pind",A:A,1,BH:BH,1)),0)+IFERROR(SUMIFS(E:E,G:G,"Ainukasutuses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 0)+IFERROR(SUMIFS(E:E,G:G,"Ainukasutuses pind",C:C,"üüritav pind",H:H,BI242,A:A,4)/SUMIFS(E:E,G:G,"Ainukasutuses pind",C:C,"üüritav pind",A:A,4)*(IF(G242="Korruse üldpind",SUMIFS(E:E,G:G,"Ühiskasutuses korruse pind",C:C,"üüritav pind",A:A,4,BH:BH,1),SUMIFS(E:E,G:G,"Korruse üldpind",C:C,"üüritav pind",A:A,4,BH:BH,1))+SUMIFS(E:E,G:G,"Ühiskasutuses korruse pind",C:C,"üüritav pind",A:A,4,BH:BH,1)), 0)+IFERROR(SUMIFS(E:E,G:G,"Ainukasutuses pind",C:C,"üüritav pind",H:H,BI242,A:A,5)/SUMIFS(E:E,G:G,"Ainukasutuses pind",C:C,"üüritav pind",A:A,5)*(IF(G242="Korruse üldpind", SUMIFS(E:E,G:G,"Ühiskasutuses korruse pind",C:C,"üüritav pind",A:A,5,BH:BH,1),SUMIFS(E:E,G:G,"Korruse üldpind",C:C,"üüritav pind",A:A,5,BH:BH,1))+SUMIFS(E:E,G:G,"Ühiskasutuses korruse pind",C:C,"üüritav pind",A:A,5,BH:BH,1)), 0)+IFERROR(SUMIFS(E:E,G:G,"Ainukasutuses pind",C:C,"üüritav pind",H:H,BI242,A:A,6)/SUMIFS(E:E,G:G,"Ainukasutuses pind",C:C,"üüritav pind",A:A,6)*(IF(G242="Korruse üldpind", SUMIFS(E:E,G:G,"Ühiskasutuses korruse pind",C:C,"üüritav pind",A:A,6,BH:BH,1),SUMIFS(E:E,G:G,"Korruse üldpind",C:C,"üüritav pind",A:A,6,BH:BH,1))+SUMIFS(E:E,G:G,"Ühiskasutuses korruse pind",C:C,"üüritav pind",A:A,6,BH:BH,1)),0)+IFERROR(SUMIFS(E:E,G:G,"Ainukasutuses pind",C:C,"üüritav pind",H:H,BI242,A:A,7)/SUMIFS(E:E,G:G,"Ainukasutuses pind",C:C,"üüritav pind",A:A,7)*(IF(G242="Korruse üldpind", SUMIFS(E:E,G:G,"Ühiskasutuses korruse pind",C:C,"üüritav pind",A:A,7,BH:BH,1),SUMIFS(E:E,G:G,"Korruse üldpind",C:C,"üüritav pind",A:A,7,BH:BH,1))+SUMIFS(E:E,G:G,"Ühiskasutuses korruse pind",C:C,"üüritav pind",A:A,7,BH:BH,1)),0)+IFERROR(SUMIFS(E:E,G:G,"Ainukasutuses pind",C:C,"üüritav pind",H:H,BI242,A:A,8)/SUMIFS(E:E,G:G,"Ainukasutuses pind",C:C,"üüritav pind",A:A,8)*(IF(G242="Korruse üldpind", SUMIFS(E:E,G:G,"Ühiskasutuses korruse pind",C:C,"üüritav pind",A:A,8,BH:BH,1),SUMIFS(E:E,G:G,"Korruse üldpind",C:C,"üüritav pind",A:A,8,BH:BH,1))+SUMIFS(E:E,G:G,"Ühiskasutuses korruse pind",C:C,"üüritav pind",A:A,8,BH:BH,1)),0)+IFERROR(SUMIFS(E:E,G:G,"Ainukasutuses pind",C:C,"üüritav pind",H:H,BI242,A:A,9)/SUMIFS(E:E,G:G,"Ainukasutuses pind",C:C,"üüritav pind",A:A,9)*(IF(G242="Korruse üldpind", SUMIFS(E:E,G:G,"Ühiskasutuses korruse pind",C:C,"üüritav pind",A:A,9,BH:BH,1),SUMIFS(E:E,G:G,"Korruse üldpind",C:C,"üüritav pind",A:A,9,BH:BH,1))+SUMIFS(E:E,G:G,"Ühiskasutuses korruse pind",C:C,"üüritav pind",A:A,9,BH:BH,1)),0)+IFERROR(SUMIFS(E:E,G:G,"Ainukasutuses pind",C:C,"üüritav pind",H:H,BI242,A:A,10)/SUMIFS(E:E,G:G,"Ainukasutuses pind",C:C,"üüritav pind",A:A,10)*(IF(G242="Korruse üldpind", SUMIFS(E:E,G:G,"Ühiskasutuses korruse pind",C:C,"üüritav pind",A:A,10,BH:BH,1),SUMIFS(E:E,G:G,"Korruse üldpind",C:C,"üüritav pind",A:A,10,BH:BH,1))+SUMIFS(E:E,G:G,"Ühiskasutuses korruse pind",C:C,"üüritav pind",A:A,10,BH:BH,1)), 0)+IFERROR(SUMIFS(E:E,G:G,"Ainukasutuses pind",C:C,"üüritav pind",H:H,BI242,A:A,11)/SUMIFS(E:E,G:G,"Ainukasutuses pind",C:C,"üüritav pind",A:A,11)*(IF(G242="Korruse üldpind",SUMIFS(E:E,G:G,"Ühiskasutuses korruse pind",C:C,"üüritav pind",A:A,11,BH:BH,1),SUMIFS(E:E,G:G,"Korruse üldpind",C:C,"üüritav pind",A:A,11,BH:BH,1))+SUMIFS(E:E,G:G,"Ühiskasutuses korruse pind",C:C,"üüritav pind",A:A,11,BH:BH,1)), 0)+IFERROR(SUMIFS(E:E,G:G,"Ainukasutuses pind",C:C,"üüritav pind",H:H,BI242,A:A,12)/SUMIFS(E:E,G:G,"Ainukasutuses pind",C:C,"üüritav pind",A:A,12)*(IF(G242="Korruse üldpind", SUMIFS(E:E,G:G,"Ühiskasutuses korruse pind",C:C,"üüritav pind",A:A,12,BH:BH,1),SUMIFS(E:E,G:G,"Korruse üldpind",C:C,"üüritav pind",A:A,12,BH:BH,1))+SUMIFS(E:E,G:G,"Ühiskasutuses korruse pind",C:C,"üüritav pind",A:A,12,BH:BH,1)),0)+IFERROR(SUMIFS(E:E,G:G,"Ainukasutuses pind",C:C,"üüritav pind",H:H,BI242,A:A,13)/SUMIFS(E:E,G:G,"Ainukasutuses pind",C:C,"üüritav pind",A:A,13)*(IF(G242="Korruse üldpind", SUMIFS(E:E,G:G,"Ühiskasutuses korruse pind",C:C,"üüritav pind",A:A,13,BH:BH,1),SUMIFS(E:E,G:G,"Korruse üldpind",C:C,"üüritav pind",A:A,13,BH:BH,1))+SUMIFS(E:E,G:G,"Ühiskasutuses korruse pind",C:C,"üüritav pind",A:A,13,BH:BH,1)),0)+IFERROR(SUMIFS(E:E,G:G,"Ainukasutuses pind",C:C,"Üüritav pind",H:H,BI242,A:A,14)/SUMIFS(E:E,G:G,"Ainukasutuses pind",C:C,"Üüritav pind",A:A,14)*(IF(G242="Korruse üldpind", SUMIFS(E:E,G:G,"Ühiskasutuses korruse pind",C:C,"üüritav pind",A:A,14,BH:BH,1),SUMIFS(E:E,G:G,"Korruse üldpind",C:C,"üüritav pind",A:A,14,BH:BH,1))+SUMIFS(E:E,G:G,"Ühiskasutuses korruse pind",C:C,"üüritav pind",A:A,14,BH:BH,1)), 0),IF(BI242="Aktiivne vakantsus", SUMIFS(E:E,C:C,"üüritav pind",G:G,"Ühiskasutuses korruse pind",BH:BH,1)+SUMIFS(E:E,C:C,"üüritav pind",G:G,"Korruse üldpind",BH:BH,1)-SUM($BL$2:BL241), IF(BI242="Üüritav büroopind kokku", SUM($BL$2:BL241), "")))</f>
        <v/>
      </c>
      <c r="BM242" s="34" t="str">
        <f ca="1">IF(BF242&lt;&gt;"",IFERROR(AY242/SUM($AY$3:OFFSET($AY$3,MATCH("Üüritav büroopind kokku",$BI$5:$BI$300,0),0))*(SUMIFS(E:E,G:G,"Ühiskasutuses hoone pind",C:C,"ÜÜRITAV PIND",BH:BH,1)+SUMIFS(E:E,G:G,"Hoone üldpind",C:C,"ÜÜRITAV PIND",BH:BH,1)),0),IF(BI242="Aktiivne vakantsus",IFERROR(AY242/SUM($AY$3:OFFSET($AY$3,MATCH("Üüritav büroopind kokku",$BI$5:$BI$300,0),0))*(SUMIFS(E:E,G:G,"Ühiskasutuses hoone pind",C:C,"ÜÜRITAV PIND",BH:BH,1)+SUMIFS(E:E,G:G,"Hoone üldpind",C:C,"ÜÜRITAV PIND",BH:BH,1)),0),IF(BI242="Üüritav büroopind kokku",SUM($BM$2:BM241),"")))</f>
        <v/>
      </c>
      <c r="BN242" s="34" t="str">
        <f>IF(OR(BF242&lt;&gt;"",BI242="Aktiivne vakantsus"),IFERROR(SUMIFS(INDEX($AC$3:$AU$1002,0,MATCH($BI242,AC$2:AU$2,0)),$BH$3:$BH$1002,1),0),IF(BI242="Üüritav büroopind kokku",SUM($BN$2:BN241), ""))</f>
        <v/>
      </c>
      <c r="BO242" s="34" t="str">
        <f t="shared" si="28"/>
        <v/>
      </c>
      <c r="BP242" s="114" t="str">
        <f t="shared" ca="1" si="26"/>
        <v/>
      </c>
    </row>
    <row r="243" spans="1:68" x14ac:dyDescent="0.3">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c r="BH243" s="108" t="str">
        <f t="shared" si="27"/>
        <v/>
      </c>
      <c r="BI243" s="9" t="str">
        <f t="shared" si="29"/>
        <v/>
      </c>
      <c r="BJ243" s="9" t="str">
        <f t="shared" si="30"/>
        <v/>
      </c>
      <c r="BK243" s="34" t="str">
        <f>IF(BF243&lt;&gt;"",IF(SUMIFS(E:E,H:H,BI243,G:G,"Ainukasutuses pind",C:C,"ÜÜRITAV PIND",BH:BH,1)=0,0,SUMIFS(E:E,H:H,BI243,G:G,"Ainukasutuses pind",C:C,"ÜÜRITAV PIND",BH:BH,1)),IF(BI243="Aktiivne vakantsus",SUMIFS(E:E,C:C,"üüritav pind",G:G,"ainukasutuses pind",BH:BH,1)-SUM($BK$2:BK242),IF(BI243="Üüritav büroopind kokku",SUM($BK$2:BK242),"")))</f>
        <v/>
      </c>
      <c r="BL243" s="34" t="str">
        <f>IF(BF243&lt;&gt;"",IFERROR(SUMIFS(E:E,G:G,"Ainukasutuses pind",C:C,"üüritav pind",H:H,BI243,A:A,-4)/SUMIFS(E:E,G:G,"Ainukasutuses pind",C:C,"üüritav pind",A:A,-4)*(IF(G243="Korruse üldpind", SUMIFS(E:E,G:G,"Ühiskasutuses korruse pind",C:C,"üüritav pind",A:A,-4,BH:BH,1),SUMIFS(E:E,G:G,"Korruse üldpind",C:C,"üüritav pind",A:A,-4,BH:BH,1))+SUMIFS(E:E,G:G,"Ühiskasutuses korruse pind",C:C,"üüritav pind",A:A,-4,BH:BH,1)),0)+IFERROR(SUMIFS(E:E,G:G,"Ainukasutuses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pind",H:H,BI243,A:A,-1)/SUMIFS(E:E,G:G,"Ainukasutuses pind",C:C,"üüritav pind",A:A,-1)*(IF(G243="Korruse üldpind",SUMIFS(E:E,G:G,"Ühiskasutuses korruse pind",C:C,"üüritav pind",A:A,-1,BH:BH,1),SUMIFS(E:E,G:G,"Korruse üldpind",C:C,"üüritav pind",A:A,-1,BH:BH,1))+SUMIFS(E:E,G:G,"Ühiskasutuses korruse pind",C:C,"üüritav pind",A:A,-1,BH:BH,1)),0)+IFERROR(SUMIFS(E:E,G:G,"Ainukasutuses pind",C:C,"üüritav pind",H:H,BI243,A:A,0)/SUMIFS(E:E,G:G,"Ainukasutuses pind",C:C,"üüritav pind",A:A,0)*(IF(G243="Korruse üldpind", SUMIFS(E:E,G:G,"Ühiskasutuses korruse pind",C:C,"üüritav pind",A:A,0,BH:BH,1),SUMIFS(E:E,G:G,"Korruse üldpind",C:C,"üüritav pind",A:A,0,BH:BH,1))+SUMIFS(E:E,G:G,"Ühiskasutuses korruse pind",C:C,"üüritav pind",A:A,0,BH:BH,1)),0)+IFERROR(SUMIFS(E:E,G:G,"Ainukasutuses pind",C:C,"üüritav pind",H:H,BI243,A:A,1)/SUMIFS(E:E,G:G,"Ainukasutuses pind",C:C,"üüritav pind",A:A,1)*(IF(G243="Korruse üldpind", SUMIFS(E:E,G:G,"Ühiskasutuses korruse pind",C:C,"üüritav pind",A:A,1,BH:BH,1),SUMIFS(E:E,G:G,"Korruse üldpind",C:C,"üüritav pind",A:A,1,BH:BH,1))+SUMIFS(E:E,G:G,"Ühiskasutuses korruse pind",C:C,"üüritav pind",A:A,1,BH:BH,1)),0)+IFERROR(SUMIFS(E:E,G:G,"Ainukasutuses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 0)+IFERROR(SUMIFS(E:E,G:G,"Ainukasutuses pind",C:C,"üüritav pind",H:H,BI243,A:A,4)/SUMIFS(E:E,G:G,"Ainukasutuses pind",C:C,"üüritav pind",A:A,4)*(IF(G243="Korruse üldpind",SUMIFS(E:E,G:G,"Ühiskasutuses korruse pind",C:C,"üüritav pind",A:A,4,BH:BH,1),SUMIFS(E:E,G:G,"Korruse üldpind",C:C,"üüritav pind",A:A,4,BH:BH,1))+SUMIFS(E:E,G:G,"Ühiskasutuses korruse pind",C:C,"üüritav pind",A:A,4,BH:BH,1)), 0)+IFERROR(SUMIFS(E:E,G:G,"Ainukasutuses pind",C:C,"üüritav pind",H:H,BI243,A:A,5)/SUMIFS(E:E,G:G,"Ainukasutuses pind",C:C,"üüritav pind",A:A,5)*(IF(G243="Korruse üldpind", SUMIFS(E:E,G:G,"Ühiskasutuses korruse pind",C:C,"üüritav pind",A:A,5,BH:BH,1),SUMIFS(E:E,G:G,"Korruse üldpind",C:C,"üüritav pind",A:A,5,BH:BH,1))+SUMIFS(E:E,G:G,"Ühiskasutuses korruse pind",C:C,"üüritav pind",A:A,5,BH:BH,1)), 0)+IFERROR(SUMIFS(E:E,G:G,"Ainukasutuses pind",C:C,"üüritav pind",H:H,BI243,A:A,6)/SUMIFS(E:E,G:G,"Ainukasutuses pind",C:C,"üüritav pind",A:A,6)*(IF(G243="Korruse üldpind", SUMIFS(E:E,G:G,"Ühiskasutuses korruse pind",C:C,"üüritav pind",A:A,6,BH:BH,1),SUMIFS(E:E,G:G,"Korruse üldpind",C:C,"üüritav pind",A:A,6,BH:BH,1))+SUMIFS(E:E,G:G,"Ühiskasutuses korruse pind",C:C,"üüritav pind",A:A,6,BH:BH,1)),0)+IFERROR(SUMIFS(E:E,G:G,"Ainukasutuses pind",C:C,"üüritav pind",H:H,BI243,A:A,7)/SUMIFS(E:E,G:G,"Ainukasutuses pind",C:C,"üüritav pind",A:A,7)*(IF(G243="Korruse üldpind", SUMIFS(E:E,G:G,"Ühiskasutuses korruse pind",C:C,"üüritav pind",A:A,7,BH:BH,1),SUMIFS(E:E,G:G,"Korruse üldpind",C:C,"üüritav pind",A:A,7,BH:BH,1))+SUMIFS(E:E,G:G,"Ühiskasutuses korruse pind",C:C,"üüritav pind",A:A,7,BH:BH,1)),0)+IFERROR(SUMIFS(E:E,G:G,"Ainukasutuses pind",C:C,"üüritav pind",H:H,BI243,A:A,8)/SUMIFS(E:E,G:G,"Ainukasutuses pind",C:C,"üüritav pind",A:A,8)*(IF(G243="Korruse üldpind", SUMIFS(E:E,G:G,"Ühiskasutuses korruse pind",C:C,"üüritav pind",A:A,8,BH:BH,1),SUMIFS(E:E,G:G,"Korruse üldpind",C:C,"üüritav pind",A:A,8,BH:BH,1))+SUMIFS(E:E,G:G,"Ühiskasutuses korruse pind",C:C,"üüritav pind",A:A,8,BH:BH,1)),0)+IFERROR(SUMIFS(E:E,G:G,"Ainukasutuses pind",C:C,"üüritav pind",H:H,BI243,A:A,9)/SUMIFS(E:E,G:G,"Ainukasutuses pind",C:C,"üüritav pind",A:A,9)*(IF(G243="Korruse üldpind", SUMIFS(E:E,G:G,"Ühiskasutuses korruse pind",C:C,"üüritav pind",A:A,9,BH:BH,1),SUMIFS(E:E,G:G,"Korruse üldpind",C:C,"üüritav pind",A:A,9,BH:BH,1))+SUMIFS(E:E,G:G,"Ühiskasutuses korruse pind",C:C,"üüritav pind",A:A,9,BH:BH,1)),0)+IFERROR(SUMIFS(E:E,G:G,"Ainukasutuses pind",C:C,"üüritav pind",H:H,BI243,A:A,10)/SUMIFS(E:E,G:G,"Ainukasutuses pind",C:C,"üüritav pind",A:A,10)*(IF(G243="Korruse üldpind", SUMIFS(E:E,G:G,"Ühiskasutuses korruse pind",C:C,"üüritav pind",A:A,10,BH:BH,1),SUMIFS(E:E,G:G,"Korruse üldpind",C:C,"üüritav pind",A:A,10,BH:BH,1))+SUMIFS(E:E,G:G,"Ühiskasutuses korruse pind",C:C,"üüritav pind",A:A,10,BH:BH,1)), 0)+IFERROR(SUMIFS(E:E,G:G,"Ainukasutuses pind",C:C,"üüritav pind",H:H,BI243,A:A,11)/SUMIFS(E:E,G:G,"Ainukasutuses pind",C:C,"üüritav pind",A:A,11)*(IF(G243="Korruse üldpind",SUMIFS(E:E,G:G,"Ühiskasutuses korruse pind",C:C,"üüritav pind",A:A,11,BH:BH,1),SUMIFS(E:E,G:G,"Korruse üldpind",C:C,"üüritav pind",A:A,11,BH:BH,1))+SUMIFS(E:E,G:G,"Ühiskasutuses korruse pind",C:C,"üüritav pind",A:A,11,BH:BH,1)), 0)+IFERROR(SUMIFS(E:E,G:G,"Ainukasutuses pind",C:C,"üüritav pind",H:H,BI243,A:A,12)/SUMIFS(E:E,G:G,"Ainukasutuses pind",C:C,"üüritav pind",A:A,12)*(IF(G243="Korruse üldpind", SUMIFS(E:E,G:G,"Ühiskasutuses korruse pind",C:C,"üüritav pind",A:A,12,BH:BH,1),SUMIFS(E:E,G:G,"Korruse üldpind",C:C,"üüritav pind",A:A,12,BH:BH,1))+SUMIFS(E:E,G:G,"Ühiskasutuses korruse pind",C:C,"üüritav pind",A:A,12,BH:BH,1)),0)+IFERROR(SUMIFS(E:E,G:G,"Ainukasutuses pind",C:C,"üüritav pind",H:H,BI243,A:A,13)/SUMIFS(E:E,G:G,"Ainukasutuses pind",C:C,"üüritav pind",A:A,13)*(IF(G243="Korruse üldpind", SUMIFS(E:E,G:G,"Ühiskasutuses korruse pind",C:C,"üüritav pind",A:A,13,BH:BH,1),SUMIFS(E:E,G:G,"Korruse üldpind",C:C,"üüritav pind",A:A,13,BH:BH,1))+SUMIFS(E:E,G:G,"Ühiskasutuses korruse pind",C:C,"üüritav pind",A:A,13,BH:BH,1)),0)+IFERROR(SUMIFS(E:E,G:G,"Ainukasutuses pind",C:C,"Üüritav pind",H:H,BI243,A:A,14)/SUMIFS(E:E,G:G,"Ainukasutuses pind",C:C,"Üüritav pind",A:A,14)*(IF(G243="Korruse üldpind", SUMIFS(E:E,G:G,"Ühiskasutuses korruse pind",C:C,"üüritav pind",A:A,14,BH:BH,1),SUMIFS(E:E,G:G,"Korruse üldpind",C:C,"üüritav pind",A:A,14,BH:BH,1))+SUMIFS(E:E,G:G,"Ühiskasutuses korruse pind",C:C,"üüritav pind",A:A,14,BH:BH,1)), 0),IF(BI243="Aktiivne vakantsus", SUMIFS(E:E,C:C,"üüritav pind",G:G,"Ühiskasutuses korruse pind",BH:BH,1)+SUMIFS(E:E,C:C,"üüritav pind",G:G,"Korruse üldpind",BH:BH,1)-SUM($BL$2:BL242), IF(BI243="Üüritav büroopind kokku", SUM($BL$2:BL242), "")))</f>
        <v/>
      </c>
      <c r="BM243" s="34" t="str">
        <f ca="1">IF(BF243&lt;&gt;"",IFERROR(AY243/SUM($AY$3:OFFSET($AY$3,MATCH("Üüritav büroopind kokku",$BI$5:$BI$300,0),0))*(SUMIFS(E:E,G:G,"Ühiskasutuses hoone pind",C:C,"ÜÜRITAV PIND",BH:BH,1)+SUMIFS(E:E,G:G,"Hoone üldpind",C:C,"ÜÜRITAV PIND",BH:BH,1)),0),IF(BI243="Aktiivne vakantsus",IFERROR(AY243/SUM($AY$3:OFFSET($AY$3,MATCH("Üüritav büroopind kokku",$BI$5:$BI$300,0),0))*(SUMIFS(E:E,G:G,"Ühiskasutuses hoone pind",C:C,"ÜÜRITAV PIND",BH:BH,1)+SUMIFS(E:E,G:G,"Hoone üldpind",C:C,"ÜÜRITAV PIND",BH:BH,1)),0),IF(BI243="Üüritav büroopind kokku",SUM($BM$2:BM242),"")))</f>
        <v/>
      </c>
      <c r="BN243" s="34" t="str">
        <f>IF(OR(BF243&lt;&gt;"",BI243="Aktiivne vakantsus"),IFERROR(SUMIFS(INDEX($AC$3:$AU$1002,0,MATCH($BI243,AC$2:AU$2,0)),$BH$3:$BH$1002,1),0),IF(BI243="Üüritav büroopind kokku",SUM($BN$2:BN242), ""))</f>
        <v/>
      </c>
      <c r="BO243" s="34" t="str">
        <f t="shared" si="28"/>
        <v/>
      </c>
      <c r="BP243" s="114" t="str">
        <f t="shared" ca="1" si="26"/>
        <v/>
      </c>
    </row>
    <row r="244" spans="1:68" x14ac:dyDescent="0.3">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c r="BH244" s="108" t="str">
        <f t="shared" si="27"/>
        <v/>
      </c>
      <c r="BI244" s="9" t="str">
        <f t="shared" si="29"/>
        <v/>
      </c>
      <c r="BJ244" s="9" t="str">
        <f t="shared" si="30"/>
        <v/>
      </c>
      <c r="BK244" s="34" t="str">
        <f>IF(BF244&lt;&gt;"",IF(SUMIFS(E:E,H:H,BI244,G:G,"Ainukasutuses pind",C:C,"ÜÜRITAV PIND",BH:BH,1)=0,0,SUMIFS(E:E,H:H,BI244,G:G,"Ainukasutuses pind",C:C,"ÜÜRITAV PIND",BH:BH,1)),IF(BI244="Aktiivne vakantsus",SUMIFS(E:E,C:C,"üüritav pind",G:G,"ainukasutuses pind",BH:BH,1)-SUM($BK$2:BK243),IF(BI244="Üüritav büroopind kokku",SUM($BK$2:BK243),"")))</f>
        <v/>
      </c>
      <c r="BL244" s="34" t="str">
        <f>IF(BF244&lt;&gt;"",IFERROR(SUMIFS(E:E,G:G,"Ainukasutuses pind",C:C,"üüritav pind",H:H,BI244,A:A,-4)/SUMIFS(E:E,G:G,"Ainukasutuses pind",C:C,"üüritav pind",A:A,-4)*(IF(G244="Korruse üldpind", SUMIFS(E:E,G:G,"Ühiskasutuses korruse pind",C:C,"üüritav pind",A:A,-4,BH:BH,1),SUMIFS(E:E,G:G,"Korruse üldpind",C:C,"üüritav pind",A:A,-4,BH:BH,1))+SUMIFS(E:E,G:G,"Ühiskasutuses korruse pind",C:C,"üüritav pind",A:A,-4,BH:BH,1)),0)+IFERROR(SUMIFS(E:E,G:G,"Ainukasutuses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pind",H:H,BI244,A:A,-1)/SUMIFS(E:E,G:G,"Ainukasutuses pind",C:C,"üüritav pind",A:A,-1)*(IF(G244="Korruse üldpind",SUMIFS(E:E,G:G,"Ühiskasutuses korruse pind",C:C,"üüritav pind",A:A,-1,BH:BH,1),SUMIFS(E:E,G:G,"Korruse üldpind",C:C,"üüritav pind",A:A,-1,BH:BH,1))+SUMIFS(E:E,G:G,"Ühiskasutuses korruse pind",C:C,"üüritav pind",A:A,-1,BH:BH,1)),0)+IFERROR(SUMIFS(E:E,G:G,"Ainukasutuses pind",C:C,"üüritav pind",H:H,BI244,A:A,0)/SUMIFS(E:E,G:G,"Ainukasutuses pind",C:C,"üüritav pind",A:A,0)*(IF(G244="Korruse üldpind", SUMIFS(E:E,G:G,"Ühiskasutuses korruse pind",C:C,"üüritav pind",A:A,0,BH:BH,1),SUMIFS(E:E,G:G,"Korruse üldpind",C:C,"üüritav pind",A:A,0,BH:BH,1))+SUMIFS(E:E,G:G,"Ühiskasutuses korruse pind",C:C,"üüritav pind",A:A,0,BH:BH,1)),0)+IFERROR(SUMIFS(E:E,G:G,"Ainukasutuses pind",C:C,"üüritav pind",H:H,BI244,A:A,1)/SUMIFS(E:E,G:G,"Ainukasutuses pind",C:C,"üüritav pind",A:A,1)*(IF(G244="Korruse üldpind", SUMIFS(E:E,G:G,"Ühiskasutuses korruse pind",C:C,"üüritav pind",A:A,1,BH:BH,1),SUMIFS(E:E,G:G,"Korruse üldpind",C:C,"üüritav pind",A:A,1,BH:BH,1))+SUMIFS(E:E,G:G,"Ühiskasutuses korruse pind",C:C,"üüritav pind",A:A,1,BH:BH,1)),0)+IFERROR(SUMIFS(E:E,G:G,"Ainukasutuses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 0)+IFERROR(SUMIFS(E:E,G:G,"Ainukasutuses pind",C:C,"üüritav pind",H:H,BI244,A:A,4)/SUMIFS(E:E,G:G,"Ainukasutuses pind",C:C,"üüritav pind",A:A,4)*(IF(G244="Korruse üldpind",SUMIFS(E:E,G:G,"Ühiskasutuses korruse pind",C:C,"üüritav pind",A:A,4,BH:BH,1),SUMIFS(E:E,G:G,"Korruse üldpind",C:C,"üüritav pind",A:A,4,BH:BH,1))+SUMIFS(E:E,G:G,"Ühiskasutuses korruse pind",C:C,"üüritav pind",A:A,4,BH:BH,1)), 0)+IFERROR(SUMIFS(E:E,G:G,"Ainukasutuses pind",C:C,"üüritav pind",H:H,BI244,A:A,5)/SUMIFS(E:E,G:G,"Ainukasutuses pind",C:C,"üüritav pind",A:A,5)*(IF(G244="Korruse üldpind", SUMIFS(E:E,G:G,"Ühiskasutuses korruse pind",C:C,"üüritav pind",A:A,5,BH:BH,1),SUMIFS(E:E,G:G,"Korruse üldpind",C:C,"üüritav pind",A:A,5,BH:BH,1))+SUMIFS(E:E,G:G,"Ühiskasutuses korruse pind",C:C,"üüritav pind",A:A,5,BH:BH,1)), 0)+IFERROR(SUMIFS(E:E,G:G,"Ainukasutuses pind",C:C,"üüritav pind",H:H,BI244,A:A,6)/SUMIFS(E:E,G:G,"Ainukasutuses pind",C:C,"üüritav pind",A:A,6)*(IF(G244="Korruse üldpind", SUMIFS(E:E,G:G,"Ühiskasutuses korruse pind",C:C,"üüritav pind",A:A,6,BH:BH,1),SUMIFS(E:E,G:G,"Korruse üldpind",C:C,"üüritav pind",A:A,6,BH:BH,1))+SUMIFS(E:E,G:G,"Ühiskasutuses korruse pind",C:C,"üüritav pind",A:A,6,BH:BH,1)),0)+IFERROR(SUMIFS(E:E,G:G,"Ainukasutuses pind",C:C,"üüritav pind",H:H,BI244,A:A,7)/SUMIFS(E:E,G:G,"Ainukasutuses pind",C:C,"üüritav pind",A:A,7)*(IF(G244="Korruse üldpind", SUMIFS(E:E,G:G,"Ühiskasutuses korruse pind",C:C,"üüritav pind",A:A,7,BH:BH,1),SUMIFS(E:E,G:G,"Korruse üldpind",C:C,"üüritav pind",A:A,7,BH:BH,1))+SUMIFS(E:E,G:G,"Ühiskasutuses korruse pind",C:C,"üüritav pind",A:A,7,BH:BH,1)),0)+IFERROR(SUMIFS(E:E,G:G,"Ainukasutuses pind",C:C,"üüritav pind",H:H,BI244,A:A,8)/SUMIFS(E:E,G:G,"Ainukasutuses pind",C:C,"üüritav pind",A:A,8)*(IF(G244="Korruse üldpind", SUMIFS(E:E,G:G,"Ühiskasutuses korruse pind",C:C,"üüritav pind",A:A,8,BH:BH,1),SUMIFS(E:E,G:G,"Korruse üldpind",C:C,"üüritav pind",A:A,8,BH:BH,1))+SUMIFS(E:E,G:G,"Ühiskasutuses korruse pind",C:C,"üüritav pind",A:A,8,BH:BH,1)),0)+IFERROR(SUMIFS(E:E,G:G,"Ainukasutuses pind",C:C,"üüritav pind",H:H,BI244,A:A,9)/SUMIFS(E:E,G:G,"Ainukasutuses pind",C:C,"üüritav pind",A:A,9)*(IF(G244="Korruse üldpind", SUMIFS(E:E,G:G,"Ühiskasutuses korruse pind",C:C,"üüritav pind",A:A,9,BH:BH,1),SUMIFS(E:E,G:G,"Korruse üldpind",C:C,"üüritav pind",A:A,9,BH:BH,1))+SUMIFS(E:E,G:G,"Ühiskasutuses korruse pind",C:C,"üüritav pind",A:A,9,BH:BH,1)),0)+IFERROR(SUMIFS(E:E,G:G,"Ainukasutuses pind",C:C,"üüritav pind",H:H,BI244,A:A,10)/SUMIFS(E:E,G:G,"Ainukasutuses pind",C:C,"üüritav pind",A:A,10)*(IF(G244="Korruse üldpind", SUMIFS(E:E,G:G,"Ühiskasutuses korruse pind",C:C,"üüritav pind",A:A,10,BH:BH,1),SUMIFS(E:E,G:G,"Korruse üldpind",C:C,"üüritav pind",A:A,10,BH:BH,1))+SUMIFS(E:E,G:G,"Ühiskasutuses korruse pind",C:C,"üüritav pind",A:A,10,BH:BH,1)), 0)+IFERROR(SUMIFS(E:E,G:G,"Ainukasutuses pind",C:C,"üüritav pind",H:H,BI244,A:A,11)/SUMIFS(E:E,G:G,"Ainukasutuses pind",C:C,"üüritav pind",A:A,11)*(IF(G244="Korruse üldpind",SUMIFS(E:E,G:G,"Ühiskasutuses korruse pind",C:C,"üüritav pind",A:A,11,BH:BH,1),SUMIFS(E:E,G:G,"Korruse üldpind",C:C,"üüritav pind",A:A,11,BH:BH,1))+SUMIFS(E:E,G:G,"Ühiskasutuses korruse pind",C:C,"üüritav pind",A:A,11,BH:BH,1)), 0)+IFERROR(SUMIFS(E:E,G:G,"Ainukasutuses pind",C:C,"üüritav pind",H:H,BI244,A:A,12)/SUMIFS(E:E,G:G,"Ainukasutuses pind",C:C,"üüritav pind",A:A,12)*(IF(G244="Korruse üldpind", SUMIFS(E:E,G:G,"Ühiskasutuses korruse pind",C:C,"üüritav pind",A:A,12,BH:BH,1),SUMIFS(E:E,G:G,"Korruse üldpind",C:C,"üüritav pind",A:A,12,BH:BH,1))+SUMIFS(E:E,G:G,"Ühiskasutuses korruse pind",C:C,"üüritav pind",A:A,12,BH:BH,1)),0)+IFERROR(SUMIFS(E:E,G:G,"Ainukasutuses pind",C:C,"üüritav pind",H:H,BI244,A:A,13)/SUMIFS(E:E,G:G,"Ainukasutuses pind",C:C,"üüritav pind",A:A,13)*(IF(G244="Korruse üldpind", SUMIFS(E:E,G:G,"Ühiskasutuses korruse pind",C:C,"üüritav pind",A:A,13,BH:BH,1),SUMIFS(E:E,G:G,"Korruse üldpind",C:C,"üüritav pind",A:A,13,BH:BH,1))+SUMIFS(E:E,G:G,"Ühiskasutuses korruse pind",C:C,"üüritav pind",A:A,13,BH:BH,1)),0)+IFERROR(SUMIFS(E:E,G:G,"Ainukasutuses pind",C:C,"Üüritav pind",H:H,BI244,A:A,14)/SUMIFS(E:E,G:G,"Ainukasutuses pind",C:C,"Üüritav pind",A:A,14)*(IF(G244="Korruse üldpind", SUMIFS(E:E,G:G,"Ühiskasutuses korruse pind",C:C,"üüritav pind",A:A,14,BH:BH,1),SUMIFS(E:E,G:G,"Korruse üldpind",C:C,"üüritav pind",A:A,14,BH:BH,1))+SUMIFS(E:E,G:G,"Ühiskasutuses korruse pind",C:C,"üüritav pind",A:A,14,BH:BH,1)), 0),IF(BI244="Aktiivne vakantsus", SUMIFS(E:E,C:C,"üüritav pind",G:G,"Ühiskasutuses korruse pind",BH:BH,1)+SUMIFS(E:E,C:C,"üüritav pind",G:G,"Korruse üldpind",BH:BH,1)-SUM($BL$2:BL243), IF(BI244="Üüritav büroopind kokku", SUM($BL$2:BL243), "")))</f>
        <v/>
      </c>
      <c r="BM244" s="34" t="str">
        <f ca="1">IF(BF244&lt;&gt;"",IFERROR(AY244/SUM($AY$3:OFFSET($AY$3,MATCH("Üüritav büroopind kokku",$BI$5:$BI$300,0),0))*(SUMIFS(E:E,G:G,"Ühiskasutuses hoone pind",C:C,"ÜÜRITAV PIND",BH:BH,1)+SUMIFS(E:E,G:G,"Hoone üldpind",C:C,"ÜÜRITAV PIND",BH:BH,1)),0),IF(BI244="Aktiivne vakantsus",IFERROR(AY244/SUM($AY$3:OFFSET($AY$3,MATCH("Üüritav büroopind kokku",$BI$5:$BI$300,0),0))*(SUMIFS(E:E,G:G,"Ühiskasutuses hoone pind",C:C,"ÜÜRITAV PIND",BH:BH,1)+SUMIFS(E:E,G:G,"Hoone üldpind",C:C,"ÜÜRITAV PIND",BH:BH,1)),0),IF(BI244="Üüritav büroopind kokku",SUM($BM$2:BM243),"")))</f>
        <v/>
      </c>
      <c r="BN244" s="34" t="str">
        <f>IF(OR(BF244&lt;&gt;"",BI244="Aktiivne vakantsus"),IFERROR(SUMIFS(INDEX($AC$3:$AU$1002,0,MATCH($BI244,AC$2:AU$2,0)),$BH$3:$BH$1002,1),0),IF(BI244="Üüritav büroopind kokku",SUM($BN$2:BN243), ""))</f>
        <v/>
      </c>
      <c r="BO244" s="34" t="str">
        <f t="shared" si="28"/>
        <v/>
      </c>
      <c r="BP244" s="114" t="str">
        <f t="shared" ca="1" si="26"/>
        <v/>
      </c>
    </row>
    <row r="245" spans="1:68" x14ac:dyDescent="0.3">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c r="BH245" s="108" t="str">
        <f t="shared" si="27"/>
        <v/>
      </c>
      <c r="BI245" s="9" t="str">
        <f t="shared" si="29"/>
        <v/>
      </c>
      <c r="BJ245" s="9" t="str">
        <f t="shared" si="30"/>
        <v/>
      </c>
      <c r="BK245" s="34" t="str">
        <f>IF(BF245&lt;&gt;"",IF(SUMIFS(E:E,H:H,BI245,G:G,"Ainukasutuses pind",C:C,"ÜÜRITAV PIND",BH:BH,1)=0,0,SUMIFS(E:E,H:H,BI245,G:G,"Ainukasutuses pind",C:C,"ÜÜRITAV PIND",BH:BH,1)),IF(BI245="Aktiivne vakantsus",SUMIFS(E:E,C:C,"üüritav pind",G:G,"ainukasutuses pind",BH:BH,1)-SUM($BK$2:BK244),IF(BI245="Üüritav büroopind kokku",SUM($BK$2:BK244),"")))</f>
        <v/>
      </c>
      <c r="BL245" s="34" t="str">
        <f>IF(BF245&lt;&gt;"",IFERROR(SUMIFS(E:E,G:G,"Ainukasutuses pind",C:C,"üüritav pind",H:H,BI245,A:A,-4)/SUMIFS(E:E,G:G,"Ainukasutuses pind",C:C,"üüritav pind",A:A,-4)*(IF(G245="Korruse üldpind", SUMIFS(E:E,G:G,"Ühiskasutuses korruse pind",C:C,"üüritav pind",A:A,-4,BH:BH,1),SUMIFS(E:E,G:G,"Korruse üldpind",C:C,"üüritav pind",A:A,-4,BH:BH,1))+SUMIFS(E:E,G:G,"Ühiskasutuses korruse pind",C:C,"üüritav pind",A:A,-4,BH:BH,1)),0)+IFERROR(SUMIFS(E:E,G:G,"Ainukasutuses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pind",H:H,BI245,A:A,-1)/SUMIFS(E:E,G:G,"Ainukasutuses pind",C:C,"üüritav pind",A:A,-1)*(IF(G245="Korruse üldpind",SUMIFS(E:E,G:G,"Ühiskasutuses korruse pind",C:C,"üüritav pind",A:A,-1,BH:BH,1),SUMIFS(E:E,G:G,"Korruse üldpind",C:C,"üüritav pind",A:A,-1,BH:BH,1))+SUMIFS(E:E,G:G,"Ühiskasutuses korruse pind",C:C,"üüritav pind",A:A,-1,BH:BH,1)),0)+IFERROR(SUMIFS(E:E,G:G,"Ainukasutuses pind",C:C,"üüritav pind",H:H,BI245,A:A,0)/SUMIFS(E:E,G:G,"Ainukasutuses pind",C:C,"üüritav pind",A:A,0)*(IF(G245="Korruse üldpind", SUMIFS(E:E,G:G,"Ühiskasutuses korruse pind",C:C,"üüritav pind",A:A,0,BH:BH,1),SUMIFS(E:E,G:G,"Korruse üldpind",C:C,"üüritav pind",A:A,0,BH:BH,1))+SUMIFS(E:E,G:G,"Ühiskasutuses korruse pind",C:C,"üüritav pind",A:A,0,BH:BH,1)),0)+IFERROR(SUMIFS(E:E,G:G,"Ainukasutuses pind",C:C,"üüritav pind",H:H,BI245,A:A,1)/SUMIFS(E:E,G:G,"Ainukasutuses pind",C:C,"üüritav pind",A:A,1)*(IF(G245="Korruse üldpind", SUMIFS(E:E,G:G,"Ühiskasutuses korruse pind",C:C,"üüritav pind",A:A,1,BH:BH,1),SUMIFS(E:E,G:G,"Korruse üldpind",C:C,"üüritav pind",A:A,1,BH:BH,1))+SUMIFS(E:E,G:G,"Ühiskasutuses korruse pind",C:C,"üüritav pind",A:A,1,BH:BH,1)),0)+IFERROR(SUMIFS(E:E,G:G,"Ainukasutuses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 0)+IFERROR(SUMIFS(E:E,G:G,"Ainukasutuses pind",C:C,"üüritav pind",H:H,BI245,A:A,4)/SUMIFS(E:E,G:G,"Ainukasutuses pind",C:C,"üüritav pind",A:A,4)*(IF(G245="Korruse üldpind",SUMIFS(E:E,G:G,"Ühiskasutuses korruse pind",C:C,"üüritav pind",A:A,4,BH:BH,1),SUMIFS(E:E,G:G,"Korruse üldpind",C:C,"üüritav pind",A:A,4,BH:BH,1))+SUMIFS(E:E,G:G,"Ühiskasutuses korruse pind",C:C,"üüritav pind",A:A,4,BH:BH,1)), 0)+IFERROR(SUMIFS(E:E,G:G,"Ainukasutuses pind",C:C,"üüritav pind",H:H,BI245,A:A,5)/SUMIFS(E:E,G:G,"Ainukasutuses pind",C:C,"üüritav pind",A:A,5)*(IF(G245="Korruse üldpind", SUMIFS(E:E,G:G,"Ühiskasutuses korruse pind",C:C,"üüritav pind",A:A,5,BH:BH,1),SUMIFS(E:E,G:G,"Korruse üldpind",C:C,"üüritav pind",A:A,5,BH:BH,1))+SUMIFS(E:E,G:G,"Ühiskasutuses korruse pind",C:C,"üüritav pind",A:A,5,BH:BH,1)), 0)+IFERROR(SUMIFS(E:E,G:G,"Ainukasutuses pind",C:C,"üüritav pind",H:H,BI245,A:A,6)/SUMIFS(E:E,G:G,"Ainukasutuses pind",C:C,"üüritav pind",A:A,6)*(IF(G245="Korruse üldpind", SUMIFS(E:E,G:G,"Ühiskasutuses korruse pind",C:C,"üüritav pind",A:A,6,BH:BH,1),SUMIFS(E:E,G:G,"Korruse üldpind",C:C,"üüritav pind",A:A,6,BH:BH,1))+SUMIFS(E:E,G:G,"Ühiskasutuses korruse pind",C:C,"üüritav pind",A:A,6,BH:BH,1)),0)+IFERROR(SUMIFS(E:E,G:G,"Ainukasutuses pind",C:C,"üüritav pind",H:H,BI245,A:A,7)/SUMIFS(E:E,G:G,"Ainukasutuses pind",C:C,"üüritav pind",A:A,7)*(IF(G245="Korruse üldpind", SUMIFS(E:E,G:G,"Ühiskasutuses korruse pind",C:C,"üüritav pind",A:A,7,BH:BH,1),SUMIFS(E:E,G:G,"Korruse üldpind",C:C,"üüritav pind",A:A,7,BH:BH,1))+SUMIFS(E:E,G:G,"Ühiskasutuses korruse pind",C:C,"üüritav pind",A:A,7,BH:BH,1)),0)+IFERROR(SUMIFS(E:E,G:G,"Ainukasutuses pind",C:C,"üüritav pind",H:H,BI245,A:A,8)/SUMIFS(E:E,G:G,"Ainukasutuses pind",C:C,"üüritav pind",A:A,8)*(IF(G245="Korruse üldpind", SUMIFS(E:E,G:G,"Ühiskasutuses korruse pind",C:C,"üüritav pind",A:A,8,BH:BH,1),SUMIFS(E:E,G:G,"Korruse üldpind",C:C,"üüritav pind",A:A,8,BH:BH,1))+SUMIFS(E:E,G:G,"Ühiskasutuses korruse pind",C:C,"üüritav pind",A:A,8,BH:BH,1)),0)+IFERROR(SUMIFS(E:E,G:G,"Ainukasutuses pind",C:C,"üüritav pind",H:H,BI245,A:A,9)/SUMIFS(E:E,G:G,"Ainukasutuses pind",C:C,"üüritav pind",A:A,9)*(IF(G245="Korruse üldpind", SUMIFS(E:E,G:G,"Ühiskasutuses korruse pind",C:C,"üüritav pind",A:A,9,BH:BH,1),SUMIFS(E:E,G:G,"Korruse üldpind",C:C,"üüritav pind",A:A,9,BH:BH,1))+SUMIFS(E:E,G:G,"Ühiskasutuses korruse pind",C:C,"üüritav pind",A:A,9,BH:BH,1)),0)+IFERROR(SUMIFS(E:E,G:G,"Ainukasutuses pind",C:C,"üüritav pind",H:H,BI245,A:A,10)/SUMIFS(E:E,G:G,"Ainukasutuses pind",C:C,"üüritav pind",A:A,10)*(IF(G245="Korruse üldpind", SUMIFS(E:E,G:G,"Ühiskasutuses korruse pind",C:C,"üüritav pind",A:A,10,BH:BH,1),SUMIFS(E:E,G:G,"Korruse üldpind",C:C,"üüritav pind",A:A,10,BH:BH,1))+SUMIFS(E:E,G:G,"Ühiskasutuses korruse pind",C:C,"üüritav pind",A:A,10,BH:BH,1)), 0)+IFERROR(SUMIFS(E:E,G:G,"Ainukasutuses pind",C:C,"üüritav pind",H:H,BI245,A:A,11)/SUMIFS(E:E,G:G,"Ainukasutuses pind",C:C,"üüritav pind",A:A,11)*(IF(G245="Korruse üldpind",SUMIFS(E:E,G:G,"Ühiskasutuses korruse pind",C:C,"üüritav pind",A:A,11,BH:BH,1),SUMIFS(E:E,G:G,"Korruse üldpind",C:C,"üüritav pind",A:A,11,BH:BH,1))+SUMIFS(E:E,G:G,"Ühiskasutuses korruse pind",C:C,"üüritav pind",A:A,11,BH:BH,1)), 0)+IFERROR(SUMIFS(E:E,G:G,"Ainukasutuses pind",C:C,"üüritav pind",H:H,BI245,A:A,12)/SUMIFS(E:E,G:G,"Ainukasutuses pind",C:C,"üüritav pind",A:A,12)*(IF(G245="Korruse üldpind", SUMIFS(E:E,G:G,"Ühiskasutuses korruse pind",C:C,"üüritav pind",A:A,12,BH:BH,1),SUMIFS(E:E,G:G,"Korruse üldpind",C:C,"üüritav pind",A:A,12,BH:BH,1))+SUMIFS(E:E,G:G,"Ühiskasutuses korruse pind",C:C,"üüritav pind",A:A,12,BH:BH,1)),0)+IFERROR(SUMIFS(E:E,G:G,"Ainukasutuses pind",C:C,"üüritav pind",H:H,BI245,A:A,13)/SUMIFS(E:E,G:G,"Ainukasutuses pind",C:C,"üüritav pind",A:A,13)*(IF(G245="Korruse üldpind", SUMIFS(E:E,G:G,"Ühiskasutuses korruse pind",C:C,"üüritav pind",A:A,13,BH:BH,1),SUMIFS(E:E,G:G,"Korruse üldpind",C:C,"üüritav pind",A:A,13,BH:BH,1))+SUMIFS(E:E,G:G,"Ühiskasutuses korruse pind",C:C,"üüritav pind",A:A,13,BH:BH,1)),0)+IFERROR(SUMIFS(E:E,G:G,"Ainukasutuses pind",C:C,"Üüritav pind",H:H,BI245,A:A,14)/SUMIFS(E:E,G:G,"Ainukasutuses pind",C:C,"Üüritav pind",A:A,14)*(IF(G245="Korruse üldpind", SUMIFS(E:E,G:G,"Ühiskasutuses korruse pind",C:C,"üüritav pind",A:A,14,BH:BH,1),SUMIFS(E:E,G:G,"Korruse üldpind",C:C,"üüritav pind",A:A,14,BH:BH,1))+SUMIFS(E:E,G:G,"Ühiskasutuses korruse pind",C:C,"üüritav pind",A:A,14,BH:BH,1)), 0),IF(BI245="Aktiivne vakantsus", SUMIFS(E:E,C:C,"üüritav pind",G:G,"Ühiskasutuses korruse pind",BH:BH,1)+SUMIFS(E:E,C:C,"üüritav pind",G:G,"Korruse üldpind",BH:BH,1)-SUM($BL$2:BL244), IF(BI245="Üüritav büroopind kokku", SUM($BL$2:BL244), "")))</f>
        <v/>
      </c>
      <c r="BM245" s="34" t="str">
        <f ca="1">IF(BF245&lt;&gt;"",IFERROR(AY245/SUM($AY$3:OFFSET($AY$3,MATCH("Üüritav büroopind kokku",$BI$5:$BI$300,0),0))*(SUMIFS(E:E,G:G,"Ühiskasutuses hoone pind",C:C,"ÜÜRITAV PIND",BH:BH,1)+SUMIFS(E:E,G:G,"Hoone üldpind",C:C,"ÜÜRITAV PIND",BH:BH,1)),0),IF(BI245="Aktiivne vakantsus",IFERROR(AY245/SUM($AY$3:OFFSET($AY$3,MATCH("Üüritav büroopind kokku",$BI$5:$BI$300,0),0))*(SUMIFS(E:E,G:G,"Ühiskasutuses hoone pind",C:C,"ÜÜRITAV PIND",BH:BH,1)+SUMIFS(E:E,G:G,"Hoone üldpind",C:C,"ÜÜRITAV PIND",BH:BH,1)),0),IF(BI245="Üüritav büroopind kokku",SUM($BM$2:BM244),"")))</f>
        <v/>
      </c>
      <c r="BN245" s="34" t="str">
        <f>IF(OR(BF245&lt;&gt;"",BI245="Aktiivne vakantsus"),IFERROR(SUMIFS(INDEX($AC$3:$AU$1002,0,MATCH($BI245,AC$2:AU$2,0)),$BH$3:$BH$1002,1),0),IF(BI245="Üüritav büroopind kokku",SUM($BN$2:BN244), ""))</f>
        <v/>
      </c>
      <c r="BO245" s="34" t="str">
        <f t="shared" si="28"/>
        <v/>
      </c>
      <c r="BP245" s="114" t="str">
        <f t="shared" ca="1" si="26"/>
        <v/>
      </c>
    </row>
    <row r="246" spans="1:68" x14ac:dyDescent="0.3">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c r="BH246" s="108" t="str">
        <f t="shared" si="27"/>
        <v/>
      </c>
      <c r="BI246" s="9" t="str">
        <f t="shared" si="29"/>
        <v/>
      </c>
      <c r="BJ246" s="9" t="str">
        <f t="shared" si="30"/>
        <v/>
      </c>
      <c r="BK246" s="34" t="str">
        <f>IF(BF246&lt;&gt;"",IF(SUMIFS(E:E,H:H,BI246,G:G,"Ainukasutuses pind",C:C,"ÜÜRITAV PIND",BH:BH,1)=0,0,SUMIFS(E:E,H:H,BI246,G:G,"Ainukasutuses pind",C:C,"ÜÜRITAV PIND",BH:BH,1)),IF(BI246="Aktiivne vakantsus",SUMIFS(E:E,C:C,"üüritav pind",G:G,"ainukasutuses pind",BH:BH,1)-SUM($BK$2:BK245),IF(BI246="Üüritav büroopind kokku",SUM($BK$2:BK245),"")))</f>
        <v/>
      </c>
      <c r="BL246" s="34" t="str">
        <f>IF(BF246&lt;&gt;"",IFERROR(SUMIFS(E:E,G:G,"Ainukasutuses pind",C:C,"üüritav pind",H:H,BI246,A:A,-4)/SUMIFS(E:E,G:G,"Ainukasutuses pind",C:C,"üüritav pind",A:A,-4)*(IF(G246="Korruse üldpind", SUMIFS(E:E,G:G,"Ühiskasutuses korruse pind",C:C,"üüritav pind",A:A,-4,BH:BH,1),SUMIFS(E:E,G:G,"Korruse üldpind",C:C,"üüritav pind",A:A,-4,BH:BH,1))+SUMIFS(E:E,G:G,"Ühiskasutuses korruse pind",C:C,"üüritav pind",A:A,-4,BH:BH,1)),0)+IFERROR(SUMIFS(E:E,G:G,"Ainukasutuses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pind",H:H,BI246,A:A,-1)/SUMIFS(E:E,G:G,"Ainukasutuses pind",C:C,"üüritav pind",A:A,-1)*(IF(G246="Korruse üldpind",SUMIFS(E:E,G:G,"Ühiskasutuses korruse pind",C:C,"üüritav pind",A:A,-1,BH:BH,1),SUMIFS(E:E,G:G,"Korruse üldpind",C:C,"üüritav pind",A:A,-1,BH:BH,1))+SUMIFS(E:E,G:G,"Ühiskasutuses korruse pind",C:C,"üüritav pind",A:A,-1,BH:BH,1)),0)+IFERROR(SUMIFS(E:E,G:G,"Ainukasutuses pind",C:C,"üüritav pind",H:H,BI246,A:A,0)/SUMIFS(E:E,G:G,"Ainukasutuses pind",C:C,"üüritav pind",A:A,0)*(IF(G246="Korruse üldpind", SUMIFS(E:E,G:G,"Ühiskasutuses korruse pind",C:C,"üüritav pind",A:A,0,BH:BH,1),SUMIFS(E:E,G:G,"Korruse üldpind",C:C,"üüritav pind",A:A,0,BH:BH,1))+SUMIFS(E:E,G:G,"Ühiskasutuses korruse pind",C:C,"üüritav pind",A:A,0,BH:BH,1)),0)+IFERROR(SUMIFS(E:E,G:G,"Ainukasutuses pind",C:C,"üüritav pind",H:H,BI246,A:A,1)/SUMIFS(E:E,G:G,"Ainukasutuses pind",C:C,"üüritav pind",A:A,1)*(IF(G246="Korruse üldpind", SUMIFS(E:E,G:G,"Ühiskasutuses korruse pind",C:C,"üüritav pind",A:A,1,BH:BH,1),SUMIFS(E:E,G:G,"Korruse üldpind",C:C,"üüritav pind",A:A,1,BH:BH,1))+SUMIFS(E:E,G:G,"Ühiskasutuses korruse pind",C:C,"üüritav pind",A:A,1,BH:BH,1)),0)+IFERROR(SUMIFS(E:E,G:G,"Ainukasutuses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 0)+IFERROR(SUMIFS(E:E,G:G,"Ainukasutuses pind",C:C,"üüritav pind",H:H,BI246,A:A,4)/SUMIFS(E:E,G:G,"Ainukasutuses pind",C:C,"üüritav pind",A:A,4)*(IF(G246="Korruse üldpind",SUMIFS(E:E,G:G,"Ühiskasutuses korruse pind",C:C,"üüritav pind",A:A,4,BH:BH,1),SUMIFS(E:E,G:G,"Korruse üldpind",C:C,"üüritav pind",A:A,4,BH:BH,1))+SUMIFS(E:E,G:G,"Ühiskasutuses korruse pind",C:C,"üüritav pind",A:A,4,BH:BH,1)), 0)+IFERROR(SUMIFS(E:E,G:G,"Ainukasutuses pind",C:C,"üüritav pind",H:H,BI246,A:A,5)/SUMIFS(E:E,G:G,"Ainukasutuses pind",C:C,"üüritav pind",A:A,5)*(IF(G246="Korruse üldpind", SUMIFS(E:E,G:G,"Ühiskasutuses korruse pind",C:C,"üüritav pind",A:A,5,BH:BH,1),SUMIFS(E:E,G:G,"Korruse üldpind",C:C,"üüritav pind",A:A,5,BH:BH,1))+SUMIFS(E:E,G:G,"Ühiskasutuses korruse pind",C:C,"üüritav pind",A:A,5,BH:BH,1)), 0)+IFERROR(SUMIFS(E:E,G:G,"Ainukasutuses pind",C:C,"üüritav pind",H:H,BI246,A:A,6)/SUMIFS(E:E,G:G,"Ainukasutuses pind",C:C,"üüritav pind",A:A,6)*(IF(G246="Korruse üldpind", SUMIFS(E:E,G:G,"Ühiskasutuses korruse pind",C:C,"üüritav pind",A:A,6,BH:BH,1),SUMIFS(E:E,G:G,"Korruse üldpind",C:C,"üüritav pind",A:A,6,BH:BH,1))+SUMIFS(E:E,G:G,"Ühiskasutuses korruse pind",C:C,"üüritav pind",A:A,6,BH:BH,1)),0)+IFERROR(SUMIFS(E:E,G:G,"Ainukasutuses pind",C:C,"üüritav pind",H:H,BI246,A:A,7)/SUMIFS(E:E,G:G,"Ainukasutuses pind",C:C,"üüritav pind",A:A,7)*(IF(G246="Korruse üldpind", SUMIFS(E:E,G:G,"Ühiskasutuses korruse pind",C:C,"üüritav pind",A:A,7,BH:BH,1),SUMIFS(E:E,G:G,"Korruse üldpind",C:C,"üüritav pind",A:A,7,BH:BH,1))+SUMIFS(E:E,G:G,"Ühiskasutuses korruse pind",C:C,"üüritav pind",A:A,7,BH:BH,1)),0)+IFERROR(SUMIFS(E:E,G:G,"Ainukasutuses pind",C:C,"üüritav pind",H:H,BI246,A:A,8)/SUMIFS(E:E,G:G,"Ainukasutuses pind",C:C,"üüritav pind",A:A,8)*(IF(G246="Korruse üldpind", SUMIFS(E:E,G:G,"Ühiskasutuses korruse pind",C:C,"üüritav pind",A:A,8,BH:BH,1),SUMIFS(E:E,G:G,"Korruse üldpind",C:C,"üüritav pind",A:A,8,BH:BH,1))+SUMIFS(E:E,G:G,"Ühiskasutuses korruse pind",C:C,"üüritav pind",A:A,8,BH:BH,1)),0)+IFERROR(SUMIFS(E:E,G:G,"Ainukasutuses pind",C:C,"üüritav pind",H:H,BI246,A:A,9)/SUMIFS(E:E,G:G,"Ainukasutuses pind",C:C,"üüritav pind",A:A,9)*(IF(G246="Korruse üldpind", SUMIFS(E:E,G:G,"Ühiskasutuses korruse pind",C:C,"üüritav pind",A:A,9,BH:BH,1),SUMIFS(E:E,G:G,"Korruse üldpind",C:C,"üüritav pind",A:A,9,BH:BH,1))+SUMIFS(E:E,G:G,"Ühiskasutuses korruse pind",C:C,"üüritav pind",A:A,9,BH:BH,1)),0)+IFERROR(SUMIFS(E:E,G:G,"Ainukasutuses pind",C:C,"üüritav pind",H:H,BI246,A:A,10)/SUMIFS(E:E,G:G,"Ainukasutuses pind",C:C,"üüritav pind",A:A,10)*(IF(G246="Korruse üldpind", SUMIFS(E:E,G:G,"Ühiskasutuses korruse pind",C:C,"üüritav pind",A:A,10,BH:BH,1),SUMIFS(E:E,G:G,"Korruse üldpind",C:C,"üüritav pind",A:A,10,BH:BH,1))+SUMIFS(E:E,G:G,"Ühiskasutuses korruse pind",C:C,"üüritav pind",A:A,10,BH:BH,1)), 0)+IFERROR(SUMIFS(E:E,G:G,"Ainukasutuses pind",C:C,"üüritav pind",H:H,BI246,A:A,11)/SUMIFS(E:E,G:G,"Ainukasutuses pind",C:C,"üüritav pind",A:A,11)*(IF(G246="Korruse üldpind",SUMIFS(E:E,G:G,"Ühiskasutuses korruse pind",C:C,"üüritav pind",A:A,11,BH:BH,1),SUMIFS(E:E,G:G,"Korruse üldpind",C:C,"üüritav pind",A:A,11,BH:BH,1))+SUMIFS(E:E,G:G,"Ühiskasutuses korruse pind",C:C,"üüritav pind",A:A,11,BH:BH,1)), 0)+IFERROR(SUMIFS(E:E,G:G,"Ainukasutuses pind",C:C,"üüritav pind",H:H,BI246,A:A,12)/SUMIFS(E:E,G:G,"Ainukasutuses pind",C:C,"üüritav pind",A:A,12)*(IF(G246="Korruse üldpind", SUMIFS(E:E,G:G,"Ühiskasutuses korruse pind",C:C,"üüritav pind",A:A,12,BH:BH,1),SUMIFS(E:E,G:G,"Korruse üldpind",C:C,"üüritav pind",A:A,12,BH:BH,1))+SUMIFS(E:E,G:G,"Ühiskasutuses korruse pind",C:C,"üüritav pind",A:A,12,BH:BH,1)),0)+IFERROR(SUMIFS(E:E,G:G,"Ainukasutuses pind",C:C,"üüritav pind",H:H,BI246,A:A,13)/SUMIFS(E:E,G:G,"Ainukasutuses pind",C:C,"üüritav pind",A:A,13)*(IF(G246="Korruse üldpind", SUMIFS(E:E,G:G,"Ühiskasutuses korruse pind",C:C,"üüritav pind",A:A,13,BH:BH,1),SUMIFS(E:E,G:G,"Korruse üldpind",C:C,"üüritav pind",A:A,13,BH:BH,1))+SUMIFS(E:E,G:G,"Ühiskasutuses korruse pind",C:C,"üüritav pind",A:A,13,BH:BH,1)),0)+IFERROR(SUMIFS(E:E,G:G,"Ainukasutuses pind",C:C,"Üüritav pind",H:H,BI246,A:A,14)/SUMIFS(E:E,G:G,"Ainukasutuses pind",C:C,"Üüritav pind",A:A,14)*(IF(G246="Korruse üldpind", SUMIFS(E:E,G:G,"Ühiskasutuses korruse pind",C:C,"üüritav pind",A:A,14,BH:BH,1),SUMIFS(E:E,G:G,"Korruse üldpind",C:C,"üüritav pind",A:A,14,BH:BH,1))+SUMIFS(E:E,G:G,"Ühiskasutuses korruse pind",C:C,"üüritav pind",A:A,14,BH:BH,1)), 0),IF(BI246="Aktiivne vakantsus", SUMIFS(E:E,C:C,"üüritav pind",G:G,"Ühiskasutuses korruse pind",BH:BH,1)+SUMIFS(E:E,C:C,"üüritav pind",G:G,"Korruse üldpind",BH:BH,1)-SUM($BL$2:BL245), IF(BI246="Üüritav büroopind kokku", SUM($BL$2:BL245), "")))</f>
        <v/>
      </c>
      <c r="BM246" s="34" t="str">
        <f ca="1">IF(BF246&lt;&gt;"",IFERROR(AY246/SUM($AY$3:OFFSET($AY$3,MATCH("Üüritav büroopind kokku",$BI$5:$BI$300,0),0))*(SUMIFS(E:E,G:G,"Ühiskasutuses hoone pind",C:C,"ÜÜRITAV PIND",BH:BH,1)+SUMIFS(E:E,G:G,"Hoone üldpind",C:C,"ÜÜRITAV PIND",BH:BH,1)),0),IF(BI246="Aktiivne vakantsus",IFERROR(AY246/SUM($AY$3:OFFSET($AY$3,MATCH("Üüritav büroopind kokku",$BI$5:$BI$300,0),0))*(SUMIFS(E:E,G:G,"Ühiskasutuses hoone pind",C:C,"ÜÜRITAV PIND",BH:BH,1)+SUMIFS(E:E,G:G,"Hoone üldpind",C:C,"ÜÜRITAV PIND",BH:BH,1)),0),IF(BI246="Üüritav büroopind kokku",SUM($BM$2:BM245),"")))</f>
        <v/>
      </c>
      <c r="BN246" s="34" t="str">
        <f>IF(OR(BF246&lt;&gt;"",BI246="Aktiivne vakantsus"),IFERROR(SUMIFS(INDEX($AC$3:$AU$1002,0,MATCH($BI246,AC$2:AU$2,0)),$BH$3:$BH$1002,1),0),IF(BI246="Üüritav büroopind kokku",SUM($BN$2:BN245), ""))</f>
        <v/>
      </c>
      <c r="BO246" s="34" t="str">
        <f t="shared" si="28"/>
        <v/>
      </c>
      <c r="BP246" s="114" t="str">
        <f t="shared" ca="1" si="26"/>
        <v/>
      </c>
    </row>
    <row r="247" spans="1:68" x14ac:dyDescent="0.3">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c r="BH247" s="108" t="str">
        <f t="shared" si="27"/>
        <v/>
      </c>
      <c r="BI247" s="9" t="str">
        <f t="shared" si="29"/>
        <v/>
      </c>
      <c r="BJ247" s="9" t="str">
        <f t="shared" si="30"/>
        <v/>
      </c>
      <c r="BK247" s="34" t="str">
        <f>IF(BF247&lt;&gt;"",IF(SUMIFS(E:E,H:H,BI247,G:G,"Ainukasutuses pind",C:C,"ÜÜRITAV PIND",BH:BH,1)=0,0,SUMIFS(E:E,H:H,BI247,G:G,"Ainukasutuses pind",C:C,"ÜÜRITAV PIND",BH:BH,1)),IF(BI247="Aktiivne vakantsus",SUMIFS(E:E,C:C,"üüritav pind",G:G,"ainukasutuses pind",BH:BH,1)-SUM($BK$2:BK246),IF(BI247="Üüritav büroopind kokku",SUM($BK$2:BK246),"")))</f>
        <v/>
      </c>
      <c r="BL247" s="34" t="str">
        <f>IF(BF247&lt;&gt;"",IFERROR(SUMIFS(E:E,G:G,"Ainukasutuses pind",C:C,"üüritav pind",H:H,BI247,A:A,-4)/SUMIFS(E:E,G:G,"Ainukasutuses pind",C:C,"üüritav pind",A:A,-4)*(IF(G247="Korruse üldpind", SUMIFS(E:E,G:G,"Ühiskasutuses korruse pind",C:C,"üüritav pind",A:A,-4,BH:BH,1),SUMIFS(E:E,G:G,"Korruse üldpind",C:C,"üüritav pind",A:A,-4,BH:BH,1))+SUMIFS(E:E,G:G,"Ühiskasutuses korruse pind",C:C,"üüritav pind",A:A,-4,BH:BH,1)),0)+IFERROR(SUMIFS(E:E,G:G,"Ainukasutuses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pind",H:H,BI247,A:A,-1)/SUMIFS(E:E,G:G,"Ainukasutuses pind",C:C,"üüritav pind",A:A,-1)*(IF(G247="Korruse üldpind",SUMIFS(E:E,G:G,"Ühiskasutuses korruse pind",C:C,"üüritav pind",A:A,-1,BH:BH,1),SUMIFS(E:E,G:G,"Korruse üldpind",C:C,"üüritav pind",A:A,-1,BH:BH,1))+SUMIFS(E:E,G:G,"Ühiskasutuses korruse pind",C:C,"üüritav pind",A:A,-1,BH:BH,1)),0)+IFERROR(SUMIFS(E:E,G:G,"Ainukasutuses pind",C:C,"üüritav pind",H:H,BI247,A:A,0)/SUMIFS(E:E,G:G,"Ainukasutuses pind",C:C,"üüritav pind",A:A,0)*(IF(G247="Korruse üldpind", SUMIFS(E:E,G:G,"Ühiskasutuses korruse pind",C:C,"üüritav pind",A:A,0,BH:BH,1),SUMIFS(E:E,G:G,"Korruse üldpind",C:C,"üüritav pind",A:A,0,BH:BH,1))+SUMIFS(E:E,G:G,"Ühiskasutuses korruse pind",C:C,"üüritav pind",A:A,0,BH:BH,1)),0)+IFERROR(SUMIFS(E:E,G:G,"Ainukasutuses pind",C:C,"üüritav pind",H:H,BI247,A:A,1)/SUMIFS(E:E,G:G,"Ainukasutuses pind",C:C,"üüritav pind",A:A,1)*(IF(G247="Korruse üldpind", SUMIFS(E:E,G:G,"Ühiskasutuses korruse pind",C:C,"üüritav pind",A:A,1,BH:BH,1),SUMIFS(E:E,G:G,"Korruse üldpind",C:C,"üüritav pind",A:A,1,BH:BH,1))+SUMIFS(E:E,G:G,"Ühiskasutuses korruse pind",C:C,"üüritav pind",A:A,1,BH:BH,1)),0)+IFERROR(SUMIFS(E:E,G:G,"Ainukasutuses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 0)+IFERROR(SUMIFS(E:E,G:G,"Ainukasutuses pind",C:C,"üüritav pind",H:H,BI247,A:A,4)/SUMIFS(E:E,G:G,"Ainukasutuses pind",C:C,"üüritav pind",A:A,4)*(IF(G247="Korruse üldpind",SUMIFS(E:E,G:G,"Ühiskasutuses korruse pind",C:C,"üüritav pind",A:A,4,BH:BH,1),SUMIFS(E:E,G:G,"Korruse üldpind",C:C,"üüritav pind",A:A,4,BH:BH,1))+SUMIFS(E:E,G:G,"Ühiskasutuses korruse pind",C:C,"üüritav pind",A:A,4,BH:BH,1)), 0)+IFERROR(SUMIFS(E:E,G:G,"Ainukasutuses pind",C:C,"üüritav pind",H:H,BI247,A:A,5)/SUMIFS(E:E,G:G,"Ainukasutuses pind",C:C,"üüritav pind",A:A,5)*(IF(G247="Korruse üldpind", SUMIFS(E:E,G:G,"Ühiskasutuses korruse pind",C:C,"üüritav pind",A:A,5,BH:BH,1),SUMIFS(E:E,G:G,"Korruse üldpind",C:C,"üüritav pind",A:A,5,BH:BH,1))+SUMIFS(E:E,G:G,"Ühiskasutuses korruse pind",C:C,"üüritav pind",A:A,5,BH:BH,1)), 0)+IFERROR(SUMIFS(E:E,G:G,"Ainukasutuses pind",C:C,"üüritav pind",H:H,BI247,A:A,6)/SUMIFS(E:E,G:G,"Ainukasutuses pind",C:C,"üüritav pind",A:A,6)*(IF(G247="Korruse üldpind", SUMIFS(E:E,G:G,"Ühiskasutuses korruse pind",C:C,"üüritav pind",A:A,6,BH:BH,1),SUMIFS(E:E,G:G,"Korruse üldpind",C:C,"üüritav pind",A:A,6,BH:BH,1))+SUMIFS(E:E,G:G,"Ühiskasutuses korruse pind",C:C,"üüritav pind",A:A,6,BH:BH,1)),0)+IFERROR(SUMIFS(E:E,G:G,"Ainukasutuses pind",C:C,"üüritav pind",H:H,BI247,A:A,7)/SUMIFS(E:E,G:G,"Ainukasutuses pind",C:C,"üüritav pind",A:A,7)*(IF(G247="Korruse üldpind", SUMIFS(E:E,G:G,"Ühiskasutuses korruse pind",C:C,"üüritav pind",A:A,7,BH:BH,1),SUMIFS(E:E,G:G,"Korruse üldpind",C:C,"üüritav pind",A:A,7,BH:BH,1))+SUMIFS(E:E,G:G,"Ühiskasutuses korruse pind",C:C,"üüritav pind",A:A,7,BH:BH,1)),0)+IFERROR(SUMIFS(E:E,G:G,"Ainukasutuses pind",C:C,"üüritav pind",H:H,BI247,A:A,8)/SUMIFS(E:E,G:G,"Ainukasutuses pind",C:C,"üüritav pind",A:A,8)*(IF(G247="Korruse üldpind", SUMIFS(E:E,G:G,"Ühiskasutuses korruse pind",C:C,"üüritav pind",A:A,8,BH:BH,1),SUMIFS(E:E,G:G,"Korruse üldpind",C:C,"üüritav pind",A:A,8,BH:BH,1))+SUMIFS(E:E,G:G,"Ühiskasutuses korruse pind",C:C,"üüritav pind",A:A,8,BH:BH,1)),0)+IFERROR(SUMIFS(E:E,G:G,"Ainukasutuses pind",C:C,"üüritav pind",H:H,BI247,A:A,9)/SUMIFS(E:E,G:G,"Ainukasutuses pind",C:C,"üüritav pind",A:A,9)*(IF(G247="Korruse üldpind", SUMIFS(E:E,G:G,"Ühiskasutuses korruse pind",C:C,"üüritav pind",A:A,9,BH:BH,1),SUMIFS(E:E,G:G,"Korruse üldpind",C:C,"üüritav pind",A:A,9,BH:BH,1))+SUMIFS(E:E,G:G,"Ühiskasutuses korruse pind",C:C,"üüritav pind",A:A,9,BH:BH,1)),0)+IFERROR(SUMIFS(E:E,G:G,"Ainukasutuses pind",C:C,"üüritav pind",H:H,BI247,A:A,10)/SUMIFS(E:E,G:G,"Ainukasutuses pind",C:C,"üüritav pind",A:A,10)*(IF(G247="Korruse üldpind", SUMIFS(E:E,G:G,"Ühiskasutuses korruse pind",C:C,"üüritav pind",A:A,10,BH:BH,1),SUMIFS(E:E,G:G,"Korruse üldpind",C:C,"üüritav pind",A:A,10,BH:BH,1))+SUMIFS(E:E,G:G,"Ühiskasutuses korruse pind",C:C,"üüritav pind",A:A,10,BH:BH,1)), 0)+IFERROR(SUMIFS(E:E,G:G,"Ainukasutuses pind",C:C,"üüritav pind",H:H,BI247,A:A,11)/SUMIFS(E:E,G:G,"Ainukasutuses pind",C:C,"üüritav pind",A:A,11)*(IF(G247="Korruse üldpind",SUMIFS(E:E,G:G,"Ühiskasutuses korruse pind",C:C,"üüritav pind",A:A,11,BH:BH,1),SUMIFS(E:E,G:G,"Korruse üldpind",C:C,"üüritav pind",A:A,11,BH:BH,1))+SUMIFS(E:E,G:G,"Ühiskasutuses korruse pind",C:C,"üüritav pind",A:A,11,BH:BH,1)), 0)+IFERROR(SUMIFS(E:E,G:G,"Ainukasutuses pind",C:C,"üüritav pind",H:H,BI247,A:A,12)/SUMIFS(E:E,G:G,"Ainukasutuses pind",C:C,"üüritav pind",A:A,12)*(IF(G247="Korruse üldpind", SUMIFS(E:E,G:G,"Ühiskasutuses korruse pind",C:C,"üüritav pind",A:A,12,BH:BH,1),SUMIFS(E:E,G:G,"Korruse üldpind",C:C,"üüritav pind",A:A,12,BH:BH,1))+SUMIFS(E:E,G:G,"Ühiskasutuses korruse pind",C:C,"üüritav pind",A:A,12,BH:BH,1)),0)+IFERROR(SUMIFS(E:E,G:G,"Ainukasutuses pind",C:C,"üüritav pind",H:H,BI247,A:A,13)/SUMIFS(E:E,G:G,"Ainukasutuses pind",C:C,"üüritav pind",A:A,13)*(IF(G247="Korruse üldpind", SUMIFS(E:E,G:G,"Ühiskasutuses korruse pind",C:C,"üüritav pind",A:A,13,BH:BH,1),SUMIFS(E:E,G:G,"Korruse üldpind",C:C,"üüritav pind",A:A,13,BH:BH,1))+SUMIFS(E:E,G:G,"Ühiskasutuses korruse pind",C:C,"üüritav pind",A:A,13,BH:BH,1)),0)+IFERROR(SUMIFS(E:E,G:G,"Ainukasutuses pind",C:C,"Üüritav pind",H:H,BI247,A:A,14)/SUMIFS(E:E,G:G,"Ainukasutuses pind",C:C,"Üüritav pind",A:A,14)*(IF(G247="Korruse üldpind", SUMIFS(E:E,G:G,"Ühiskasutuses korruse pind",C:C,"üüritav pind",A:A,14,BH:BH,1),SUMIFS(E:E,G:G,"Korruse üldpind",C:C,"üüritav pind",A:A,14,BH:BH,1))+SUMIFS(E:E,G:G,"Ühiskasutuses korruse pind",C:C,"üüritav pind",A:A,14,BH:BH,1)), 0),IF(BI247="Aktiivne vakantsus", SUMIFS(E:E,C:C,"üüritav pind",G:G,"Ühiskasutuses korruse pind",BH:BH,1)+SUMIFS(E:E,C:C,"üüritav pind",G:G,"Korruse üldpind",BH:BH,1)-SUM($BL$2:BL246), IF(BI247="Üüritav büroopind kokku", SUM($BL$2:BL246), "")))</f>
        <v/>
      </c>
      <c r="BM247" s="34" t="str">
        <f ca="1">IF(BF247&lt;&gt;"",IFERROR(AY247/SUM($AY$3:OFFSET($AY$3,MATCH("Üüritav büroopind kokku",$BI$5:$BI$300,0),0))*(SUMIFS(E:E,G:G,"Ühiskasutuses hoone pind",C:C,"ÜÜRITAV PIND",BH:BH,1)+SUMIFS(E:E,G:G,"Hoone üldpind",C:C,"ÜÜRITAV PIND",BH:BH,1)),0),IF(BI247="Aktiivne vakantsus",IFERROR(AY247/SUM($AY$3:OFFSET($AY$3,MATCH("Üüritav büroopind kokku",$BI$5:$BI$300,0),0))*(SUMIFS(E:E,G:G,"Ühiskasutuses hoone pind",C:C,"ÜÜRITAV PIND",BH:BH,1)+SUMIFS(E:E,G:G,"Hoone üldpind",C:C,"ÜÜRITAV PIND",BH:BH,1)),0),IF(BI247="Üüritav büroopind kokku",SUM($BM$2:BM246),"")))</f>
        <v/>
      </c>
      <c r="BN247" s="34" t="str">
        <f>IF(OR(BF247&lt;&gt;"",BI247="Aktiivne vakantsus"),IFERROR(SUMIFS(INDEX($AC$3:$AU$1002,0,MATCH($BI247,AC$2:AU$2,0)),$BH$3:$BH$1002,1),0),IF(BI247="Üüritav büroopind kokku",SUM($BN$2:BN246), ""))</f>
        <v/>
      </c>
      <c r="BO247" s="34" t="str">
        <f t="shared" si="28"/>
        <v/>
      </c>
      <c r="BP247" s="114" t="str">
        <f t="shared" ca="1" si="26"/>
        <v/>
      </c>
    </row>
    <row r="248" spans="1:68" x14ac:dyDescent="0.3">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c r="BH248" s="108" t="str">
        <f t="shared" si="27"/>
        <v/>
      </c>
      <c r="BI248" s="9" t="str">
        <f t="shared" si="29"/>
        <v/>
      </c>
      <c r="BJ248" s="9" t="str">
        <f t="shared" si="30"/>
        <v/>
      </c>
      <c r="BK248" s="34" t="str">
        <f>IF(BF248&lt;&gt;"",IF(SUMIFS(E:E,H:H,BI248,G:G,"Ainukasutuses pind",C:C,"ÜÜRITAV PIND",BH:BH,1)=0,0,SUMIFS(E:E,H:H,BI248,G:G,"Ainukasutuses pind",C:C,"ÜÜRITAV PIND",BH:BH,1)),IF(BI248="Aktiivne vakantsus",SUMIFS(E:E,C:C,"üüritav pind",G:G,"ainukasutuses pind",BH:BH,1)-SUM($BK$2:BK247),IF(BI248="Üüritav büroopind kokku",SUM($BK$2:BK247),"")))</f>
        <v/>
      </c>
      <c r="BL248" s="34" t="str">
        <f>IF(BF248&lt;&gt;"",IFERROR(SUMIFS(E:E,G:G,"Ainukasutuses pind",C:C,"üüritav pind",H:H,BI248,A:A,-4)/SUMIFS(E:E,G:G,"Ainukasutuses pind",C:C,"üüritav pind",A:A,-4)*(IF(G248="Korruse üldpind", SUMIFS(E:E,G:G,"Ühiskasutuses korruse pind",C:C,"üüritav pind",A:A,-4,BH:BH,1),SUMIFS(E:E,G:G,"Korruse üldpind",C:C,"üüritav pind",A:A,-4,BH:BH,1))+SUMIFS(E:E,G:G,"Ühiskasutuses korruse pind",C:C,"üüritav pind",A:A,-4,BH:BH,1)),0)+IFERROR(SUMIFS(E:E,G:G,"Ainukasutuses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pind",H:H,BI248,A:A,-1)/SUMIFS(E:E,G:G,"Ainukasutuses pind",C:C,"üüritav pind",A:A,-1)*(IF(G248="Korruse üldpind",SUMIFS(E:E,G:G,"Ühiskasutuses korruse pind",C:C,"üüritav pind",A:A,-1,BH:BH,1),SUMIFS(E:E,G:G,"Korruse üldpind",C:C,"üüritav pind",A:A,-1,BH:BH,1))+SUMIFS(E:E,G:G,"Ühiskasutuses korruse pind",C:C,"üüritav pind",A:A,-1,BH:BH,1)),0)+IFERROR(SUMIFS(E:E,G:G,"Ainukasutuses pind",C:C,"üüritav pind",H:H,BI248,A:A,0)/SUMIFS(E:E,G:G,"Ainukasutuses pind",C:C,"üüritav pind",A:A,0)*(IF(G248="Korruse üldpind", SUMIFS(E:E,G:G,"Ühiskasutuses korruse pind",C:C,"üüritav pind",A:A,0,BH:BH,1),SUMIFS(E:E,G:G,"Korruse üldpind",C:C,"üüritav pind",A:A,0,BH:BH,1))+SUMIFS(E:E,G:G,"Ühiskasutuses korruse pind",C:C,"üüritav pind",A:A,0,BH:BH,1)),0)+IFERROR(SUMIFS(E:E,G:G,"Ainukasutuses pind",C:C,"üüritav pind",H:H,BI248,A:A,1)/SUMIFS(E:E,G:G,"Ainukasutuses pind",C:C,"üüritav pind",A:A,1)*(IF(G248="Korruse üldpind", SUMIFS(E:E,G:G,"Ühiskasutuses korruse pind",C:C,"üüritav pind",A:A,1,BH:BH,1),SUMIFS(E:E,G:G,"Korruse üldpind",C:C,"üüritav pind",A:A,1,BH:BH,1))+SUMIFS(E:E,G:G,"Ühiskasutuses korruse pind",C:C,"üüritav pind",A:A,1,BH:BH,1)),0)+IFERROR(SUMIFS(E:E,G:G,"Ainukasutuses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 0)+IFERROR(SUMIFS(E:E,G:G,"Ainukasutuses pind",C:C,"üüritav pind",H:H,BI248,A:A,4)/SUMIFS(E:E,G:G,"Ainukasutuses pind",C:C,"üüritav pind",A:A,4)*(IF(G248="Korruse üldpind",SUMIFS(E:E,G:G,"Ühiskasutuses korruse pind",C:C,"üüritav pind",A:A,4,BH:BH,1),SUMIFS(E:E,G:G,"Korruse üldpind",C:C,"üüritav pind",A:A,4,BH:BH,1))+SUMIFS(E:E,G:G,"Ühiskasutuses korruse pind",C:C,"üüritav pind",A:A,4,BH:BH,1)), 0)+IFERROR(SUMIFS(E:E,G:G,"Ainukasutuses pind",C:C,"üüritav pind",H:H,BI248,A:A,5)/SUMIFS(E:E,G:G,"Ainukasutuses pind",C:C,"üüritav pind",A:A,5)*(IF(G248="Korruse üldpind", SUMIFS(E:E,G:G,"Ühiskasutuses korruse pind",C:C,"üüritav pind",A:A,5,BH:BH,1),SUMIFS(E:E,G:G,"Korruse üldpind",C:C,"üüritav pind",A:A,5,BH:BH,1))+SUMIFS(E:E,G:G,"Ühiskasutuses korruse pind",C:C,"üüritav pind",A:A,5,BH:BH,1)), 0)+IFERROR(SUMIFS(E:E,G:G,"Ainukasutuses pind",C:C,"üüritav pind",H:H,BI248,A:A,6)/SUMIFS(E:E,G:G,"Ainukasutuses pind",C:C,"üüritav pind",A:A,6)*(IF(G248="Korruse üldpind", SUMIFS(E:E,G:G,"Ühiskasutuses korruse pind",C:C,"üüritav pind",A:A,6,BH:BH,1),SUMIFS(E:E,G:G,"Korruse üldpind",C:C,"üüritav pind",A:A,6,BH:BH,1))+SUMIFS(E:E,G:G,"Ühiskasutuses korruse pind",C:C,"üüritav pind",A:A,6,BH:BH,1)),0)+IFERROR(SUMIFS(E:E,G:G,"Ainukasutuses pind",C:C,"üüritav pind",H:H,BI248,A:A,7)/SUMIFS(E:E,G:G,"Ainukasutuses pind",C:C,"üüritav pind",A:A,7)*(IF(G248="Korruse üldpind", SUMIFS(E:E,G:G,"Ühiskasutuses korruse pind",C:C,"üüritav pind",A:A,7,BH:BH,1),SUMIFS(E:E,G:G,"Korruse üldpind",C:C,"üüritav pind",A:A,7,BH:BH,1))+SUMIFS(E:E,G:G,"Ühiskasutuses korruse pind",C:C,"üüritav pind",A:A,7,BH:BH,1)),0)+IFERROR(SUMIFS(E:E,G:G,"Ainukasutuses pind",C:C,"üüritav pind",H:H,BI248,A:A,8)/SUMIFS(E:E,G:G,"Ainukasutuses pind",C:C,"üüritav pind",A:A,8)*(IF(G248="Korruse üldpind", SUMIFS(E:E,G:G,"Ühiskasutuses korruse pind",C:C,"üüritav pind",A:A,8,BH:BH,1),SUMIFS(E:E,G:G,"Korruse üldpind",C:C,"üüritav pind",A:A,8,BH:BH,1))+SUMIFS(E:E,G:G,"Ühiskasutuses korruse pind",C:C,"üüritav pind",A:A,8,BH:BH,1)),0)+IFERROR(SUMIFS(E:E,G:G,"Ainukasutuses pind",C:C,"üüritav pind",H:H,BI248,A:A,9)/SUMIFS(E:E,G:G,"Ainukasutuses pind",C:C,"üüritav pind",A:A,9)*(IF(G248="Korruse üldpind", SUMIFS(E:E,G:G,"Ühiskasutuses korruse pind",C:C,"üüritav pind",A:A,9,BH:BH,1),SUMIFS(E:E,G:G,"Korruse üldpind",C:C,"üüritav pind",A:A,9,BH:BH,1))+SUMIFS(E:E,G:G,"Ühiskasutuses korruse pind",C:C,"üüritav pind",A:A,9,BH:BH,1)),0)+IFERROR(SUMIFS(E:E,G:G,"Ainukasutuses pind",C:C,"üüritav pind",H:H,BI248,A:A,10)/SUMIFS(E:E,G:G,"Ainukasutuses pind",C:C,"üüritav pind",A:A,10)*(IF(G248="Korruse üldpind", SUMIFS(E:E,G:G,"Ühiskasutuses korruse pind",C:C,"üüritav pind",A:A,10,BH:BH,1),SUMIFS(E:E,G:G,"Korruse üldpind",C:C,"üüritav pind",A:A,10,BH:BH,1))+SUMIFS(E:E,G:G,"Ühiskasutuses korruse pind",C:C,"üüritav pind",A:A,10,BH:BH,1)), 0)+IFERROR(SUMIFS(E:E,G:G,"Ainukasutuses pind",C:C,"üüritav pind",H:H,BI248,A:A,11)/SUMIFS(E:E,G:G,"Ainukasutuses pind",C:C,"üüritav pind",A:A,11)*(IF(G248="Korruse üldpind",SUMIFS(E:E,G:G,"Ühiskasutuses korruse pind",C:C,"üüritav pind",A:A,11,BH:BH,1),SUMIFS(E:E,G:G,"Korruse üldpind",C:C,"üüritav pind",A:A,11,BH:BH,1))+SUMIFS(E:E,G:G,"Ühiskasutuses korruse pind",C:C,"üüritav pind",A:A,11,BH:BH,1)), 0)+IFERROR(SUMIFS(E:E,G:G,"Ainukasutuses pind",C:C,"üüritav pind",H:H,BI248,A:A,12)/SUMIFS(E:E,G:G,"Ainukasutuses pind",C:C,"üüritav pind",A:A,12)*(IF(G248="Korruse üldpind", SUMIFS(E:E,G:G,"Ühiskasutuses korruse pind",C:C,"üüritav pind",A:A,12,BH:BH,1),SUMIFS(E:E,G:G,"Korruse üldpind",C:C,"üüritav pind",A:A,12,BH:BH,1))+SUMIFS(E:E,G:G,"Ühiskasutuses korruse pind",C:C,"üüritav pind",A:A,12,BH:BH,1)),0)+IFERROR(SUMIFS(E:E,G:G,"Ainukasutuses pind",C:C,"üüritav pind",H:H,BI248,A:A,13)/SUMIFS(E:E,G:G,"Ainukasutuses pind",C:C,"üüritav pind",A:A,13)*(IF(G248="Korruse üldpind", SUMIFS(E:E,G:G,"Ühiskasutuses korruse pind",C:C,"üüritav pind",A:A,13,BH:BH,1),SUMIFS(E:E,G:G,"Korruse üldpind",C:C,"üüritav pind",A:A,13,BH:BH,1))+SUMIFS(E:E,G:G,"Ühiskasutuses korruse pind",C:C,"üüritav pind",A:A,13,BH:BH,1)),0)+IFERROR(SUMIFS(E:E,G:G,"Ainukasutuses pind",C:C,"Üüritav pind",H:H,BI248,A:A,14)/SUMIFS(E:E,G:G,"Ainukasutuses pind",C:C,"Üüritav pind",A:A,14)*(IF(G248="Korruse üldpind", SUMIFS(E:E,G:G,"Ühiskasutuses korruse pind",C:C,"üüritav pind",A:A,14,BH:BH,1),SUMIFS(E:E,G:G,"Korruse üldpind",C:C,"üüritav pind",A:A,14,BH:BH,1))+SUMIFS(E:E,G:G,"Ühiskasutuses korruse pind",C:C,"üüritav pind",A:A,14,BH:BH,1)), 0),IF(BI248="Aktiivne vakantsus", SUMIFS(E:E,C:C,"üüritav pind",G:G,"Ühiskasutuses korruse pind",BH:BH,1)+SUMIFS(E:E,C:C,"üüritav pind",G:G,"Korruse üldpind",BH:BH,1)-SUM($BL$2:BL247), IF(BI248="Üüritav büroopind kokku", SUM($BL$2:BL247), "")))</f>
        <v/>
      </c>
      <c r="BM248" s="34" t="str">
        <f ca="1">IF(BF248&lt;&gt;"",IFERROR(AY248/SUM($AY$3:OFFSET($AY$3,MATCH("Üüritav büroopind kokku",$BI$5:$BI$300,0),0))*(SUMIFS(E:E,G:G,"Ühiskasutuses hoone pind",C:C,"ÜÜRITAV PIND",BH:BH,1)+SUMIFS(E:E,G:G,"Hoone üldpind",C:C,"ÜÜRITAV PIND",BH:BH,1)),0),IF(BI248="Aktiivne vakantsus",IFERROR(AY248/SUM($AY$3:OFFSET($AY$3,MATCH("Üüritav büroopind kokku",$BI$5:$BI$300,0),0))*(SUMIFS(E:E,G:G,"Ühiskasutuses hoone pind",C:C,"ÜÜRITAV PIND",BH:BH,1)+SUMIFS(E:E,G:G,"Hoone üldpind",C:C,"ÜÜRITAV PIND",BH:BH,1)),0),IF(BI248="Üüritav büroopind kokku",SUM($BM$2:BM247),"")))</f>
        <v/>
      </c>
      <c r="BN248" s="34" t="str">
        <f>IF(OR(BF248&lt;&gt;"",BI248="Aktiivne vakantsus"),IFERROR(SUMIFS(INDEX($AC$3:$AU$1002,0,MATCH($BI248,AC$2:AU$2,0)),$BH$3:$BH$1002,1),0),IF(BI248="Üüritav büroopind kokku",SUM($BN$2:BN247), ""))</f>
        <v/>
      </c>
      <c r="BO248" s="34" t="str">
        <f t="shared" si="28"/>
        <v/>
      </c>
      <c r="BP248" s="114" t="str">
        <f t="shared" ca="1" si="26"/>
        <v/>
      </c>
    </row>
    <row r="249" spans="1:68" x14ac:dyDescent="0.3">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c r="BH249" s="108" t="str">
        <f t="shared" si="27"/>
        <v/>
      </c>
      <c r="BI249" s="9" t="str">
        <f t="shared" si="29"/>
        <v/>
      </c>
      <c r="BJ249" s="9" t="str">
        <f t="shared" si="30"/>
        <v/>
      </c>
      <c r="BK249" s="34" t="str">
        <f>IF(BF249&lt;&gt;"",IF(SUMIFS(E:E,H:H,BI249,G:G,"Ainukasutuses pind",C:C,"ÜÜRITAV PIND",BH:BH,1)=0,0,SUMIFS(E:E,H:H,BI249,G:G,"Ainukasutuses pind",C:C,"ÜÜRITAV PIND",BH:BH,1)),IF(BI249="Aktiivne vakantsus",SUMIFS(E:E,C:C,"üüritav pind",G:G,"ainukasutuses pind",BH:BH,1)-SUM($BK$2:BK248),IF(BI249="Üüritav büroopind kokku",SUM($BK$2:BK248),"")))</f>
        <v/>
      </c>
      <c r="BL249" s="34" t="str">
        <f>IF(BF249&lt;&gt;"",IFERROR(SUMIFS(E:E,G:G,"Ainukasutuses pind",C:C,"üüritav pind",H:H,BI249,A:A,-4)/SUMIFS(E:E,G:G,"Ainukasutuses pind",C:C,"üüritav pind",A:A,-4)*(IF(G249="Korruse üldpind", SUMIFS(E:E,G:G,"Ühiskasutuses korruse pind",C:C,"üüritav pind",A:A,-4,BH:BH,1),SUMIFS(E:E,G:G,"Korruse üldpind",C:C,"üüritav pind",A:A,-4,BH:BH,1))+SUMIFS(E:E,G:G,"Ühiskasutuses korruse pind",C:C,"üüritav pind",A:A,-4,BH:BH,1)),0)+IFERROR(SUMIFS(E:E,G:G,"Ainukasutuses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pind",H:H,BI249,A:A,-1)/SUMIFS(E:E,G:G,"Ainukasutuses pind",C:C,"üüritav pind",A:A,-1)*(IF(G249="Korruse üldpind",SUMIFS(E:E,G:G,"Ühiskasutuses korruse pind",C:C,"üüritav pind",A:A,-1,BH:BH,1),SUMIFS(E:E,G:G,"Korruse üldpind",C:C,"üüritav pind",A:A,-1,BH:BH,1))+SUMIFS(E:E,G:G,"Ühiskasutuses korruse pind",C:C,"üüritav pind",A:A,-1,BH:BH,1)),0)+IFERROR(SUMIFS(E:E,G:G,"Ainukasutuses pind",C:C,"üüritav pind",H:H,BI249,A:A,0)/SUMIFS(E:E,G:G,"Ainukasutuses pind",C:C,"üüritav pind",A:A,0)*(IF(G249="Korruse üldpind", SUMIFS(E:E,G:G,"Ühiskasutuses korruse pind",C:C,"üüritav pind",A:A,0,BH:BH,1),SUMIFS(E:E,G:G,"Korruse üldpind",C:C,"üüritav pind",A:A,0,BH:BH,1))+SUMIFS(E:E,G:G,"Ühiskasutuses korruse pind",C:C,"üüritav pind",A:A,0,BH:BH,1)),0)+IFERROR(SUMIFS(E:E,G:G,"Ainukasutuses pind",C:C,"üüritav pind",H:H,BI249,A:A,1)/SUMIFS(E:E,G:G,"Ainukasutuses pind",C:C,"üüritav pind",A:A,1)*(IF(G249="Korruse üldpind", SUMIFS(E:E,G:G,"Ühiskasutuses korruse pind",C:C,"üüritav pind",A:A,1,BH:BH,1),SUMIFS(E:E,G:G,"Korruse üldpind",C:C,"üüritav pind",A:A,1,BH:BH,1))+SUMIFS(E:E,G:G,"Ühiskasutuses korruse pind",C:C,"üüritav pind",A:A,1,BH:BH,1)),0)+IFERROR(SUMIFS(E:E,G:G,"Ainukasutuses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 0)+IFERROR(SUMIFS(E:E,G:G,"Ainukasutuses pind",C:C,"üüritav pind",H:H,BI249,A:A,4)/SUMIFS(E:E,G:G,"Ainukasutuses pind",C:C,"üüritav pind",A:A,4)*(IF(G249="Korruse üldpind",SUMIFS(E:E,G:G,"Ühiskasutuses korruse pind",C:C,"üüritav pind",A:A,4,BH:BH,1),SUMIFS(E:E,G:G,"Korruse üldpind",C:C,"üüritav pind",A:A,4,BH:BH,1))+SUMIFS(E:E,G:G,"Ühiskasutuses korruse pind",C:C,"üüritav pind",A:A,4,BH:BH,1)), 0)+IFERROR(SUMIFS(E:E,G:G,"Ainukasutuses pind",C:C,"üüritav pind",H:H,BI249,A:A,5)/SUMIFS(E:E,G:G,"Ainukasutuses pind",C:C,"üüritav pind",A:A,5)*(IF(G249="Korruse üldpind", SUMIFS(E:E,G:G,"Ühiskasutuses korruse pind",C:C,"üüritav pind",A:A,5,BH:BH,1),SUMIFS(E:E,G:G,"Korruse üldpind",C:C,"üüritav pind",A:A,5,BH:BH,1))+SUMIFS(E:E,G:G,"Ühiskasutuses korruse pind",C:C,"üüritav pind",A:A,5,BH:BH,1)), 0)+IFERROR(SUMIFS(E:E,G:G,"Ainukasutuses pind",C:C,"üüritav pind",H:H,BI249,A:A,6)/SUMIFS(E:E,G:G,"Ainukasutuses pind",C:C,"üüritav pind",A:A,6)*(IF(G249="Korruse üldpind", SUMIFS(E:E,G:G,"Ühiskasutuses korruse pind",C:C,"üüritav pind",A:A,6,BH:BH,1),SUMIFS(E:E,G:G,"Korruse üldpind",C:C,"üüritav pind",A:A,6,BH:BH,1))+SUMIFS(E:E,G:G,"Ühiskasutuses korruse pind",C:C,"üüritav pind",A:A,6,BH:BH,1)),0)+IFERROR(SUMIFS(E:E,G:G,"Ainukasutuses pind",C:C,"üüritav pind",H:H,BI249,A:A,7)/SUMIFS(E:E,G:G,"Ainukasutuses pind",C:C,"üüritav pind",A:A,7)*(IF(G249="Korruse üldpind", SUMIFS(E:E,G:G,"Ühiskasutuses korruse pind",C:C,"üüritav pind",A:A,7,BH:BH,1),SUMIFS(E:E,G:G,"Korruse üldpind",C:C,"üüritav pind",A:A,7,BH:BH,1))+SUMIFS(E:E,G:G,"Ühiskasutuses korruse pind",C:C,"üüritav pind",A:A,7,BH:BH,1)),0)+IFERROR(SUMIFS(E:E,G:G,"Ainukasutuses pind",C:C,"üüritav pind",H:H,BI249,A:A,8)/SUMIFS(E:E,G:G,"Ainukasutuses pind",C:C,"üüritav pind",A:A,8)*(IF(G249="Korruse üldpind", SUMIFS(E:E,G:G,"Ühiskasutuses korruse pind",C:C,"üüritav pind",A:A,8,BH:BH,1),SUMIFS(E:E,G:G,"Korruse üldpind",C:C,"üüritav pind",A:A,8,BH:BH,1))+SUMIFS(E:E,G:G,"Ühiskasutuses korruse pind",C:C,"üüritav pind",A:A,8,BH:BH,1)),0)+IFERROR(SUMIFS(E:E,G:G,"Ainukasutuses pind",C:C,"üüritav pind",H:H,BI249,A:A,9)/SUMIFS(E:E,G:G,"Ainukasutuses pind",C:C,"üüritav pind",A:A,9)*(IF(G249="Korruse üldpind", SUMIFS(E:E,G:G,"Ühiskasutuses korruse pind",C:C,"üüritav pind",A:A,9,BH:BH,1),SUMIFS(E:E,G:G,"Korruse üldpind",C:C,"üüritav pind",A:A,9,BH:BH,1))+SUMIFS(E:E,G:G,"Ühiskasutuses korruse pind",C:C,"üüritav pind",A:A,9,BH:BH,1)),0)+IFERROR(SUMIFS(E:E,G:G,"Ainukasutuses pind",C:C,"üüritav pind",H:H,BI249,A:A,10)/SUMIFS(E:E,G:G,"Ainukasutuses pind",C:C,"üüritav pind",A:A,10)*(IF(G249="Korruse üldpind", SUMIFS(E:E,G:G,"Ühiskasutuses korruse pind",C:C,"üüritav pind",A:A,10,BH:BH,1),SUMIFS(E:E,G:G,"Korruse üldpind",C:C,"üüritav pind",A:A,10,BH:BH,1))+SUMIFS(E:E,G:G,"Ühiskasutuses korruse pind",C:C,"üüritav pind",A:A,10,BH:BH,1)), 0)+IFERROR(SUMIFS(E:E,G:G,"Ainukasutuses pind",C:C,"üüritav pind",H:H,BI249,A:A,11)/SUMIFS(E:E,G:G,"Ainukasutuses pind",C:C,"üüritav pind",A:A,11)*(IF(G249="Korruse üldpind",SUMIFS(E:E,G:G,"Ühiskasutuses korruse pind",C:C,"üüritav pind",A:A,11,BH:BH,1),SUMIFS(E:E,G:G,"Korruse üldpind",C:C,"üüritav pind",A:A,11,BH:BH,1))+SUMIFS(E:E,G:G,"Ühiskasutuses korruse pind",C:C,"üüritav pind",A:A,11,BH:BH,1)), 0)+IFERROR(SUMIFS(E:E,G:G,"Ainukasutuses pind",C:C,"üüritav pind",H:H,BI249,A:A,12)/SUMIFS(E:E,G:G,"Ainukasutuses pind",C:C,"üüritav pind",A:A,12)*(IF(G249="Korruse üldpind", SUMIFS(E:E,G:G,"Ühiskasutuses korruse pind",C:C,"üüritav pind",A:A,12,BH:BH,1),SUMIFS(E:E,G:G,"Korruse üldpind",C:C,"üüritav pind",A:A,12,BH:BH,1))+SUMIFS(E:E,G:G,"Ühiskasutuses korruse pind",C:C,"üüritav pind",A:A,12,BH:BH,1)),0)+IFERROR(SUMIFS(E:E,G:G,"Ainukasutuses pind",C:C,"üüritav pind",H:H,BI249,A:A,13)/SUMIFS(E:E,G:G,"Ainukasutuses pind",C:C,"üüritav pind",A:A,13)*(IF(G249="Korruse üldpind", SUMIFS(E:E,G:G,"Ühiskasutuses korruse pind",C:C,"üüritav pind",A:A,13,BH:BH,1),SUMIFS(E:E,G:G,"Korruse üldpind",C:C,"üüritav pind",A:A,13,BH:BH,1))+SUMIFS(E:E,G:G,"Ühiskasutuses korruse pind",C:C,"üüritav pind",A:A,13,BH:BH,1)),0)+IFERROR(SUMIFS(E:E,G:G,"Ainukasutuses pind",C:C,"Üüritav pind",H:H,BI249,A:A,14)/SUMIFS(E:E,G:G,"Ainukasutuses pind",C:C,"Üüritav pind",A:A,14)*(IF(G249="Korruse üldpind", SUMIFS(E:E,G:G,"Ühiskasutuses korruse pind",C:C,"üüritav pind",A:A,14,BH:BH,1),SUMIFS(E:E,G:G,"Korruse üldpind",C:C,"üüritav pind",A:A,14,BH:BH,1))+SUMIFS(E:E,G:G,"Ühiskasutuses korruse pind",C:C,"üüritav pind",A:A,14,BH:BH,1)), 0),IF(BI249="Aktiivne vakantsus", SUMIFS(E:E,C:C,"üüritav pind",G:G,"Ühiskasutuses korruse pind",BH:BH,1)+SUMIFS(E:E,C:C,"üüritav pind",G:G,"Korruse üldpind",BH:BH,1)-SUM($BL$2:BL248), IF(BI249="Üüritav büroopind kokku", SUM($BL$2:BL248), "")))</f>
        <v/>
      </c>
      <c r="BM249" s="34" t="str">
        <f ca="1">IF(BF249&lt;&gt;"",IFERROR(AY249/SUM($AY$3:OFFSET($AY$3,MATCH("Üüritav büroopind kokku",$BI$5:$BI$300,0),0))*(SUMIFS(E:E,G:G,"Ühiskasutuses hoone pind",C:C,"ÜÜRITAV PIND",BH:BH,1)+SUMIFS(E:E,G:G,"Hoone üldpind",C:C,"ÜÜRITAV PIND",BH:BH,1)),0),IF(BI249="Aktiivne vakantsus",IFERROR(AY249/SUM($AY$3:OFFSET($AY$3,MATCH("Üüritav büroopind kokku",$BI$5:$BI$300,0),0))*(SUMIFS(E:E,G:G,"Ühiskasutuses hoone pind",C:C,"ÜÜRITAV PIND",BH:BH,1)+SUMIFS(E:E,G:G,"Hoone üldpind",C:C,"ÜÜRITAV PIND",BH:BH,1)),0),IF(BI249="Üüritav büroopind kokku",SUM($BM$2:BM248),"")))</f>
        <v/>
      </c>
      <c r="BN249" s="34" t="str">
        <f>IF(OR(BF249&lt;&gt;"",BI249="Aktiivne vakantsus"),IFERROR(SUMIFS(INDEX($AC$3:$AU$1002,0,MATCH($BI249,AC$2:AU$2,0)),$BH$3:$BH$1002,1),0),IF(BI249="Üüritav büroopind kokku",SUM($BN$2:BN248), ""))</f>
        <v/>
      </c>
      <c r="BO249" s="34" t="str">
        <f t="shared" si="28"/>
        <v/>
      </c>
      <c r="BP249" s="114" t="str">
        <f t="shared" ca="1" si="26"/>
        <v/>
      </c>
    </row>
    <row r="250" spans="1:68" x14ac:dyDescent="0.3">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c r="BH250" s="108" t="str">
        <f t="shared" si="27"/>
        <v/>
      </c>
      <c r="BI250" s="9" t="str">
        <f t="shared" si="29"/>
        <v/>
      </c>
      <c r="BJ250" s="9" t="str">
        <f t="shared" si="30"/>
        <v/>
      </c>
      <c r="BK250" s="34" t="str">
        <f>IF(BF250&lt;&gt;"",IF(SUMIFS(E:E,H:H,BI250,G:G,"Ainukasutuses pind",C:C,"ÜÜRITAV PIND",BH:BH,1)=0,0,SUMIFS(E:E,H:H,BI250,G:G,"Ainukasutuses pind",C:C,"ÜÜRITAV PIND",BH:BH,1)),IF(BI250="Aktiivne vakantsus",SUMIFS(E:E,C:C,"üüritav pind",G:G,"ainukasutuses pind",BH:BH,1)-SUM($BK$2:BK249),IF(BI250="Üüritav büroopind kokku",SUM($BK$2:BK249),"")))</f>
        <v/>
      </c>
      <c r="BL250" s="34" t="str">
        <f>IF(BF250&lt;&gt;"",IFERROR(SUMIFS(E:E,G:G,"Ainukasutuses pind",C:C,"üüritav pind",H:H,BI250,A:A,-4)/SUMIFS(E:E,G:G,"Ainukasutuses pind",C:C,"üüritav pind",A:A,-4)*(IF(G250="Korruse üldpind", SUMIFS(E:E,G:G,"Ühiskasutuses korruse pind",C:C,"üüritav pind",A:A,-4,BH:BH,1),SUMIFS(E:E,G:G,"Korruse üldpind",C:C,"üüritav pind",A:A,-4,BH:BH,1))+SUMIFS(E:E,G:G,"Ühiskasutuses korruse pind",C:C,"üüritav pind",A:A,-4,BH:BH,1)),0)+IFERROR(SUMIFS(E:E,G:G,"Ainukasutuses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pind",H:H,BI250,A:A,-1)/SUMIFS(E:E,G:G,"Ainukasutuses pind",C:C,"üüritav pind",A:A,-1)*(IF(G250="Korruse üldpind",SUMIFS(E:E,G:G,"Ühiskasutuses korruse pind",C:C,"üüritav pind",A:A,-1,BH:BH,1),SUMIFS(E:E,G:G,"Korruse üldpind",C:C,"üüritav pind",A:A,-1,BH:BH,1))+SUMIFS(E:E,G:G,"Ühiskasutuses korruse pind",C:C,"üüritav pind",A:A,-1,BH:BH,1)),0)+IFERROR(SUMIFS(E:E,G:G,"Ainukasutuses pind",C:C,"üüritav pind",H:H,BI250,A:A,0)/SUMIFS(E:E,G:G,"Ainukasutuses pind",C:C,"üüritav pind",A:A,0)*(IF(G250="Korruse üldpind", SUMIFS(E:E,G:G,"Ühiskasutuses korruse pind",C:C,"üüritav pind",A:A,0,BH:BH,1),SUMIFS(E:E,G:G,"Korruse üldpind",C:C,"üüritav pind",A:A,0,BH:BH,1))+SUMIFS(E:E,G:G,"Ühiskasutuses korruse pind",C:C,"üüritav pind",A:A,0,BH:BH,1)),0)+IFERROR(SUMIFS(E:E,G:G,"Ainukasutuses pind",C:C,"üüritav pind",H:H,BI250,A:A,1)/SUMIFS(E:E,G:G,"Ainukasutuses pind",C:C,"üüritav pind",A:A,1)*(IF(G250="Korruse üldpind", SUMIFS(E:E,G:G,"Ühiskasutuses korruse pind",C:C,"üüritav pind",A:A,1,BH:BH,1),SUMIFS(E:E,G:G,"Korruse üldpind",C:C,"üüritav pind",A:A,1,BH:BH,1))+SUMIFS(E:E,G:G,"Ühiskasutuses korruse pind",C:C,"üüritav pind",A:A,1,BH:BH,1)),0)+IFERROR(SUMIFS(E:E,G:G,"Ainukasutuses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 0)+IFERROR(SUMIFS(E:E,G:G,"Ainukasutuses pind",C:C,"üüritav pind",H:H,BI250,A:A,4)/SUMIFS(E:E,G:G,"Ainukasutuses pind",C:C,"üüritav pind",A:A,4)*(IF(G250="Korruse üldpind",SUMIFS(E:E,G:G,"Ühiskasutuses korruse pind",C:C,"üüritav pind",A:A,4,BH:BH,1),SUMIFS(E:E,G:G,"Korruse üldpind",C:C,"üüritav pind",A:A,4,BH:BH,1))+SUMIFS(E:E,G:G,"Ühiskasutuses korruse pind",C:C,"üüritav pind",A:A,4,BH:BH,1)), 0)+IFERROR(SUMIFS(E:E,G:G,"Ainukasutuses pind",C:C,"üüritav pind",H:H,BI250,A:A,5)/SUMIFS(E:E,G:G,"Ainukasutuses pind",C:C,"üüritav pind",A:A,5)*(IF(G250="Korruse üldpind", SUMIFS(E:E,G:G,"Ühiskasutuses korruse pind",C:C,"üüritav pind",A:A,5,BH:BH,1),SUMIFS(E:E,G:G,"Korruse üldpind",C:C,"üüritav pind",A:A,5,BH:BH,1))+SUMIFS(E:E,G:G,"Ühiskasutuses korruse pind",C:C,"üüritav pind",A:A,5,BH:BH,1)), 0)+IFERROR(SUMIFS(E:E,G:G,"Ainukasutuses pind",C:C,"üüritav pind",H:H,BI250,A:A,6)/SUMIFS(E:E,G:G,"Ainukasutuses pind",C:C,"üüritav pind",A:A,6)*(IF(G250="Korruse üldpind", SUMIFS(E:E,G:G,"Ühiskasutuses korruse pind",C:C,"üüritav pind",A:A,6,BH:BH,1),SUMIFS(E:E,G:G,"Korruse üldpind",C:C,"üüritav pind",A:A,6,BH:BH,1))+SUMIFS(E:E,G:G,"Ühiskasutuses korruse pind",C:C,"üüritav pind",A:A,6,BH:BH,1)),0)+IFERROR(SUMIFS(E:E,G:G,"Ainukasutuses pind",C:C,"üüritav pind",H:H,BI250,A:A,7)/SUMIFS(E:E,G:G,"Ainukasutuses pind",C:C,"üüritav pind",A:A,7)*(IF(G250="Korruse üldpind", SUMIFS(E:E,G:G,"Ühiskasutuses korruse pind",C:C,"üüritav pind",A:A,7,BH:BH,1),SUMIFS(E:E,G:G,"Korruse üldpind",C:C,"üüritav pind",A:A,7,BH:BH,1))+SUMIFS(E:E,G:G,"Ühiskasutuses korruse pind",C:C,"üüritav pind",A:A,7,BH:BH,1)),0)+IFERROR(SUMIFS(E:E,G:G,"Ainukasutuses pind",C:C,"üüritav pind",H:H,BI250,A:A,8)/SUMIFS(E:E,G:G,"Ainukasutuses pind",C:C,"üüritav pind",A:A,8)*(IF(G250="Korruse üldpind", SUMIFS(E:E,G:G,"Ühiskasutuses korruse pind",C:C,"üüritav pind",A:A,8,BH:BH,1),SUMIFS(E:E,G:G,"Korruse üldpind",C:C,"üüritav pind",A:A,8,BH:BH,1))+SUMIFS(E:E,G:G,"Ühiskasutuses korruse pind",C:C,"üüritav pind",A:A,8,BH:BH,1)),0)+IFERROR(SUMIFS(E:E,G:G,"Ainukasutuses pind",C:C,"üüritav pind",H:H,BI250,A:A,9)/SUMIFS(E:E,G:G,"Ainukasutuses pind",C:C,"üüritav pind",A:A,9)*(IF(G250="Korruse üldpind", SUMIFS(E:E,G:G,"Ühiskasutuses korruse pind",C:C,"üüritav pind",A:A,9,BH:BH,1),SUMIFS(E:E,G:G,"Korruse üldpind",C:C,"üüritav pind",A:A,9,BH:BH,1))+SUMIFS(E:E,G:G,"Ühiskasutuses korruse pind",C:C,"üüritav pind",A:A,9,BH:BH,1)),0)+IFERROR(SUMIFS(E:E,G:G,"Ainukasutuses pind",C:C,"üüritav pind",H:H,BI250,A:A,10)/SUMIFS(E:E,G:G,"Ainukasutuses pind",C:C,"üüritav pind",A:A,10)*(IF(G250="Korruse üldpind", SUMIFS(E:E,G:G,"Ühiskasutuses korruse pind",C:C,"üüritav pind",A:A,10,BH:BH,1),SUMIFS(E:E,G:G,"Korruse üldpind",C:C,"üüritav pind",A:A,10,BH:BH,1))+SUMIFS(E:E,G:G,"Ühiskasutuses korruse pind",C:C,"üüritav pind",A:A,10,BH:BH,1)), 0)+IFERROR(SUMIFS(E:E,G:G,"Ainukasutuses pind",C:C,"üüritav pind",H:H,BI250,A:A,11)/SUMIFS(E:E,G:G,"Ainukasutuses pind",C:C,"üüritav pind",A:A,11)*(IF(G250="Korruse üldpind",SUMIFS(E:E,G:G,"Ühiskasutuses korruse pind",C:C,"üüritav pind",A:A,11,BH:BH,1),SUMIFS(E:E,G:G,"Korruse üldpind",C:C,"üüritav pind",A:A,11,BH:BH,1))+SUMIFS(E:E,G:G,"Ühiskasutuses korruse pind",C:C,"üüritav pind",A:A,11,BH:BH,1)), 0)+IFERROR(SUMIFS(E:E,G:G,"Ainukasutuses pind",C:C,"üüritav pind",H:H,BI250,A:A,12)/SUMIFS(E:E,G:G,"Ainukasutuses pind",C:C,"üüritav pind",A:A,12)*(IF(G250="Korruse üldpind", SUMIFS(E:E,G:G,"Ühiskasutuses korruse pind",C:C,"üüritav pind",A:A,12,BH:BH,1),SUMIFS(E:E,G:G,"Korruse üldpind",C:C,"üüritav pind",A:A,12,BH:BH,1))+SUMIFS(E:E,G:G,"Ühiskasutuses korruse pind",C:C,"üüritav pind",A:A,12,BH:BH,1)),0)+IFERROR(SUMIFS(E:E,G:G,"Ainukasutuses pind",C:C,"üüritav pind",H:H,BI250,A:A,13)/SUMIFS(E:E,G:G,"Ainukasutuses pind",C:C,"üüritav pind",A:A,13)*(IF(G250="Korruse üldpind", SUMIFS(E:E,G:G,"Ühiskasutuses korruse pind",C:C,"üüritav pind",A:A,13,BH:BH,1),SUMIFS(E:E,G:G,"Korruse üldpind",C:C,"üüritav pind",A:A,13,BH:BH,1))+SUMIFS(E:E,G:G,"Ühiskasutuses korruse pind",C:C,"üüritav pind",A:A,13,BH:BH,1)),0)+IFERROR(SUMIFS(E:E,G:G,"Ainukasutuses pind",C:C,"Üüritav pind",H:H,BI250,A:A,14)/SUMIFS(E:E,G:G,"Ainukasutuses pind",C:C,"Üüritav pind",A:A,14)*(IF(G250="Korruse üldpind", SUMIFS(E:E,G:G,"Ühiskasutuses korruse pind",C:C,"üüritav pind",A:A,14,BH:BH,1),SUMIFS(E:E,G:G,"Korruse üldpind",C:C,"üüritav pind",A:A,14,BH:BH,1))+SUMIFS(E:E,G:G,"Ühiskasutuses korruse pind",C:C,"üüritav pind",A:A,14,BH:BH,1)), 0),IF(BI250="Aktiivne vakantsus", SUMIFS(E:E,C:C,"üüritav pind",G:G,"Ühiskasutuses korruse pind",BH:BH,1)+SUMIFS(E:E,C:C,"üüritav pind",G:G,"Korruse üldpind",BH:BH,1)-SUM($BL$2:BL249), IF(BI250="Üüritav büroopind kokku", SUM($BL$2:BL249), "")))</f>
        <v/>
      </c>
      <c r="BM250" s="34" t="str">
        <f ca="1">IF(BF250&lt;&gt;"",IFERROR(AY250/SUM($AY$3:OFFSET($AY$3,MATCH("Üüritav büroopind kokku",$BI$5:$BI$300,0),0))*(SUMIFS(E:E,G:G,"Ühiskasutuses hoone pind",C:C,"ÜÜRITAV PIND",BH:BH,1)+SUMIFS(E:E,G:G,"Hoone üldpind",C:C,"ÜÜRITAV PIND",BH:BH,1)),0),IF(BI250="Aktiivne vakantsus",IFERROR(AY250/SUM($AY$3:OFFSET($AY$3,MATCH("Üüritav büroopind kokku",$BI$5:$BI$300,0),0))*(SUMIFS(E:E,G:G,"Ühiskasutuses hoone pind",C:C,"ÜÜRITAV PIND",BH:BH,1)+SUMIFS(E:E,G:G,"Hoone üldpind",C:C,"ÜÜRITAV PIND",BH:BH,1)),0),IF(BI250="Üüritav büroopind kokku",SUM($BM$2:BM249),"")))</f>
        <v/>
      </c>
      <c r="BN250" s="34" t="str">
        <f>IF(OR(BF250&lt;&gt;"",BI250="Aktiivne vakantsus"),IFERROR(SUMIFS(INDEX($AC$3:$AU$1002,0,MATCH($BI250,AC$2:AU$2,0)),$BH$3:$BH$1002,1),0),IF(BI250="Üüritav büroopind kokku",SUM($BN$2:BN249), ""))</f>
        <v/>
      </c>
      <c r="BO250" s="34" t="str">
        <f t="shared" si="28"/>
        <v/>
      </c>
      <c r="BP250" s="114" t="str">
        <f t="shared" ca="1" si="26"/>
        <v/>
      </c>
    </row>
    <row r="251" spans="1:68" x14ac:dyDescent="0.3">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c r="BH251" s="108" t="str">
        <f t="shared" si="27"/>
        <v/>
      </c>
      <c r="BI251" s="9" t="str">
        <f t="shared" si="29"/>
        <v/>
      </c>
      <c r="BJ251" s="9" t="str">
        <f t="shared" si="30"/>
        <v/>
      </c>
      <c r="BK251" s="34" t="str">
        <f>IF(BF251&lt;&gt;"",IF(SUMIFS(E:E,H:H,BI251,G:G,"Ainukasutuses pind",C:C,"ÜÜRITAV PIND",BH:BH,1)=0,0,SUMIFS(E:E,H:H,BI251,G:G,"Ainukasutuses pind",C:C,"ÜÜRITAV PIND",BH:BH,1)),IF(BI251="Aktiivne vakantsus",SUMIFS(E:E,C:C,"üüritav pind",G:G,"ainukasutuses pind",BH:BH,1)-SUM($BK$2:BK250),IF(BI251="Üüritav büroopind kokku",SUM($BK$2:BK250),"")))</f>
        <v/>
      </c>
      <c r="BL251" s="34" t="str">
        <f>IF(BF251&lt;&gt;"",IFERROR(SUMIFS(E:E,G:G,"Ainukasutuses pind",C:C,"üüritav pind",H:H,BI251,A:A,-4)/SUMIFS(E:E,G:G,"Ainukasutuses pind",C:C,"üüritav pind",A:A,-4)*(IF(G251="Korruse üldpind", SUMIFS(E:E,G:G,"Ühiskasutuses korruse pind",C:C,"üüritav pind",A:A,-4,BH:BH,1),SUMIFS(E:E,G:G,"Korruse üldpind",C:C,"üüritav pind",A:A,-4,BH:BH,1))+SUMIFS(E:E,G:G,"Ühiskasutuses korruse pind",C:C,"üüritav pind",A:A,-4,BH:BH,1)),0)+IFERROR(SUMIFS(E:E,G:G,"Ainukasutuses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pind",H:H,BI251,A:A,-1)/SUMIFS(E:E,G:G,"Ainukasutuses pind",C:C,"üüritav pind",A:A,-1)*(IF(G251="Korruse üldpind",SUMIFS(E:E,G:G,"Ühiskasutuses korruse pind",C:C,"üüritav pind",A:A,-1,BH:BH,1),SUMIFS(E:E,G:G,"Korruse üldpind",C:C,"üüritav pind",A:A,-1,BH:BH,1))+SUMIFS(E:E,G:G,"Ühiskasutuses korruse pind",C:C,"üüritav pind",A:A,-1,BH:BH,1)),0)+IFERROR(SUMIFS(E:E,G:G,"Ainukasutuses pind",C:C,"üüritav pind",H:H,BI251,A:A,0)/SUMIFS(E:E,G:G,"Ainukasutuses pind",C:C,"üüritav pind",A:A,0)*(IF(G251="Korruse üldpind", SUMIFS(E:E,G:G,"Ühiskasutuses korruse pind",C:C,"üüritav pind",A:A,0,BH:BH,1),SUMIFS(E:E,G:G,"Korruse üldpind",C:C,"üüritav pind",A:A,0,BH:BH,1))+SUMIFS(E:E,G:G,"Ühiskasutuses korruse pind",C:C,"üüritav pind",A:A,0,BH:BH,1)),0)+IFERROR(SUMIFS(E:E,G:G,"Ainukasutuses pind",C:C,"üüritav pind",H:H,BI251,A:A,1)/SUMIFS(E:E,G:G,"Ainukasutuses pind",C:C,"üüritav pind",A:A,1)*(IF(G251="Korruse üldpind", SUMIFS(E:E,G:G,"Ühiskasutuses korruse pind",C:C,"üüritav pind",A:A,1,BH:BH,1),SUMIFS(E:E,G:G,"Korruse üldpind",C:C,"üüritav pind",A:A,1,BH:BH,1))+SUMIFS(E:E,G:G,"Ühiskasutuses korruse pind",C:C,"üüritav pind",A:A,1,BH:BH,1)),0)+IFERROR(SUMIFS(E:E,G:G,"Ainukasutuses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 0)+IFERROR(SUMIFS(E:E,G:G,"Ainukasutuses pind",C:C,"üüritav pind",H:H,BI251,A:A,4)/SUMIFS(E:E,G:G,"Ainukasutuses pind",C:C,"üüritav pind",A:A,4)*(IF(G251="Korruse üldpind",SUMIFS(E:E,G:G,"Ühiskasutuses korruse pind",C:C,"üüritav pind",A:A,4,BH:BH,1),SUMIFS(E:E,G:G,"Korruse üldpind",C:C,"üüritav pind",A:A,4,BH:BH,1))+SUMIFS(E:E,G:G,"Ühiskasutuses korruse pind",C:C,"üüritav pind",A:A,4,BH:BH,1)), 0)+IFERROR(SUMIFS(E:E,G:G,"Ainukasutuses pind",C:C,"üüritav pind",H:H,BI251,A:A,5)/SUMIFS(E:E,G:G,"Ainukasutuses pind",C:C,"üüritav pind",A:A,5)*(IF(G251="Korruse üldpind", SUMIFS(E:E,G:G,"Ühiskasutuses korruse pind",C:C,"üüritav pind",A:A,5,BH:BH,1),SUMIFS(E:E,G:G,"Korruse üldpind",C:C,"üüritav pind",A:A,5,BH:BH,1))+SUMIFS(E:E,G:G,"Ühiskasutuses korruse pind",C:C,"üüritav pind",A:A,5,BH:BH,1)), 0)+IFERROR(SUMIFS(E:E,G:G,"Ainukasutuses pind",C:C,"üüritav pind",H:H,BI251,A:A,6)/SUMIFS(E:E,G:G,"Ainukasutuses pind",C:C,"üüritav pind",A:A,6)*(IF(G251="Korruse üldpind", SUMIFS(E:E,G:G,"Ühiskasutuses korruse pind",C:C,"üüritav pind",A:A,6,BH:BH,1),SUMIFS(E:E,G:G,"Korruse üldpind",C:C,"üüritav pind",A:A,6,BH:BH,1))+SUMIFS(E:E,G:G,"Ühiskasutuses korruse pind",C:C,"üüritav pind",A:A,6,BH:BH,1)),0)+IFERROR(SUMIFS(E:E,G:G,"Ainukasutuses pind",C:C,"üüritav pind",H:H,BI251,A:A,7)/SUMIFS(E:E,G:G,"Ainukasutuses pind",C:C,"üüritav pind",A:A,7)*(IF(G251="Korruse üldpind", SUMIFS(E:E,G:G,"Ühiskasutuses korruse pind",C:C,"üüritav pind",A:A,7,BH:BH,1),SUMIFS(E:E,G:G,"Korruse üldpind",C:C,"üüritav pind",A:A,7,BH:BH,1))+SUMIFS(E:E,G:G,"Ühiskasutuses korruse pind",C:C,"üüritav pind",A:A,7,BH:BH,1)),0)+IFERROR(SUMIFS(E:E,G:G,"Ainukasutuses pind",C:C,"üüritav pind",H:H,BI251,A:A,8)/SUMIFS(E:E,G:G,"Ainukasutuses pind",C:C,"üüritav pind",A:A,8)*(IF(G251="Korruse üldpind", SUMIFS(E:E,G:G,"Ühiskasutuses korruse pind",C:C,"üüritav pind",A:A,8,BH:BH,1),SUMIFS(E:E,G:G,"Korruse üldpind",C:C,"üüritav pind",A:A,8,BH:BH,1))+SUMIFS(E:E,G:G,"Ühiskasutuses korruse pind",C:C,"üüritav pind",A:A,8,BH:BH,1)),0)+IFERROR(SUMIFS(E:E,G:G,"Ainukasutuses pind",C:C,"üüritav pind",H:H,BI251,A:A,9)/SUMIFS(E:E,G:G,"Ainukasutuses pind",C:C,"üüritav pind",A:A,9)*(IF(G251="Korruse üldpind", SUMIFS(E:E,G:G,"Ühiskasutuses korruse pind",C:C,"üüritav pind",A:A,9,BH:BH,1),SUMIFS(E:E,G:G,"Korruse üldpind",C:C,"üüritav pind",A:A,9,BH:BH,1))+SUMIFS(E:E,G:G,"Ühiskasutuses korruse pind",C:C,"üüritav pind",A:A,9,BH:BH,1)),0)+IFERROR(SUMIFS(E:E,G:G,"Ainukasutuses pind",C:C,"üüritav pind",H:H,BI251,A:A,10)/SUMIFS(E:E,G:G,"Ainukasutuses pind",C:C,"üüritav pind",A:A,10)*(IF(G251="Korruse üldpind", SUMIFS(E:E,G:G,"Ühiskasutuses korruse pind",C:C,"üüritav pind",A:A,10,BH:BH,1),SUMIFS(E:E,G:G,"Korruse üldpind",C:C,"üüritav pind",A:A,10,BH:BH,1))+SUMIFS(E:E,G:G,"Ühiskasutuses korruse pind",C:C,"üüritav pind",A:A,10,BH:BH,1)), 0)+IFERROR(SUMIFS(E:E,G:G,"Ainukasutuses pind",C:C,"üüritav pind",H:H,BI251,A:A,11)/SUMIFS(E:E,G:G,"Ainukasutuses pind",C:C,"üüritav pind",A:A,11)*(IF(G251="Korruse üldpind",SUMIFS(E:E,G:G,"Ühiskasutuses korruse pind",C:C,"üüritav pind",A:A,11,BH:BH,1),SUMIFS(E:E,G:G,"Korruse üldpind",C:C,"üüritav pind",A:A,11,BH:BH,1))+SUMIFS(E:E,G:G,"Ühiskasutuses korruse pind",C:C,"üüritav pind",A:A,11,BH:BH,1)), 0)+IFERROR(SUMIFS(E:E,G:G,"Ainukasutuses pind",C:C,"üüritav pind",H:H,BI251,A:A,12)/SUMIFS(E:E,G:G,"Ainukasutuses pind",C:C,"üüritav pind",A:A,12)*(IF(G251="Korruse üldpind", SUMIFS(E:E,G:G,"Ühiskasutuses korruse pind",C:C,"üüritav pind",A:A,12,BH:BH,1),SUMIFS(E:E,G:G,"Korruse üldpind",C:C,"üüritav pind",A:A,12,BH:BH,1))+SUMIFS(E:E,G:G,"Ühiskasutuses korruse pind",C:C,"üüritav pind",A:A,12,BH:BH,1)),0)+IFERROR(SUMIFS(E:E,G:G,"Ainukasutuses pind",C:C,"üüritav pind",H:H,BI251,A:A,13)/SUMIFS(E:E,G:G,"Ainukasutuses pind",C:C,"üüritav pind",A:A,13)*(IF(G251="Korruse üldpind", SUMIFS(E:E,G:G,"Ühiskasutuses korruse pind",C:C,"üüritav pind",A:A,13,BH:BH,1),SUMIFS(E:E,G:G,"Korruse üldpind",C:C,"üüritav pind",A:A,13,BH:BH,1))+SUMIFS(E:E,G:G,"Ühiskasutuses korruse pind",C:C,"üüritav pind",A:A,13,BH:BH,1)),0)+IFERROR(SUMIFS(E:E,G:G,"Ainukasutuses pind",C:C,"Üüritav pind",H:H,BI251,A:A,14)/SUMIFS(E:E,G:G,"Ainukasutuses pind",C:C,"Üüritav pind",A:A,14)*(IF(G251="Korruse üldpind", SUMIFS(E:E,G:G,"Ühiskasutuses korruse pind",C:C,"üüritav pind",A:A,14,BH:BH,1),SUMIFS(E:E,G:G,"Korruse üldpind",C:C,"üüritav pind",A:A,14,BH:BH,1))+SUMIFS(E:E,G:G,"Ühiskasutuses korruse pind",C:C,"üüritav pind",A:A,14,BH:BH,1)), 0),IF(BI251="Aktiivne vakantsus", SUMIFS(E:E,C:C,"üüritav pind",G:G,"Ühiskasutuses korruse pind",BH:BH,1)+SUMIFS(E:E,C:C,"üüritav pind",G:G,"Korruse üldpind",BH:BH,1)-SUM($BL$2:BL250), IF(BI251="Üüritav büroopind kokku", SUM($BL$2:BL250), "")))</f>
        <v/>
      </c>
      <c r="BM251" s="34" t="str">
        <f ca="1">IF(BF251&lt;&gt;"",IFERROR(AY251/SUM($AY$3:OFFSET($AY$3,MATCH("Üüritav büroopind kokku",$BI$5:$BI$300,0),0))*(SUMIFS(E:E,G:G,"Ühiskasutuses hoone pind",C:C,"ÜÜRITAV PIND",BH:BH,1)+SUMIFS(E:E,G:G,"Hoone üldpind",C:C,"ÜÜRITAV PIND",BH:BH,1)),0),IF(BI251="Aktiivne vakantsus",IFERROR(AY251/SUM($AY$3:OFFSET($AY$3,MATCH("Üüritav büroopind kokku",$BI$5:$BI$300,0),0))*(SUMIFS(E:E,G:G,"Ühiskasutuses hoone pind",C:C,"ÜÜRITAV PIND",BH:BH,1)+SUMIFS(E:E,G:G,"Hoone üldpind",C:C,"ÜÜRITAV PIND",BH:BH,1)),0),IF(BI251="Üüritav büroopind kokku",SUM($BM$2:BM250),"")))</f>
        <v/>
      </c>
      <c r="BN251" s="34" t="str">
        <f>IF(OR(BF251&lt;&gt;"",BI251="Aktiivne vakantsus"),IFERROR(SUMIFS(INDEX($AC$3:$AU$1002,0,MATCH($BI251,AC$2:AU$2,0)),$BH$3:$BH$1002,1),0),IF(BI251="Üüritav büroopind kokku",SUM($BN$2:BN250), ""))</f>
        <v/>
      </c>
      <c r="BO251" s="34" t="str">
        <f t="shared" si="28"/>
        <v/>
      </c>
      <c r="BP251" s="114" t="str">
        <f t="shared" ca="1" si="26"/>
        <v/>
      </c>
    </row>
    <row r="252" spans="1:68" x14ac:dyDescent="0.3">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c r="BH252" s="108" t="str">
        <f t="shared" si="27"/>
        <v/>
      </c>
      <c r="BI252" s="9" t="str">
        <f t="shared" si="29"/>
        <v/>
      </c>
      <c r="BJ252" s="9" t="str">
        <f t="shared" si="30"/>
        <v/>
      </c>
      <c r="BK252" s="34" t="str">
        <f>IF(BF252&lt;&gt;"",IF(SUMIFS(E:E,H:H,BI252,G:G,"Ainukasutuses pind",C:C,"ÜÜRITAV PIND",BH:BH,1)=0,0,SUMIFS(E:E,H:H,BI252,G:G,"Ainukasutuses pind",C:C,"ÜÜRITAV PIND",BH:BH,1)),IF(BI252="Aktiivne vakantsus",SUMIFS(E:E,C:C,"üüritav pind",G:G,"ainukasutuses pind",BH:BH,1)-SUM($BK$2:BK251),IF(BI252="Üüritav büroopind kokku",SUM($BK$2:BK251),"")))</f>
        <v/>
      </c>
      <c r="BL252" s="34" t="str">
        <f>IF(BF252&lt;&gt;"",IFERROR(SUMIFS(E:E,G:G,"Ainukasutuses pind",C:C,"üüritav pind",H:H,BI252,A:A,-4)/SUMIFS(E:E,G:G,"Ainukasutuses pind",C:C,"üüritav pind",A:A,-4)*(IF(G252="Korruse üldpind", SUMIFS(E:E,G:G,"Ühiskasutuses korruse pind",C:C,"üüritav pind",A:A,-4,BH:BH,1),SUMIFS(E:E,G:G,"Korruse üldpind",C:C,"üüritav pind",A:A,-4,BH:BH,1))+SUMIFS(E:E,G:G,"Ühiskasutuses korruse pind",C:C,"üüritav pind",A:A,-4,BH:BH,1)),0)+IFERROR(SUMIFS(E:E,G:G,"Ainukasutuses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pind",H:H,BI252,A:A,-1)/SUMIFS(E:E,G:G,"Ainukasutuses pind",C:C,"üüritav pind",A:A,-1)*(IF(G252="Korruse üldpind",SUMIFS(E:E,G:G,"Ühiskasutuses korruse pind",C:C,"üüritav pind",A:A,-1,BH:BH,1),SUMIFS(E:E,G:G,"Korruse üldpind",C:C,"üüritav pind",A:A,-1,BH:BH,1))+SUMIFS(E:E,G:G,"Ühiskasutuses korruse pind",C:C,"üüritav pind",A:A,-1,BH:BH,1)),0)+IFERROR(SUMIFS(E:E,G:G,"Ainukasutuses pind",C:C,"üüritav pind",H:H,BI252,A:A,0)/SUMIFS(E:E,G:G,"Ainukasutuses pind",C:C,"üüritav pind",A:A,0)*(IF(G252="Korruse üldpind", SUMIFS(E:E,G:G,"Ühiskasutuses korruse pind",C:C,"üüritav pind",A:A,0,BH:BH,1),SUMIFS(E:E,G:G,"Korruse üldpind",C:C,"üüritav pind",A:A,0,BH:BH,1))+SUMIFS(E:E,G:G,"Ühiskasutuses korruse pind",C:C,"üüritav pind",A:A,0,BH:BH,1)),0)+IFERROR(SUMIFS(E:E,G:G,"Ainukasutuses pind",C:C,"üüritav pind",H:H,BI252,A:A,1)/SUMIFS(E:E,G:G,"Ainukasutuses pind",C:C,"üüritav pind",A:A,1)*(IF(G252="Korruse üldpind", SUMIFS(E:E,G:G,"Ühiskasutuses korruse pind",C:C,"üüritav pind",A:A,1,BH:BH,1),SUMIFS(E:E,G:G,"Korruse üldpind",C:C,"üüritav pind",A:A,1,BH:BH,1))+SUMIFS(E:E,G:G,"Ühiskasutuses korruse pind",C:C,"üüritav pind",A:A,1,BH:BH,1)),0)+IFERROR(SUMIFS(E:E,G:G,"Ainukasutuses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 0)+IFERROR(SUMIFS(E:E,G:G,"Ainukasutuses pind",C:C,"üüritav pind",H:H,BI252,A:A,4)/SUMIFS(E:E,G:G,"Ainukasutuses pind",C:C,"üüritav pind",A:A,4)*(IF(G252="Korruse üldpind",SUMIFS(E:E,G:G,"Ühiskasutuses korruse pind",C:C,"üüritav pind",A:A,4,BH:BH,1),SUMIFS(E:E,G:G,"Korruse üldpind",C:C,"üüritav pind",A:A,4,BH:BH,1))+SUMIFS(E:E,G:G,"Ühiskasutuses korruse pind",C:C,"üüritav pind",A:A,4,BH:BH,1)), 0)+IFERROR(SUMIFS(E:E,G:G,"Ainukasutuses pind",C:C,"üüritav pind",H:H,BI252,A:A,5)/SUMIFS(E:E,G:G,"Ainukasutuses pind",C:C,"üüritav pind",A:A,5)*(IF(G252="Korruse üldpind", SUMIFS(E:E,G:G,"Ühiskasutuses korruse pind",C:C,"üüritav pind",A:A,5,BH:BH,1),SUMIFS(E:E,G:G,"Korruse üldpind",C:C,"üüritav pind",A:A,5,BH:BH,1))+SUMIFS(E:E,G:G,"Ühiskasutuses korruse pind",C:C,"üüritav pind",A:A,5,BH:BH,1)), 0)+IFERROR(SUMIFS(E:E,G:G,"Ainukasutuses pind",C:C,"üüritav pind",H:H,BI252,A:A,6)/SUMIFS(E:E,G:G,"Ainukasutuses pind",C:C,"üüritav pind",A:A,6)*(IF(G252="Korruse üldpind", SUMIFS(E:E,G:G,"Ühiskasutuses korruse pind",C:C,"üüritav pind",A:A,6,BH:BH,1),SUMIFS(E:E,G:G,"Korruse üldpind",C:C,"üüritav pind",A:A,6,BH:BH,1))+SUMIFS(E:E,G:G,"Ühiskasutuses korruse pind",C:C,"üüritav pind",A:A,6,BH:BH,1)),0)+IFERROR(SUMIFS(E:E,G:G,"Ainukasutuses pind",C:C,"üüritav pind",H:H,BI252,A:A,7)/SUMIFS(E:E,G:G,"Ainukasutuses pind",C:C,"üüritav pind",A:A,7)*(IF(G252="Korruse üldpind", SUMIFS(E:E,G:G,"Ühiskasutuses korruse pind",C:C,"üüritav pind",A:A,7,BH:BH,1),SUMIFS(E:E,G:G,"Korruse üldpind",C:C,"üüritav pind",A:A,7,BH:BH,1))+SUMIFS(E:E,G:G,"Ühiskasutuses korruse pind",C:C,"üüritav pind",A:A,7,BH:BH,1)),0)+IFERROR(SUMIFS(E:E,G:G,"Ainukasutuses pind",C:C,"üüritav pind",H:H,BI252,A:A,8)/SUMIFS(E:E,G:G,"Ainukasutuses pind",C:C,"üüritav pind",A:A,8)*(IF(G252="Korruse üldpind", SUMIFS(E:E,G:G,"Ühiskasutuses korruse pind",C:C,"üüritav pind",A:A,8,BH:BH,1),SUMIFS(E:E,G:G,"Korruse üldpind",C:C,"üüritav pind",A:A,8,BH:BH,1))+SUMIFS(E:E,G:G,"Ühiskasutuses korruse pind",C:C,"üüritav pind",A:A,8,BH:BH,1)),0)+IFERROR(SUMIFS(E:E,G:G,"Ainukasutuses pind",C:C,"üüritav pind",H:H,BI252,A:A,9)/SUMIFS(E:E,G:G,"Ainukasutuses pind",C:C,"üüritav pind",A:A,9)*(IF(G252="Korruse üldpind", SUMIFS(E:E,G:G,"Ühiskasutuses korruse pind",C:C,"üüritav pind",A:A,9,BH:BH,1),SUMIFS(E:E,G:G,"Korruse üldpind",C:C,"üüritav pind",A:A,9,BH:BH,1))+SUMIFS(E:E,G:G,"Ühiskasutuses korruse pind",C:C,"üüritav pind",A:A,9,BH:BH,1)),0)+IFERROR(SUMIFS(E:E,G:G,"Ainukasutuses pind",C:C,"üüritav pind",H:H,BI252,A:A,10)/SUMIFS(E:E,G:G,"Ainukasutuses pind",C:C,"üüritav pind",A:A,10)*(IF(G252="Korruse üldpind", SUMIFS(E:E,G:G,"Ühiskasutuses korruse pind",C:C,"üüritav pind",A:A,10,BH:BH,1),SUMIFS(E:E,G:G,"Korruse üldpind",C:C,"üüritav pind",A:A,10,BH:BH,1))+SUMIFS(E:E,G:G,"Ühiskasutuses korruse pind",C:C,"üüritav pind",A:A,10,BH:BH,1)), 0)+IFERROR(SUMIFS(E:E,G:G,"Ainukasutuses pind",C:C,"üüritav pind",H:H,BI252,A:A,11)/SUMIFS(E:E,G:G,"Ainukasutuses pind",C:C,"üüritav pind",A:A,11)*(IF(G252="Korruse üldpind",SUMIFS(E:E,G:G,"Ühiskasutuses korruse pind",C:C,"üüritav pind",A:A,11,BH:BH,1),SUMIFS(E:E,G:G,"Korruse üldpind",C:C,"üüritav pind",A:A,11,BH:BH,1))+SUMIFS(E:E,G:G,"Ühiskasutuses korruse pind",C:C,"üüritav pind",A:A,11,BH:BH,1)), 0)+IFERROR(SUMIFS(E:E,G:G,"Ainukasutuses pind",C:C,"üüritav pind",H:H,BI252,A:A,12)/SUMIFS(E:E,G:G,"Ainukasutuses pind",C:C,"üüritav pind",A:A,12)*(IF(G252="Korruse üldpind", SUMIFS(E:E,G:G,"Ühiskasutuses korruse pind",C:C,"üüritav pind",A:A,12,BH:BH,1),SUMIFS(E:E,G:G,"Korruse üldpind",C:C,"üüritav pind",A:A,12,BH:BH,1))+SUMIFS(E:E,G:G,"Ühiskasutuses korruse pind",C:C,"üüritav pind",A:A,12,BH:BH,1)),0)+IFERROR(SUMIFS(E:E,G:G,"Ainukasutuses pind",C:C,"üüritav pind",H:H,BI252,A:A,13)/SUMIFS(E:E,G:G,"Ainukasutuses pind",C:C,"üüritav pind",A:A,13)*(IF(G252="Korruse üldpind", SUMIFS(E:E,G:G,"Ühiskasutuses korruse pind",C:C,"üüritav pind",A:A,13,BH:BH,1),SUMIFS(E:E,G:G,"Korruse üldpind",C:C,"üüritav pind",A:A,13,BH:BH,1))+SUMIFS(E:E,G:G,"Ühiskasutuses korruse pind",C:C,"üüritav pind",A:A,13,BH:BH,1)),0)+IFERROR(SUMIFS(E:E,G:G,"Ainukasutuses pind",C:C,"Üüritav pind",H:H,BI252,A:A,14)/SUMIFS(E:E,G:G,"Ainukasutuses pind",C:C,"Üüritav pind",A:A,14)*(IF(G252="Korruse üldpind", SUMIFS(E:E,G:G,"Ühiskasutuses korruse pind",C:C,"üüritav pind",A:A,14,BH:BH,1),SUMIFS(E:E,G:G,"Korruse üldpind",C:C,"üüritav pind",A:A,14,BH:BH,1))+SUMIFS(E:E,G:G,"Ühiskasutuses korruse pind",C:C,"üüritav pind",A:A,14,BH:BH,1)), 0),IF(BI252="Aktiivne vakantsus", SUMIFS(E:E,C:C,"üüritav pind",G:G,"Ühiskasutuses korruse pind",BH:BH,1)+SUMIFS(E:E,C:C,"üüritav pind",G:G,"Korruse üldpind",BH:BH,1)-SUM($BL$2:BL251), IF(BI252="Üüritav büroopind kokku", SUM($BL$2:BL251), "")))</f>
        <v/>
      </c>
      <c r="BM252" s="34" t="str">
        <f ca="1">IF(BF252&lt;&gt;"",IFERROR(AY252/SUM($AY$3:OFFSET($AY$3,MATCH("Üüritav büroopind kokku",$BI$5:$BI$300,0),0))*(SUMIFS(E:E,G:G,"Ühiskasutuses hoone pind",C:C,"ÜÜRITAV PIND",BH:BH,1)+SUMIFS(E:E,G:G,"Hoone üldpind",C:C,"ÜÜRITAV PIND",BH:BH,1)),0),IF(BI252="Aktiivne vakantsus",IFERROR(AY252/SUM($AY$3:OFFSET($AY$3,MATCH("Üüritav büroopind kokku",$BI$5:$BI$300,0),0))*(SUMIFS(E:E,G:G,"Ühiskasutuses hoone pind",C:C,"ÜÜRITAV PIND",BH:BH,1)+SUMIFS(E:E,G:G,"Hoone üldpind",C:C,"ÜÜRITAV PIND",BH:BH,1)),0),IF(BI252="Üüritav büroopind kokku",SUM($BM$2:BM251),"")))</f>
        <v/>
      </c>
      <c r="BN252" s="34" t="str">
        <f>IF(OR(BF252&lt;&gt;"",BI252="Aktiivne vakantsus"),IFERROR(SUMIFS(INDEX($AC$3:$AU$1002,0,MATCH($BI252,AC$2:AU$2,0)),$BH$3:$BH$1002,1),0),IF(BI252="Üüritav büroopind kokku",SUM($BN$2:BN251), ""))</f>
        <v/>
      </c>
      <c r="BO252" s="34" t="str">
        <f t="shared" si="28"/>
        <v/>
      </c>
      <c r="BP252" s="114" t="str">
        <f t="shared" ca="1" si="26"/>
        <v/>
      </c>
    </row>
    <row r="253" spans="1:68" x14ac:dyDescent="0.3">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c r="BH253" s="108" t="str">
        <f t="shared" si="27"/>
        <v/>
      </c>
      <c r="BI253" s="9" t="str">
        <f t="shared" si="29"/>
        <v/>
      </c>
      <c r="BJ253" s="9" t="str">
        <f t="shared" si="30"/>
        <v/>
      </c>
      <c r="BK253" s="34" t="str">
        <f>IF(BF253&lt;&gt;"",IF(SUMIFS(E:E,H:H,BI253,G:G,"Ainukasutuses pind",C:C,"ÜÜRITAV PIND",BH:BH,1)=0,0,SUMIFS(E:E,H:H,BI253,G:G,"Ainukasutuses pind",C:C,"ÜÜRITAV PIND",BH:BH,1)),IF(BI253="Aktiivne vakantsus",SUMIFS(E:E,C:C,"üüritav pind",G:G,"ainukasutuses pind",BH:BH,1)-SUM($BK$2:BK252),IF(BI253="Üüritav büroopind kokku",SUM($BK$2:BK252),"")))</f>
        <v/>
      </c>
      <c r="BL253" s="34" t="str">
        <f>IF(BF253&lt;&gt;"",IFERROR(SUMIFS(E:E,G:G,"Ainukasutuses pind",C:C,"üüritav pind",H:H,BI253,A:A,-4)/SUMIFS(E:E,G:G,"Ainukasutuses pind",C:C,"üüritav pind",A:A,-4)*(IF(G253="Korruse üldpind", SUMIFS(E:E,G:G,"Ühiskasutuses korruse pind",C:C,"üüritav pind",A:A,-4,BH:BH,1),SUMIFS(E:E,G:G,"Korruse üldpind",C:C,"üüritav pind",A:A,-4,BH:BH,1))+SUMIFS(E:E,G:G,"Ühiskasutuses korruse pind",C:C,"üüritav pind",A:A,-4,BH:BH,1)),0)+IFERROR(SUMIFS(E:E,G:G,"Ainukasutuses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pind",H:H,BI253,A:A,-1)/SUMIFS(E:E,G:G,"Ainukasutuses pind",C:C,"üüritav pind",A:A,-1)*(IF(G253="Korruse üldpind",SUMIFS(E:E,G:G,"Ühiskasutuses korruse pind",C:C,"üüritav pind",A:A,-1,BH:BH,1),SUMIFS(E:E,G:G,"Korruse üldpind",C:C,"üüritav pind",A:A,-1,BH:BH,1))+SUMIFS(E:E,G:G,"Ühiskasutuses korruse pind",C:C,"üüritav pind",A:A,-1,BH:BH,1)),0)+IFERROR(SUMIFS(E:E,G:G,"Ainukasutuses pind",C:C,"üüritav pind",H:H,BI253,A:A,0)/SUMIFS(E:E,G:G,"Ainukasutuses pind",C:C,"üüritav pind",A:A,0)*(IF(G253="Korruse üldpind", SUMIFS(E:E,G:G,"Ühiskasutuses korruse pind",C:C,"üüritav pind",A:A,0,BH:BH,1),SUMIFS(E:E,G:G,"Korruse üldpind",C:C,"üüritav pind",A:A,0,BH:BH,1))+SUMIFS(E:E,G:G,"Ühiskasutuses korruse pind",C:C,"üüritav pind",A:A,0,BH:BH,1)),0)+IFERROR(SUMIFS(E:E,G:G,"Ainukasutuses pind",C:C,"üüritav pind",H:H,BI253,A:A,1)/SUMIFS(E:E,G:G,"Ainukasutuses pind",C:C,"üüritav pind",A:A,1)*(IF(G253="Korruse üldpind", SUMIFS(E:E,G:G,"Ühiskasutuses korruse pind",C:C,"üüritav pind",A:A,1,BH:BH,1),SUMIFS(E:E,G:G,"Korruse üldpind",C:C,"üüritav pind",A:A,1,BH:BH,1))+SUMIFS(E:E,G:G,"Ühiskasutuses korruse pind",C:C,"üüritav pind",A:A,1,BH:BH,1)),0)+IFERROR(SUMIFS(E:E,G:G,"Ainukasutuses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 0)+IFERROR(SUMIFS(E:E,G:G,"Ainukasutuses pind",C:C,"üüritav pind",H:H,BI253,A:A,4)/SUMIFS(E:E,G:G,"Ainukasutuses pind",C:C,"üüritav pind",A:A,4)*(IF(G253="Korruse üldpind",SUMIFS(E:E,G:G,"Ühiskasutuses korruse pind",C:C,"üüritav pind",A:A,4,BH:BH,1),SUMIFS(E:E,G:G,"Korruse üldpind",C:C,"üüritav pind",A:A,4,BH:BH,1))+SUMIFS(E:E,G:G,"Ühiskasutuses korruse pind",C:C,"üüritav pind",A:A,4,BH:BH,1)), 0)+IFERROR(SUMIFS(E:E,G:G,"Ainukasutuses pind",C:C,"üüritav pind",H:H,BI253,A:A,5)/SUMIFS(E:E,G:G,"Ainukasutuses pind",C:C,"üüritav pind",A:A,5)*(IF(G253="Korruse üldpind", SUMIFS(E:E,G:G,"Ühiskasutuses korruse pind",C:C,"üüritav pind",A:A,5,BH:BH,1),SUMIFS(E:E,G:G,"Korruse üldpind",C:C,"üüritav pind",A:A,5,BH:BH,1))+SUMIFS(E:E,G:G,"Ühiskasutuses korruse pind",C:C,"üüritav pind",A:A,5,BH:BH,1)), 0)+IFERROR(SUMIFS(E:E,G:G,"Ainukasutuses pind",C:C,"üüritav pind",H:H,BI253,A:A,6)/SUMIFS(E:E,G:G,"Ainukasutuses pind",C:C,"üüritav pind",A:A,6)*(IF(G253="Korruse üldpind", SUMIFS(E:E,G:G,"Ühiskasutuses korruse pind",C:C,"üüritav pind",A:A,6,BH:BH,1),SUMIFS(E:E,G:G,"Korruse üldpind",C:C,"üüritav pind",A:A,6,BH:BH,1))+SUMIFS(E:E,G:G,"Ühiskasutuses korruse pind",C:C,"üüritav pind",A:A,6,BH:BH,1)),0)+IFERROR(SUMIFS(E:E,G:G,"Ainukasutuses pind",C:C,"üüritav pind",H:H,BI253,A:A,7)/SUMIFS(E:E,G:G,"Ainukasutuses pind",C:C,"üüritav pind",A:A,7)*(IF(G253="Korruse üldpind", SUMIFS(E:E,G:G,"Ühiskasutuses korruse pind",C:C,"üüritav pind",A:A,7,BH:BH,1),SUMIFS(E:E,G:G,"Korruse üldpind",C:C,"üüritav pind",A:A,7,BH:BH,1))+SUMIFS(E:E,G:G,"Ühiskasutuses korruse pind",C:C,"üüritav pind",A:A,7,BH:BH,1)),0)+IFERROR(SUMIFS(E:E,G:G,"Ainukasutuses pind",C:C,"üüritav pind",H:H,BI253,A:A,8)/SUMIFS(E:E,G:G,"Ainukasutuses pind",C:C,"üüritav pind",A:A,8)*(IF(G253="Korruse üldpind", SUMIFS(E:E,G:G,"Ühiskasutuses korruse pind",C:C,"üüritav pind",A:A,8,BH:BH,1),SUMIFS(E:E,G:G,"Korruse üldpind",C:C,"üüritav pind",A:A,8,BH:BH,1))+SUMIFS(E:E,G:G,"Ühiskasutuses korruse pind",C:C,"üüritav pind",A:A,8,BH:BH,1)),0)+IFERROR(SUMIFS(E:E,G:G,"Ainukasutuses pind",C:C,"üüritav pind",H:H,BI253,A:A,9)/SUMIFS(E:E,G:G,"Ainukasutuses pind",C:C,"üüritav pind",A:A,9)*(IF(G253="Korruse üldpind", SUMIFS(E:E,G:G,"Ühiskasutuses korruse pind",C:C,"üüritav pind",A:A,9,BH:BH,1),SUMIFS(E:E,G:G,"Korruse üldpind",C:C,"üüritav pind",A:A,9,BH:BH,1))+SUMIFS(E:E,G:G,"Ühiskasutuses korruse pind",C:C,"üüritav pind",A:A,9,BH:BH,1)),0)+IFERROR(SUMIFS(E:E,G:G,"Ainukasutuses pind",C:C,"üüritav pind",H:H,BI253,A:A,10)/SUMIFS(E:E,G:G,"Ainukasutuses pind",C:C,"üüritav pind",A:A,10)*(IF(G253="Korruse üldpind", SUMIFS(E:E,G:G,"Ühiskasutuses korruse pind",C:C,"üüritav pind",A:A,10,BH:BH,1),SUMIFS(E:E,G:G,"Korruse üldpind",C:C,"üüritav pind",A:A,10,BH:BH,1))+SUMIFS(E:E,G:G,"Ühiskasutuses korruse pind",C:C,"üüritav pind",A:A,10,BH:BH,1)), 0)+IFERROR(SUMIFS(E:E,G:G,"Ainukasutuses pind",C:C,"üüritav pind",H:H,BI253,A:A,11)/SUMIFS(E:E,G:G,"Ainukasutuses pind",C:C,"üüritav pind",A:A,11)*(IF(G253="Korruse üldpind",SUMIFS(E:E,G:G,"Ühiskasutuses korruse pind",C:C,"üüritav pind",A:A,11,BH:BH,1),SUMIFS(E:E,G:G,"Korruse üldpind",C:C,"üüritav pind",A:A,11,BH:BH,1))+SUMIFS(E:E,G:G,"Ühiskasutuses korruse pind",C:C,"üüritav pind",A:A,11,BH:BH,1)), 0)+IFERROR(SUMIFS(E:E,G:G,"Ainukasutuses pind",C:C,"üüritav pind",H:H,BI253,A:A,12)/SUMIFS(E:E,G:G,"Ainukasutuses pind",C:C,"üüritav pind",A:A,12)*(IF(G253="Korruse üldpind", SUMIFS(E:E,G:G,"Ühiskasutuses korruse pind",C:C,"üüritav pind",A:A,12,BH:BH,1),SUMIFS(E:E,G:G,"Korruse üldpind",C:C,"üüritav pind",A:A,12,BH:BH,1))+SUMIFS(E:E,G:G,"Ühiskasutuses korruse pind",C:C,"üüritav pind",A:A,12,BH:BH,1)),0)+IFERROR(SUMIFS(E:E,G:G,"Ainukasutuses pind",C:C,"üüritav pind",H:H,BI253,A:A,13)/SUMIFS(E:E,G:G,"Ainukasutuses pind",C:C,"üüritav pind",A:A,13)*(IF(G253="Korruse üldpind", SUMIFS(E:E,G:G,"Ühiskasutuses korruse pind",C:C,"üüritav pind",A:A,13,BH:BH,1),SUMIFS(E:E,G:G,"Korruse üldpind",C:C,"üüritav pind",A:A,13,BH:BH,1))+SUMIFS(E:E,G:G,"Ühiskasutuses korruse pind",C:C,"üüritav pind",A:A,13,BH:BH,1)),0)+IFERROR(SUMIFS(E:E,G:G,"Ainukasutuses pind",C:C,"Üüritav pind",H:H,BI253,A:A,14)/SUMIFS(E:E,G:G,"Ainukasutuses pind",C:C,"Üüritav pind",A:A,14)*(IF(G253="Korruse üldpind", SUMIFS(E:E,G:G,"Ühiskasutuses korruse pind",C:C,"üüritav pind",A:A,14,BH:BH,1),SUMIFS(E:E,G:G,"Korruse üldpind",C:C,"üüritav pind",A:A,14,BH:BH,1))+SUMIFS(E:E,G:G,"Ühiskasutuses korruse pind",C:C,"üüritav pind",A:A,14,BH:BH,1)), 0),IF(BI253="Aktiivne vakantsus", SUMIFS(E:E,C:C,"üüritav pind",G:G,"Ühiskasutuses korruse pind",BH:BH,1)+SUMIFS(E:E,C:C,"üüritav pind",G:G,"Korruse üldpind",BH:BH,1)-SUM($BL$2:BL252), IF(BI253="Üüritav büroopind kokku", SUM($BL$2:BL252), "")))</f>
        <v/>
      </c>
      <c r="BM253" s="34" t="str">
        <f ca="1">IF(BF253&lt;&gt;"",IFERROR(AY253/SUM($AY$3:OFFSET($AY$3,MATCH("Üüritav büroopind kokku",$BI$5:$BI$300,0),0))*(SUMIFS(E:E,G:G,"Ühiskasutuses hoone pind",C:C,"ÜÜRITAV PIND",BH:BH,1)+SUMIFS(E:E,G:G,"Hoone üldpind",C:C,"ÜÜRITAV PIND",BH:BH,1)),0),IF(BI253="Aktiivne vakantsus",IFERROR(AY253/SUM($AY$3:OFFSET($AY$3,MATCH("Üüritav büroopind kokku",$BI$5:$BI$300,0),0))*(SUMIFS(E:E,G:G,"Ühiskasutuses hoone pind",C:C,"ÜÜRITAV PIND",BH:BH,1)+SUMIFS(E:E,G:G,"Hoone üldpind",C:C,"ÜÜRITAV PIND",BH:BH,1)),0),IF(BI253="Üüritav büroopind kokku",SUM($BM$2:BM252),"")))</f>
        <v/>
      </c>
      <c r="BN253" s="34" t="str">
        <f>IF(OR(BF253&lt;&gt;"",BI253="Aktiivne vakantsus"),IFERROR(SUMIFS(INDEX($AC$3:$AU$1002,0,MATCH($BI253,AC$2:AU$2,0)),$BH$3:$BH$1002,1),0),IF(BI253="Üüritav büroopind kokku",SUM($BN$2:BN252), ""))</f>
        <v/>
      </c>
      <c r="BO253" s="34" t="str">
        <f t="shared" si="28"/>
        <v/>
      </c>
      <c r="BP253" s="114" t="str">
        <f t="shared" ca="1" si="26"/>
        <v/>
      </c>
    </row>
    <row r="254" spans="1:68" x14ac:dyDescent="0.3">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c r="BH254" s="108" t="str">
        <f t="shared" si="27"/>
        <v/>
      </c>
      <c r="BI254" s="9" t="str">
        <f t="shared" si="29"/>
        <v/>
      </c>
      <c r="BJ254" s="9" t="str">
        <f t="shared" si="30"/>
        <v/>
      </c>
      <c r="BK254" s="34" t="str">
        <f>IF(BF254&lt;&gt;"",IF(SUMIFS(E:E,H:H,BI254,G:G,"Ainukasutuses pind",C:C,"ÜÜRITAV PIND",BH:BH,1)=0,0,SUMIFS(E:E,H:H,BI254,G:G,"Ainukasutuses pind",C:C,"ÜÜRITAV PIND",BH:BH,1)),IF(BI254="Aktiivne vakantsus",SUMIFS(E:E,C:C,"üüritav pind",G:G,"ainukasutuses pind",BH:BH,1)-SUM($BK$2:BK253),IF(BI254="Üüritav büroopind kokku",SUM($BK$2:BK253),"")))</f>
        <v/>
      </c>
      <c r="BL254" s="34" t="str">
        <f>IF(BF254&lt;&gt;"",IFERROR(SUMIFS(E:E,G:G,"Ainukasutuses pind",C:C,"üüritav pind",H:H,BI254,A:A,-4)/SUMIFS(E:E,G:G,"Ainukasutuses pind",C:C,"üüritav pind",A:A,-4)*(IF(G254="Korruse üldpind", SUMIFS(E:E,G:G,"Ühiskasutuses korruse pind",C:C,"üüritav pind",A:A,-4,BH:BH,1),SUMIFS(E:E,G:G,"Korruse üldpind",C:C,"üüritav pind",A:A,-4,BH:BH,1))+SUMIFS(E:E,G:G,"Ühiskasutuses korruse pind",C:C,"üüritav pind",A:A,-4,BH:BH,1)),0)+IFERROR(SUMIFS(E:E,G:G,"Ainukasutuses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pind",H:H,BI254,A:A,-1)/SUMIFS(E:E,G:G,"Ainukasutuses pind",C:C,"üüritav pind",A:A,-1)*(IF(G254="Korruse üldpind",SUMIFS(E:E,G:G,"Ühiskasutuses korruse pind",C:C,"üüritav pind",A:A,-1,BH:BH,1),SUMIFS(E:E,G:G,"Korruse üldpind",C:C,"üüritav pind",A:A,-1,BH:BH,1))+SUMIFS(E:E,G:G,"Ühiskasutuses korruse pind",C:C,"üüritav pind",A:A,-1,BH:BH,1)),0)+IFERROR(SUMIFS(E:E,G:G,"Ainukasutuses pind",C:C,"üüritav pind",H:H,BI254,A:A,0)/SUMIFS(E:E,G:G,"Ainukasutuses pind",C:C,"üüritav pind",A:A,0)*(IF(G254="Korruse üldpind", SUMIFS(E:E,G:G,"Ühiskasutuses korruse pind",C:C,"üüritav pind",A:A,0,BH:BH,1),SUMIFS(E:E,G:G,"Korruse üldpind",C:C,"üüritav pind",A:A,0,BH:BH,1))+SUMIFS(E:E,G:G,"Ühiskasutuses korruse pind",C:C,"üüritav pind",A:A,0,BH:BH,1)),0)+IFERROR(SUMIFS(E:E,G:G,"Ainukasutuses pind",C:C,"üüritav pind",H:H,BI254,A:A,1)/SUMIFS(E:E,G:G,"Ainukasutuses pind",C:C,"üüritav pind",A:A,1)*(IF(G254="Korruse üldpind", SUMIFS(E:E,G:G,"Ühiskasutuses korruse pind",C:C,"üüritav pind",A:A,1,BH:BH,1),SUMIFS(E:E,G:G,"Korruse üldpind",C:C,"üüritav pind",A:A,1,BH:BH,1))+SUMIFS(E:E,G:G,"Ühiskasutuses korruse pind",C:C,"üüritav pind",A:A,1,BH:BH,1)),0)+IFERROR(SUMIFS(E:E,G:G,"Ainukasutuses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 0)+IFERROR(SUMIFS(E:E,G:G,"Ainukasutuses pind",C:C,"üüritav pind",H:H,BI254,A:A,4)/SUMIFS(E:E,G:G,"Ainukasutuses pind",C:C,"üüritav pind",A:A,4)*(IF(G254="Korruse üldpind",SUMIFS(E:E,G:G,"Ühiskasutuses korruse pind",C:C,"üüritav pind",A:A,4,BH:BH,1),SUMIFS(E:E,G:G,"Korruse üldpind",C:C,"üüritav pind",A:A,4,BH:BH,1))+SUMIFS(E:E,G:G,"Ühiskasutuses korruse pind",C:C,"üüritav pind",A:A,4,BH:BH,1)), 0)+IFERROR(SUMIFS(E:E,G:G,"Ainukasutuses pind",C:C,"üüritav pind",H:H,BI254,A:A,5)/SUMIFS(E:E,G:G,"Ainukasutuses pind",C:C,"üüritav pind",A:A,5)*(IF(G254="Korruse üldpind", SUMIFS(E:E,G:G,"Ühiskasutuses korruse pind",C:C,"üüritav pind",A:A,5,BH:BH,1),SUMIFS(E:E,G:G,"Korruse üldpind",C:C,"üüritav pind",A:A,5,BH:BH,1))+SUMIFS(E:E,G:G,"Ühiskasutuses korruse pind",C:C,"üüritav pind",A:A,5,BH:BH,1)), 0)+IFERROR(SUMIFS(E:E,G:G,"Ainukasutuses pind",C:C,"üüritav pind",H:H,BI254,A:A,6)/SUMIFS(E:E,G:G,"Ainukasutuses pind",C:C,"üüritav pind",A:A,6)*(IF(G254="Korruse üldpind", SUMIFS(E:E,G:G,"Ühiskasutuses korruse pind",C:C,"üüritav pind",A:A,6,BH:BH,1),SUMIFS(E:E,G:G,"Korruse üldpind",C:C,"üüritav pind",A:A,6,BH:BH,1))+SUMIFS(E:E,G:G,"Ühiskasutuses korruse pind",C:C,"üüritav pind",A:A,6,BH:BH,1)),0)+IFERROR(SUMIFS(E:E,G:G,"Ainukasutuses pind",C:C,"üüritav pind",H:H,BI254,A:A,7)/SUMIFS(E:E,G:G,"Ainukasutuses pind",C:C,"üüritav pind",A:A,7)*(IF(G254="Korruse üldpind", SUMIFS(E:E,G:G,"Ühiskasutuses korruse pind",C:C,"üüritav pind",A:A,7,BH:BH,1),SUMIFS(E:E,G:G,"Korruse üldpind",C:C,"üüritav pind",A:A,7,BH:BH,1))+SUMIFS(E:E,G:G,"Ühiskasutuses korruse pind",C:C,"üüritav pind",A:A,7,BH:BH,1)),0)+IFERROR(SUMIFS(E:E,G:G,"Ainukasutuses pind",C:C,"üüritav pind",H:H,BI254,A:A,8)/SUMIFS(E:E,G:G,"Ainukasutuses pind",C:C,"üüritav pind",A:A,8)*(IF(G254="Korruse üldpind", SUMIFS(E:E,G:G,"Ühiskasutuses korruse pind",C:C,"üüritav pind",A:A,8,BH:BH,1),SUMIFS(E:E,G:G,"Korruse üldpind",C:C,"üüritav pind",A:A,8,BH:BH,1))+SUMIFS(E:E,G:G,"Ühiskasutuses korruse pind",C:C,"üüritav pind",A:A,8,BH:BH,1)),0)+IFERROR(SUMIFS(E:E,G:G,"Ainukasutuses pind",C:C,"üüritav pind",H:H,BI254,A:A,9)/SUMIFS(E:E,G:G,"Ainukasutuses pind",C:C,"üüritav pind",A:A,9)*(IF(G254="Korruse üldpind", SUMIFS(E:E,G:G,"Ühiskasutuses korruse pind",C:C,"üüritav pind",A:A,9,BH:BH,1),SUMIFS(E:E,G:G,"Korruse üldpind",C:C,"üüritav pind",A:A,9,BH:BH,1))+SUMIFS(E:E,G:G,"Ühiskasutuses korruse pind",C:C,"üüritav pind",A:A,9,BH:BH,1)),0)+IFERROR(SUMIFS(E:E,G:G,"Ainukasutuses pind",C:C,"üüritav pind",H:H,BI254,A:A,10)/SUMIFS(E:E,G:G,"Ainukasutuses pind",C:C,"üüritav pind",A:A,10)*(IF(G254="Korruse üldpind", SUMIFS(E:E,G:G,"Ühiskasutuses korruse pind",C:C,"üüritav pind",A:A,10,BH:BH,1),SUMIFS(E:E,G:G,"Korruse üldpind",C:C,"üüritav pind",A:A,10,BH:BH,1))+SUMIFS(E:E,G:G,"Ühiskasutuses korruse pind",C:C,"üüritav pind",A:A,10,BH:BH,1)), 0)+IFERROR(SUMIFS(E:E,G:G,"Ainukasutuses pind",C:C,"üüritav pind",H:H,BI254,A:A,11)/SUMIFS(E:E,G:G,"Ainukasutuses pind",C:C,"üüritav pind",A:A,11)*(IF(G254="Korruse üldpind",SUMIFS(E:E,G:G,"Ühiskasutuses korruse pind",C:C,"üüritav pind",A:A,11,BH:BH,1),SUMIFS(E:E,G:G,"Korruse üldpind",C:C,"üüritav pind",A:A,11,BH:BH,1))+SUMIFS(E:E,G:G,"Ühiskasutuses korruse pind",C:C,"üüritav pind",A:A,11,BH:BH,1)), 0)+IFERROR(SUMIFS(E:E,G:G,"Ainukasutuses pind",C:C,"üüritav pind",H:H,BI254,A:A,12)/SUMIFS(E:E,G:G,"Ainukasutuses pind",C:C,"üüritav pind",A:A,12)*(IF(G254="Korruse üldpind", SUMIFS(E:E,G:G,"Ühiskasutuses korruse pind",C:C,"üüritav pind",A:A,12,BH:BH,1),SUMIFS(E:E,G:G,"Korruse üldpind",C:C,"üüritav pind",A:A,12,BH:BH,1))+SUMIFS(E:E,G:G,"Ühiskasutuses korruse pind",C:C,"üüritav pind",A:A,12,BH:BH,1)),0)+IFERROR(SUMIFS(E:E,G:G,"Ainukasutuses pind",C:C,"üüritav pind",H:H,BI254,A:A,13)/SUMIFS(E:E,G:G,"Ainukasutuses pind",C:C,"üüritav pind",A:A,13)*(IF(G254="Korruse üldpind", SUMIFS(E:E,G:G,"Ühiskasutuses korruse pind",C:C,"üüritav pind",A:A,13,BH:BH,1),SUMIFS(E:E,G:G,"Korruse üldpind",C:C,"üüritav pind",A:A,13,BH:BH,1))+SUMIFS(E:E,G:G,"Ühiskasutuses korruse pind",C:C,"üüritav pind",A:A,13,BH:BH,1)),0)+IFERROR(SUMIFS(E:E,G:G,"Ainukasutuses pind",C:C,"Üüritav pind",H:H,BI254,A:A,14)/SUMIFS(E:E,G:G,"Ainukasutuses pind",C:C,"Üüritav pind",A:A,14)*(IF(G254="Korruse üldpind", SUMIFS(E:E,G:G,"Ühiskasutuses korruse pind",C:C,"üüritav pind",A:A,14,BH:BH,1),SUMIFS(E:E,G:G,"Korruse üldpind",C:C,"üüritav pind",A:A,14,BH:BH,1))+SUMIFS(E:E,G:G,"Ühiskasutuses korruse pind",C:C,"üüritav pind",A:A,14,BH:BH,1)), 0),IF(BI254="Aktiivne vakantsus", SUMIFS(E:E,C:C,"üüritav pind",G:G,"Ühiskasutuses korruse pind",BH:BH,1)+SUMIFS(E:E,C:C,"üüritav pind",G:G,"Korruse üldpind",BH:BH,1)-SUM($BL$2:BL253), IF(BI254="Üüritav büroopind kokku", SUM($BL$2:BL253), "")))</f>
        <v/>
      </c>
      <c r="BM254" s="34" t="str">
        <f ca="1">IF(BF254&lt;&gt;"",IFERROR(AY254/SUM($AY$3:OFFSET($AY$3,MATCH("Üüritav büroopind kokku",$BI$5:$BI$300,0),0))*(SUMIFS(E:E,G:G,"Ühiskasutuses hoone pind",C:C,"ÜÜRITAV PIND",BH:BH,1)+SUMIFS(E:E,G:G,"Hoone üldpind",C:C,"ÜÜRITAV PIND",BH:BH,1)),0),IF(BI254="Aktiivne vakantsus",IFERROR(AY254/SUM($AY$3:OFFSET($AY$3,MATCH("Üüritav büroopind kokku",$BI$5:$BI$300,0),0))*(SUMIFS(E:E,G:G,"Ühiskasutuses hoone pind",C:C,"ÜÜRITAV PIND",BH:BH,1)+SUMIFS(E:E,G:G,"Hoone üldpind",C:C,"ÜÜRITAV PIND",BH:BH,1)),0),IF(BI254="Üüritav büroopind kokku",SUM($BM$2:BM253),"")))</f>
        <v/>
      </c>
      <c r="BN254" s="34" t="str">
        <f>IF(OR(BF254&lt;&gt;"",BI254="Aktiivne vakantsus"),IFERROR(SUMIFS(INDEX($AC$3:$AU$1002,0,MATCH($BI254,AC$2:AU$2,0)),$BH$3:$BH$1002,1),0),IF(BI254="Üüritav büroopind kokku",SUM($BN$2:BN253), ""))</f>
        <v/>
      </c>
      <c r="BO254" s="34" t="str">
        <f t="shared" si="28"/>
        <v/>
      </c>
      <c r="BP254" s="114" t="str">
        <f t="shared" ca="1" si="26"/>
        <v/>
      </c>
    </row>
    <row r="255" spans="1:68" x14ac:dyDescent="0.3">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c r="BH255" s="108" t="str">
        <f t="shared" si="27"/>
        <v/>
      </c>
      <c r="BI255" s="9" t="str">
        <f t="shared" si="29"/>
        <v/>
      </c>
      <c r="BJ255" s="9" t="str">
        <f t="shared" si="30"/>
        <v/>
      </c>
      <c r="BK255" s="34" t="str">
        <f>IF(BF255&lt;&gt;"",IF(SUMIFS(E:E,H:H,BI255,G:G,"Ainukasutuses pind",C:C,"ÜÜRITAV PIND",BH:BH,1)=0,0,SUMIFS(E:E,H:H,BI255,G:G,"Ainukasutuses pind",C:C,"ÜÜRITAV PIND",BH:BH,1)),IF(BI255="Aktiivne vakantsus",SUMIFS(E:E,C:C,"üüritav pind",G:G,"ainukasutuses pind",BH:BH,1)-SUM($BK$2:BK254),IF(BI255="Üüritav büroopind kokku",SUM($BK$2:BK254),"")))</f>
        <v/>
      </c>
      <c r="BL255" s="34" t="str">
        <f>IF(BF255&lt;&gt;"",IFERROR(SUMIFS(E:E,G:G,"Ainukasutuses pind",C:C,"üüritav pind",H:H,BI255,A:A,-4)/SUMIFS(E:E,G:G,"Ainukasutuses pind",C:C,"üüritav pind",A:A,-4)*(IF(G255="Korruse üldpind", SUMIFS(E:E,G:G,"Ühiskasutuses korruse pind",C:C,"üüritav pind",A:A,-4,BH:BH,1),SUMIFS(E:E,G:G,"Korruse üldpind",C:C,"üüritav pind",A:A,-4,BH:BH,1))+SUMIFS(E:E,G:G,"Ühiskasutuses korruse pind",C:C,"üüritav pind",A:A,-4,BH:BH,1)),0)+IFERROR(SUMIFS(E:E,G:G,"Ainukasutuses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pind",H:H,BI255,A:A,-1)/SUMIFS(E:E,G:G,"Ainukasutuses pind",C:C,"üüritav pind",A:A,-1)*(IF(G255="Korruse üldpind",SUMIFS(E:E,G:G,"Ühiskasutuses korruse pind",C:C,"üüritav pind",A:A,-1,BH:BH,1),SUMIFS(E:E,G:G,"Korruse üldpind",C:C,"üüritav pind",A:A,-1,BH:BH,1))+SUMIFS(E:E,G:G,"Ühiskasutuses korruse pind",C:C,"üüritav pind",A:A,-1,BH:BH,1)),0)+IFERROR(SUMIFS(E:E,G:G,"Ainukasutuses pind",C:C,"üüritav pind",H:H,BI255,A:A,0)/SUMIFS(E:E,G:G,"Ainukasutuses pind",C:C,"üüritav pind",A:A,0)*(IF(G255="Korruse üldpind", SUMIFS(E:E,G:G,"Ühiskasutuses korruse pind",C:C,"üüritav pind",A:A,0,BH:BH,1),SUMIFS(E:E,G:G,"Korruse üldpind",C:C,"üüritav pind",A:A,0,BH:BH,1))+SUMIFS(E:E,G:G,"Ühiskasutuses korruse pind",C:C,"üüritav pind",A:A,0,BH:BH,1)),0)+IFERROR(SUMIFS(E:E,G:G,"Ainukasutuses pind",C:C,"üüritav pind",H:H,BI255,A:A,1)/SUMIFS(E:E,G:G,"Ainukasutuses pind",C:C,"üüritav pind",A:A,1)*(IF(G255="Korruse üldpind", SUMIFS(E:E,G:G,"Ühiskasutuses korruse pind",C:C,"üüritav pind",A:A,1,BH:BH,1),SUMIFS(E:E,G:G,"Korruse üldpind",C:C,"üüritav pind",A:A,1,BH:BH,1))+SUMIFS(E:E,G:G,"Ühiskasutuses korruse pind",C:C,"üüritav pind",A:A,1,BH:BH,1)),0)+IFERROR(SUMIFS(E:E,G:G,"Ainukasutuses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 0)+IFERROR(SUMIFS(E:E,G:G,"Ainukasutuses pind",C:C,"üüritav pind",H:H,BI255,A:A,4)/SUMIFS(E:E,G:G,"Ainukasutuses pind",C:C,"üüritav pind",A:A,4)*(IF(G255="Korruse üldpind",SUMIFS(E:E,G:G,"Ühiskasutuses korruse pind",C:C,"üüritav pind",A:A,4,BH:BH,1),SUMIFS(E:E,G:G,"Korruse üldpind",C:C,"üüritav pind",A:A,4,BH:BH,1))+SUMIFS(E:E,G:G,"Ühiskasutuses korruse pind",C:C,"üüritav pind",A:A,4,BH:BH,1)), 0)+IFERROR(SUMIFS(E:E,G:G,"Ainukasutuses pind",C:C,"üüritav pind",H:H,BI255,A:A,5)/SUMIFS(E:E,G:G,"Ainukasutuses pind",C:C,"üüritav pind",A:A,5)*(IF(G255="Korruse üldpind", SUMIFS(E:E,G:G,"Ühiskasutuses korruse pind",C:C,"üüritav pind",A:A,5,BH:BH,1),SUMIFS(E:E,G:G,"Korruse üldpind",C:C,"üüritav pind",A:A,5,BH:BH,1))+SUMIFS(E:E,G:G,"Ühiskasutuses korruse pind",C:C,"üüritav pind",A:A,5,BH:BH,1)), 0)+IFERROR(SUMIFS(E:E,G:G,"Ainukasutuses pind",C:C,"üüritav pind",H:H,BI255,A:A,6)/SUMIFS(E:E,G:G,"Ainukasutuses pind",C:C,"üüritav pind",A:A,6)*(IF(G255="Korruse üldpind", SUMIFS(E:E,G:G,"Ühiskasutuses korruse pind",C:C,"üüritav pind",A:A,6,BH:BH,1),SUMIFS(E:E,G:G,"Korruse üldpind",C:C,"üüritav pind",A:A,6,BH:BH,1))+SUMIFS(E:E,G:G,"Ühiskasutuses korruse pind",C:C,"üüritav pind",A:A,6,BH:BH,1)),0)+IFERROR(SUMIFS(E:E,G:G,"Ainukasutuses pind",C:C,"üüritav pind",H:H,BI255,A:A,7)/SUMIFS(E:E,G:G,"Ainukasutuses pind",C:C,"üüritav pind",A:A,7)*(IF(G255="Korruse üldpind", SUMIFS(E:E,G:G,"Ühiskasutuses korruse pind",C:C,"üüritav pind",A:A,7,BH:BH,1),SUMIFS(E:E,G:G,"Korruse üldpind",C:C,"üüritav pind",A:A,7,BH:BH,1))+SUMIFS(E:E,G:G,"Ühiskasutuses korruse pind",C:C,"üüritav pind",A:A,7,BH:BH,1)),0)+IFERROR(SUMIFS(E:E,G:G,"Ainukasutuses pind",C:C,"üüritav pind",H:H,BI255,A:A,8)/SUMIFS(E:E,G:G,"Ainukasutuses pind",C:C,"üüritav pind",A:A,8)*(IF(G255="Korruse üldpind", SUMIFS(E:E,G:G,"Ühiskasutuses korruse pind",C:C,"üüritav pind",A:A,8,BH:BH,1),SUMIFS(E:E,G:G,"Korruse üldpind",C:C,"üüritav pind",A:A,8,BH:BH,1))+SUMIFS(E:E,G:G,"Ühiskasutuses korruse pind",C:C,"üüritav pind",A:A,8,BH:BH,1)),0)+IFERROR(SUMIFS(E:E,G:G,"Ainukasutuses pind",C:C,"üüritav pind",H:H,BI255,A:A,9)/SUMIFS(E:E,G:G,"Ainukasutuses pind",C:C,"üüritav pind",A:A,9)*(IF(G255="Korruse üldpind", SUMIFS(E:E,G:G,"Ühiskasutuses korruse pind",C:C,"üüritav pind",A:A,9,BH:BH,1),SUMIFS(E:E,G:G,"Korruse üldpind",C:C,"üüritav pind",A:A,9,BH:BH,1))+SUMIFS(E:E,G:G,"Ühiskasutuses korruse pind",C:C,"üüritav pind",A:A,9,BH:BH,1)),0)+IFERROR(SUMIFS(E:E,G:G,"Ainukasutuses pind",C:C,"üüritav pind",H:H,BI255,A:A,10)/SUMIFS(E:E,G:G,"Ainukasutuses pind",C:C,"üüritav pind",A:A,10)*(IF(G255="Korruse üldpind", SUMIFS(E:E,G:G,"Ühiskasutuses korruse pind",C:C,"üüritav pind",A:A,10,BH:BH,1),SUMIFS(E:E,G:G,"Korruse üldpind",C:C,"üüritav pind",A:A,10,BH:BH,1))+SUMIFS(E:E,G:G,"Ühiskasutuses korruse pind",C:C,"üüritav pind",A:A,10,BH:BH,1)), 0)+IFERROR(SUMIFS(E:E,G:G,"Ainukasutuses pind",C:C,"üüritav pind",H:H,BI255,A:A,11)/SUMIFS(E:E,G:G,"Ainukasutuses pind",C:C,"üüritav pind",A:A,11)*(IF(G255="Korruse üldpind",SUMIFS(E:E,G:G,"Ühiskasutuses korruse pind",C:C,"üüritav pind",A:A,11,BH:BH,1),SUMIFS(E:E,G:G,"Korruse üldpind",C:C,"üüritav pind",A:A,11,BH:BH,1))+SUMIFS(E:E,G:G,"Ühiskasutuses korruse pind",C:C,"üüritav pind",A:A,11,BH:BH,1)), 0)+IFERROR(SUMIFS(E:E,G:G,"Ainukasutuses pind",C:C,"üüritav pind",H:H,BI255,A:A,12)/SUMIFS(E:E,G:G,"Ainukasutuses pind",C:C,"üüritav pind",A:A,12)*(IF(G255="Korruse üldpind", SUMIFS(E:E,G:G,"Ühiskasutuses korruse pind",C:C,"üüritav pind",A:A,12,BH:BH,1),SUMIFS(E:E,G:G,"Korruse üldpind",C:C,"üüritav pind",A:A,12,BH:BH,1))+SUMIFS(E:E,G:G,"Ühiskasutuses korruse pind",C:C,"üüritav pind",A:A,12,BH:BH,1)),0)+IFERROR(SUMIFS(E:E,G:G,"Ainukasutuses pind",C:C,"üüritav pind",H:H,BI255,A:A,13)/SUMIFS(E:E,G:G,"Ainukasutuses pind",C:C,"üüritav pind",A:A,13)*(IF(G255="Korruse üldpind", SUMIFS(E:E,G:G,"Ühiskasutuses korruse pind",C:C,"üüritav pind",A:A,13,BH:BH,1),SUMIFS(E:E,G:G,"Korruse üldpind",C:C,"üüritav pind",A:A,13,BH:BH,1))+SUMIFS(E:E,G:G,"Ühiskasutuses korruse pind",C:C,"üüritav pind",A:A,13,BH:BH,1)),0)+IFERROR(SUMIFS(E:E,G:G,"Ainukasutuses pind",C:C,"Üüritav pind",H:H,BI255,A:A,14)/SUMIFS(E:E,G:G,"Ainukasutuses pind",C:C,"Üüritav pind",A:A,14)*(IF(G255="Korruse üldpind", SUMIFS(E:E,G:G,"Ühiskasutuses korruse pind",C:C,"üüritav pind",A:A,14,BH:BH,1),SUMIFS(E:E,G:G,"Korruse üldpind",C:C,"üüritav pind",A:A,14,BH:BH,1))+SUMIFS(E:E,G:G,"Ühiskasutuses korruse pind",C:C,"üüritav pind",A:A,14,BH:BH,1)), 0),IF(BI255="Aktiivne vakantsus", SUMIFS(E:E,C:C,"üüritav pind",G:G,"Ühiskasutuses korruse pind",BH:BH,1)+SUMIFS(E:E,C:C,"üüritav pind",G:G,"Korruse üldpind",BH:BH,1)-SUM($BL$2:BL254), IF(BI255="Üüritav büroopind kokku", SUM($BL$2:BL254), "")))</f>
        <v/>
      </c>
      <c r="BM255" s="34" t="str">
        <f ca="1">IF(BF255&lt;&gt;"",IFERROR(AY255/SUM($AY$3:OFFSET($AY$3,MATCH("Üüritav büroopind kokku",$BI$5:$BI$300,0),0))*(SUMIFS(E:E,G:G,"Ühiskasutuses hoone pind",C:C,"ÜÜRITAV PIND",BH:BH,1)+SUMIFS(E:E,G:G,"Hoone üldpind",C:C,"ÜÜRITAV PIND",BH:BH,1)),0),IF(BI255="Aktiivne vakantsus",IFERROR(AY255/SUM($AY$3:OFFSET($AY$3,MATCH("Üüritav büroopind kokku",$BI$5:$BI$300,0),0))*(SUMIFS(E:E,G:G,"Ühiskasutuses hoone pind",C:C,"ÜÜRITAV PIND",BH:BH,1)+SUMIFS(E:E,G:G,"Hoone üldpind",C:C,"ÜÜRITAV PIND",BH:BH,1)),0),IF(BI255="Üüritav büroopind kokku",SUM($BM$2:BM254),"")))</f>
        <v/>
      </c>
      <c r="BN255" s="34" t="str">
        <f>IF(OR(BF255&lt;&gt;"",BI255="Aktiivne vakantsus"),IFERROR(SUMIFS(INDEX($AC$3:$AU$1002,0,MATCH($BI255,AC$2:AU$2,0)),$BH$3:$BH$1002,1),0),IF(BI255="Üüritav büroopind kokku",SUM($BN$2:BN254), ""))</f>
        <v/>
      </c>
      <c r="BO255" s="34" t="str">
        <f t="shared" si="28"/>
        <v/>
      </c>
      <c r="BP255" s="114" t="str">
        <f t="shared" ca="1" si="26"/>
        <v/>
      </c>
    </row>
    <row r="256" spans="1:68" x14ac:dyDescent="0.3">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c r="BH256" s="108" t="str">
        <f t="shared" si="27"/>
        <v/>
      </c>
      <c r="BI256" s="9" t="str">
        <f t="shared" si="29"/>
        <v/>
      </c>
      <c r="BJ256" s="9" t="str">
        <f t="shared" si="30"/>
        <v/>
      </c>
      <c r="BK256" s="34" t="str">
        <f>IF(BF256&lt;&gt;"",IF(SUMIFS(E:E,H:H,BI256,G:G,"Ainukasutuses pind",C:C,"ÜÜRITAV PIND",BH:BH,1)=0,0,SUMIFS(E:E,H:H,BI256,G:G,"Ainukasutuses pind",C:C,"ÜÜRITAV PIND",BH:BH,1)),IF(BI256="Aktiivne vakantsus",SUMIFS(E:E,C:C,"üüritav pind",G:G,"ainukasutuses pind",BH:BH,1)-SUM($BK$2:BK255),IF(BI256="Üüritav büroopind kokku",SUM($BK$2:BK255),"")))</f>
        <v/>
      </c>
      <c r="BL256" s="34" t="str">
        <f>IF(BF256&lt;&gt;"",IFERROR(SUMIFS(E:E,G:G,"Ainukasutuses pind",C:C,"üüritav pind",H:H,BI256,A:A,-4)/SUMIFS(E:E,G:G,"Ainukasutuses pind",C:C,"üüritav pind",A:A,-4)*(IF(G256="Korruse üldpind", SUMIFS(E:E,G:G,"Ühiskasutuses korruse pind",C:C,"üüritav pind",A:A,-4,BH:BH,1),SUMIFS(E:E,G:G,"Korruse üldpind",C:C,"üüritav pind",A:A,-4,BH:BH,1))+SUMIFS(E:E,G:G,"Ühiskasutuses korruse pind",C:C,"üüritav pind",A:A,-4,BH:BH,1)),0)+IFERROR(SUMIFS(E:E,G:G,"Ainukasutuses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pind",H:H,BI256,A:A,-1)/SUMIFS(E:E,G:G,"Ainukasutuses pind",C:C,"üüritav pind",A:A,-1)*(IF(G256="Korruse üldpind",SUMIFS(E:E,G:G,"Ühiskasutuses korruse pind",C:C,"üüritav pind",A:A,-1,BH:BH,1),SUMIFS(E:E,G:G,"Korruse üldpind",C:C,"üüritav pind",A:A,-1,BH:BH,1))+SUMIFS(E:E,G:G,"Ühiskasutuses korruse pind",C:C,"üüritav pind",A:A,-1,BH:BH,1)),0)+IFERROR(SUMIFS(E:E,G:G,"Ainukasutuses pind",C:C,"üüritav pind",H:H,BI256,A:A,0)/SUMIFS(E:E,G:G,"Ainukasutuses pind",C:C,"üüritav pind",A:A,0)*(IF(G256="Korruse üldpind", SUMIFS(E:E,G:G,"Ühiskasutuses korruse pind",C:C,"üüritav pind",A:A,0,BH:BH,1),SUMIFS(E:E,G:G,"Korruse üldpind",C:C,"üüritav pind",A:A,0,BH:BH,1))+SUMIFS(E:E,G:G,"Ühiskasutuses korruse pind",C:C,"üüritav pind",A:A,0,BH:BH,1)),0)+IFERROR(SUMIFS(E:E,G:G,"Ainukasutuses pind",C:C,"üüritav pind",H:H,BI256,A:A,1)/SUMIFS(E:E,G:G,"Ainukasutuses pind",C:C,"üüritav pind",A:A,1)*(IF(G256="Korruse üldpind", SUMIFS(E:E,G:G,"Ühiskasutuses korruse pind",C:C,"üüritav pind",A:A,1,BH:BH,1),SUMIFS(E:E,G:G,"Korruse üldpind",C:C,"üüritav pind",A:A,1,BH:BH,1))+SUMIFS(E:E,G:G,"Ühiskasutuses korruse pind",C:C,"üüritav pind",A:A,1,BH:BH,1)),0)+IFERROR(SUMIFS(E:E,G:G,"Ainukasutuses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 0)+IFERROR(SUMIFS(E:E,G:G,"Ainukasutuses pind",C:C,"üüritav pind",H:H,BI256,A:A,4)/SUMIFS(E:E,G:G,"Ainukasutuses pind",C:C,"üüritav pind",A:A,4)*(IF(G256="Korruse üldpind",SUMIFS(E:E,G:G,"Ühiskasutuses korruse pind",C:C,"üüritav pind",A:A,4,BH:BH,1),SUMIFS(E:E,G:G,"Korruse üldpind",C:C,"üüritav pind",A:A,4,BH:BH,1))+SUMIFS(E:E,G:G,"Ühiskasutuses korruse pind",C:C,"üüritav pind",A:A,4,BH:BH,1)), 0)+IFERROR(SUMIFS(E:E,G:G,"Ainukasutuses pind",C:C,"üüritav pind",H:H,BI256,A:A,5)/SUMIFS(E:E,G:G,"Ainukasutuses pind",C:C,"üüritav pind",A:A,5)*(IF(G256="Korruse üldpind", SUMIFS(E:E,G:G,"Ühiskasutuses korruse pind",C:C,"üüritav pind",A:A,5,BH:BH,1),SUMIFS(E:E,G:G,"Korruse üldpind",C:C,"üüritav pind",A:A,5,BH:BH,1))+SUMIFS(E:E,G:G,"Ühiskasutuses korruse pind",C:C,"üüritav pind",A:A,5,BH:BH,1)), 0)+IFERROR(SUMIFS(E:E,G:G,"Ainukasutuses pind",C:C,"üüritav pind",H:H,BI256,A:A,6)/SUMIFS(E:E,G:G,"Ainukasutuses pind",C:C,"üüritav pind",A:A,6)*(IF(G256="Korruse üldpind", SUMIFS(E:E,G:G,"Ühiskasutuses korruse pind",C:C,"üüritav pind",A:A,6,BH:BH,1),SUMIFS(E:E,G:G,"Korruse üldpind",C:C,"üüritav pind",A:A,6,BH:BH,1))+SUMIFS(E:E,G:G,"Ühiskasutuses korruse pind",C:C,"üüritav pind",A:A,6,BH:BH,1)),0)+IFERROR(SUMIFS(E:E,G:G,"Ainukasutuses pind",C:C,"üüritav pind",H:H,BI256,A:A,7)/SUMIFS(E:E,G:G,"Ainukasutuses pind",C:C,"üüritav pind",A:A,7)*(IF(G256="Korruse üldpind", SUMIFS(E:E,G:G,"Ühiskasutuses korruse pind",C:C,"üüritav pind",A:A,7,BH:BH,1),SUMIFS(E:E,G:G,"Korruse üldpind",C:C,"üüritav pind",A:A,7,BH:BH,1))+SUMIFS(E:E,G:G,"Ühiskasutuses korruse pind",C:C,"üüritav pind",A:A,7,BH:BH,1)),0)+IFERROR(SUMIFS(E:E,G:G,"Ainukasutuses pind",C:C,"üüritav pind",H:H,BI256,A:A,8)/SUMIFS(E:E,G:G,"Ainukasutuses pind",C:C,"üüritav pind",A:A,8)*(IF(G256="Korruse üldpind", SUMIFS(E:E,G:G,"Ühiskasutuses korruse pind",C:C,"üüritav pind",A:A,8,BH:BH,1),SUMIFS(E:E,G:G,"Korruse üldpind",C:C,"üüritav pind",A:A,8,BH:BH,1))+SUMIFS(E:E,G:G,"Ühiskasutuses korruse pind",C:C,"üüritav pind",A:A,8,BH:BH,1)),0)+IFERROR(SUMIFS(E:E,G:G,"Ainukasutuses pind",C:C,"üüritav pind",H:H,BI256,A:A,9)/SUMIFS(E:E,G:G,"Ainukasutuses pind",C:C,"üüritav pind",A:A,9)*(IF(G256="Korruse üldpind", SUMIFS(E:E,G:G,"Ühiskasutuses korruse pind",C:C,"üüritav pind",A:A,9,BH:BH,1),SUMIFS(E:E,G:G,"Korruse üldpind",C:C,"üüritav pind",A:A,9,BH:BH,1))+SUMIFS(E:E,G:G,"Ühiskasutuses korruse pind",C:C,"üüritav pind",A:A,9,BH:BH,1)),0)+IFERROR(SUMIFS(E:E,G:G,"Ainukasutuses pind",C:C,"üüritav pind",H:H,BI256,A:A,10)/SUMIFS(E:E,G:G,"Ainukasutuses pind",C:C,"üüritav pind",A:A,10)*(IF(G256="Korruse üldpind", SUMIFS(E:E,G:G,"Ühiskasutuses korruse pind",C:C,"üüritav pind",A:A,10,BH:BH,1),SUMIFS(E:E,G:G,"Korruse üldpind",C:C,"üüritav pind",A:A,10,BH:BH,1))+SUMIFS(E:E,G:G,"Ühiskasutuses korruse pind",C:C,"üüritav pind",A:A,10,BH:BH,1)), 0)+IFERROR(SUMIFS(E:E,G:G,"Ainukasutuses pind",C:C,"üüritav pind",H:H,BI256,A:A,11)/SUMIFS(E:E,G:G,"Ainukasutuses pind",C:C,"üüritav pind",A:A,11)*(IF(G256="Korruse üldpind",SUMIFS(E:E,G:G,"Ühiskasutuses korruse pind",C:C,"üüritav pind",A:A,11,BH:BH,1),SUMIFS(E:E,G:G,"Korruse üldpind",C:C,"üüritav pind",A:A,11,BH:BH,1))+SUMIFS(E:E,G:G,"Ühiskasutuses korruse pind",C:C,"üüritav pind",A:A,11,BH:BH,1)), 0)+IFERROR(SUMIFS(E:E,G:G,"Ainukasutuses pind",C:C,"üüritav pind",H:H,BI256,A:A,12)/SUMIFS(E:E,G:G,"Ainukasutuses pind",C:C,"üüritav pind",A:A,12)*(IF(G256="Korruse üldpind", SUMIFS(E:E,G:G,"Ühiskasutuses korruse pind",C:C,"üüritav pind",A:A,12,BH:BH,1),SUMIFS(E:E,G:G,"Korruse üldpind",C:C,"üüritav pind",A:A,12,BH:BH,1))+SUMIFS(E:E,G:G,"Ühiskasutuses korruse pind",C:C,"üüritav pind",A:A,12,BH:BH,1)),0)+IFERROR(SUMIFS(E:E,G:G,"Ainukasutuses pind",C:C,"üüritav pind",H:H,BI256,A:A,13)/SUMIFS(E:E,G:G,"Ainukasutuses pind",C:C,"üüritav pind",A:A,13)*(IF(G256="Korruse üldpind", SUMIFS(E:E,G:G,"Ühiskasutuses korruse pind",C:C,"üüritav pind",A:A,13,BH:BH,1),SUMIFS(E:E,G:G,"Korruse üldpind",C:C,"üüritav pind",A:A,13,BH:BH,1))+SUMIFS(E:E,G:G,"Ühiskasutuses korruse pind",C:C,"üüritav pind",A:A,13,BH:BH,1)),0)+IFERROR(SUMIFS(E:E,G:G,"Ainukasutuses pind",C:C,"Üüritav pind",H:H,BI256,A:A,14)/SUMIFS(E:E,G:G,"Ainukasutuses pind",C:C,"Üüritav pind",A:A,14)*(IF(G256="Korruse üldpind", SUMIFS(E:E,G:G,"Ühiskasutuses korruse pind",C:C,"üüritav pind",A:A,14,BH:BH,1),SUMIFS(E:E,G:G,"Korruse üldpind",C:C,"üüritav pind",A:A,14,BH:BH,1))+SUMIFS(E:E,G:G,"Ühiskasutuses korruse pind",C:C,"üüritav pind",A:A,14,BH:BH,1)), 0),IF(BI256="Aktiivne vakantsus", SUMIFS(E:E,C:C,"üüritav pind",G:G,"Ühiskasutuses korruse pind",BH:BH,1)+SUMIFS(E:E,C:C,"üüritav pind",G:G,"Korruse üldpind",BH:BH,1)-SUM($BL$2:BL255), IF(BI256="Üüritav büroopind kokku", SUM($BL$2:BL255), "")))</f>
        <v/>
      </c>
      <c r="BM256" s="34" t="str">
        <f ca="1">IF(BF256&lt;&gt;"",IFERROR(AY256/SUM($AY$3:OFFSET($AY$3,MATCH("Üüritav büroopind kokku",$BI$5:$BI$300,0),0))*(SUMIFS(E:E,G:G,"Ühiskasutuses hoone pind",C:C,"ÜÜRITAV PIND",BH:BH,1)+SUMIFS(E:E,G:G,"Hoone üldpind",C:C,"ÜÜRITAV PIND",BH:BH,1)),0),IF(BI256="Aktiivne vakantsus",IFERROR(AY256/SUM($AY$3:OFFSET($AY$3,MATCH("Üüritav büroopind kokku",$BI$5:$BI$300,0),0))*(SUMIFS(E:E,G:G,"Ühiskasutuses hoone pind",C:C,"ÜÜRITAV PIND",BH:BH,1)+SUMIFS(E:E,G:G,"Hoone üldpind",C:C,"ÜÜRITAV PIND",BH:BH,1)),0),IF(BI256="Üüritav büroopind kokku",SUM($BM$2:BM255),"")))</f>
        <v/>
      </c>
      <c r="BN256" s="34" t="str">
        <f>IF(OR(BF256&lt;&gt;"",BI256="Aktiivne vakantsus"),IFERROR(SUMIFS(INDEX($AC$3:$AU$1002,0,MATCH($BI256,AC$2:AU$2,0)),$BH$3:$BH$1002,1),0),IF(BI256="Üüritav büroopind kokku",SUM($BN$2:BN255), ""))</f>
        <v/>
      </c>
      <c r="BO256" s="34" t="str">
        <f t="shared" si="28"/>
        <v/>
      </c>
      <c r="BP256" s="114" t="str">
        <f t="shared" ca="1" si="26"/>
        <v/>
      </c>
    </row>
    <row r="257" spans="1:68" x14ac:dyDescent="0.3">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c r="BH257" s="108" t="str">
        <f t="shared" si="27"/>
        <v/>
      </c>
      <c r="BI257" s="9" t="str">
        <f t="shared" si="29"/>
        <v/>
      </c>
      <c r="BJ257" s="9" t="str">
        <f t="shared" si="30"/>
        <v/>
      </c>
      <c r="BK257" s="34" t="str">
        <f>IF(BF257&lt;&gt;"",IF(SUMIFS(E:E,H:H,BI257,G:G,"Ainukasutuses pind",C:C,"ÜÜRITAV PIND",BH:BH,1)=0,0,SUMIFS(E:E,H:H,BI257,G:G,"Ainukasutuses pind",C:C,"ÜÜRITAV PIND",BH:BH,1)),IF(BI257="Aktiivne vakantsus",SUMIFS(E:E,C:C,"üüritav pind",G:G,"ainukasutuses pind",BH:BH,1)-SUM($BK$2:BK256),IF(BI257="Üüritav büroopind kokku",SUM($BK$2:BK256),"")))</f>
        <v/>
      </c>
      <c r="BL257" s="34" t="str">
        <f>IF(BF257&lt;&gt;"",IFERROR(SUMIFS(E:E,G:G,"Ainukasutuses pind",C:C,"üüritav pind",H:H,BI257,A:A,-4)/SUMIFS(E:E,G:G,"Ainukasutuses pind",C:C,"üüritav pind",A:A,-4)*(IF(G257="Korruse üldpind", SUMIFS(E:E,G:G,"Ühiskasutuses korruse pind",C:C,"üüritav pind",A:A,-4,BH:BH,1),SUMIFS(E:E,G:G,"Korruse üldpind",C:C,"üüritav pind",A:A,-4,BH:BH,1))+SUMIFS(E:E,G:G,"Ühiskasutuses korruse pind",C:C,"üüritav pind",A:A,-4,BH:BH,1)),0)+IFERROR(SUMIFS(E:E,G:G,"Ainukasutuses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pind",H:H,BI257,A:A,-1)/SUMIFS(E:E,G:G,"Ainukasutuses pind",C:C,"üüritav pind",A:A,-1)*(IF(G257="Korruse üldpind",SUMIFS(E:E,G:G,"Ühiskasutuses korruse pind",C:C,"üüritav pind",A:A,-1,BH:BH,1),SUMIFS(E:E,G:G,"Korruse üldpind",C:C,"üüritav pind",A:A,-1,BH:BH,1))+SUMIFS(E:E,G:G,"Ühiskasutuses korruse pind",C:C,"üüritav pind",A:A,-1,BH:BH,1)),0)+IFERROR(SUMIFS(E:E,G:G,"Ainukasutuses pind",C:C,"üüritav pind",H:H,BI257,A:A,0)/SUMIFS(E:E,G:G,"Ainukasutuses pind",C:C,"üüritav pind",A:A,0)*(IF(G257="Korruse üldpind", SUMIFS(E:E,G:G,"Ühiskasutuses korruse pind",C:C,"üüritav pind",A:A,0,BH:BH,1),SUMIFS(E:E,G:G,"Korruse üldpind",C:C,"üüritav pind",A:A,0,BH:BH,1))+SUMIFS(E:E,G:G,"Ühiskasutuses korruse pind",C:C,"üüritav pind",A:A,0,BH:BH,1)),0)+IFERROR(SUMIFS(E:E,G:G,"Ainukasutuses pind",C:C,"üüritav pind",H:H,BI257,A:A,1)/SUMIFS(E:E,G:G,"Ainukasutuses pind",C:C,"üüritav pind",A:A,1)*(IF(G257="Korruse üldpind", SUMIFS(E:E,G:G,"Ühiskasutuses korruse pind",C:C,"üüritav pind",A:A,1,BH:BH,1),SUMIFS(E:E,G:G,"Korruse üldpind",C:C,"üüritav pind",A:A,1,BH:BH,1))+SUMIFS(E:E,G:G,"Ühiskasutuses korruse pind",C:C,"üüritav pind",A:A,1,BH:BH,1)),0)+IFERROR(SUMIFS(E:E,G:G,"Ainukasutuses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 0)+IFERROR(SUMIFS(E:E,G:G,"Ainukasutuses pind",C:C,"üüritav pind",H:H,BI257,A:A,4)/SUMIFS(E:E,G:G,"Ainukasutuses pind",C:C,"üüritav pind",A:A,4)*(IF(G257="Korruse üldpind",SUMIFS(E:E,G:G,"Ühiskasutuses korruse pind",C:C,"üüritav pind",A:A,4,BH:BH,1),SUMIFS(E:E,G:G,"Korruse üldpind",C:C,"üüritav pind",A:A,4,BH:BH,1))+SUMIFS(E:E,G:G,"Ühiskasutuses korruse pind",C:C,"üüritav pind",A:A,4,BH:BH,1)), 0)+IFERROR(SUMIFS(E:E,G:G,"Ainukasutuses pind",C:C,"üüritav pind",H:H,BI257,A:A,5)/SUMIFS(E:E,G:G,"Ainukasutuses pind",C:C,"üüritav pind",A:A,5)*(IF(G257="Korruse üldpind", SUMIFS(E:E,G:G,"Ühiskasutuses korruse pind",C:C,"üüritav pind",A:A,5,BH:BH,1),SUMIFS(E:E,G:G,"Korruse üldpind",C:C,"üüritav pind",A:A,5,BH:BH,1))+SUMIFS(E:E,G:G,"Ühiskasutuses korruse pind",C:C,"üüritav pind",A:A,5,BH:BH,1)), 0)+IFERROR(SUMIFS(E:E,G:G,"Ainukasutuses pind",C:C,"üüritav pind",H:H,BI257,A:A,6)/SUMIFS(E:E,G:G,"Ainukasutuses pind",C:C,"üüritav pind",A:A,6)*(IF(G257="Korruse üldpind", SUMIFS(E:E,G:G,"Ühiskasutuses korruse pind",C:C,"üüritav pind",A:A,6,BH:BH,1),SUMIFS(E:E,G:G,"Korruse üldpind",C:C,"üüritav pind",A:A,6,BH:BH,1))+SUMIFS(E:E,G:G,"Ühiskasutuses korruse pind",C:C,"üüritav pind",A:A,6,BH:BH,1)),0)+IFERROR(SUMIFS(E:E,G:G,"Ainukasutuses pind",C:C,"üüritav pind",H:H,BI257,A:A,7)/SUMIFS(E:E,G:G,"Ainukasutuses pind",C:C,"üüritav pind",A:A,7)*(IF(G257="Korruse üldpind", SUMIFS(E:E,G:G,"Ühiskasutuses korruse pind",C:C,"üüritav pind",A:A,7,BH:BH,1),SUMIFS(E:E,G:G,"Korruse üldpind",C:C,"üüritav pind",A:A,7,BH:BH,1))+SUMIFS(E:E,G:G,"Ühiskasutuses korruse pind",C:C,"üüritav pind",A:A,7,BH:BH,1)),0)+IFERROR(SUMIFS(E:E,G:G,"Ainukasutuses pind",C:C,"üüritav pind",H:H,BI257,A:A,8)/SUMIFS(E:E,G:G,"Ainukasutuses pind",C:C,"üüritav pind",A:A,8)*(IF(G257="Korruse üldpind", SUMIFS(E:E,G:G,"Ühiskasutuses korruse pind",C:C,"üüritav pind",A:A,8,BH:BH,1),SUMIFS(E:E,G:G,"Korruse üldpind",C:C,"üüritav pind",A:A,8,BH:BH,1))+SUMIFS(E:E,G:G,"Ühiskasutuses korruse pind",C:C,"üüritav pind",A:A,8,BH:BH,1)),0)+IFERROR(SUMIFS(E:E,G:G,"Ainukasutuses pind",C:C,"üüritav pind",H:H,BI257,A:A,9)/SUMIFS(E:E,G:G,"Ainukasutuses pind",C:C,"üüritav pind",A:A,9)*(IF(G257="Korruse üldpind", SUMIFS(E:E,G:G,"Ühiskasutuses korruse pind",C:C,"üüritav pind",A:A,9,BH:BH,1),SUMIFS(E:E,G:G,"Korruse üldpind",C:C,"üüritav pind",A:A,9,BH:BH,1))+SUMIFS(E:E,G:G,"Ühiskasutuses korruse pind",C:C,"üüritav pind",A:A,9,BH:BH,1)),0)+IFERROR(SUMIFS(E:E,G:G,"Ainukasutuses pind",C:C,"üüritav pind",H:H,BI257,A:A,10)/SUMIFS(E:E,G:G,"Ainukasutuses pind",C:C,"üüritav pind",A:A,10)*(IF(G257="Korruse üldpind", SUMIFS(E:E,G:G,"Ühiskasutuses korruse pind",C:C,"üüritav pind",A:A,10,BH:BH,1),SUMIFS(E:E,G:G,"Korruse üldpind",C:C,"üüritav pind",A:A,10,BH:BH,1))+SUMIFS(E:E,G:G,"Ühiskasutuses korruse pind",C:C,"üüritav pind",A:A,10,BH:BH,1)), 0)+IFERROR(SUMIFS(E:E,G:G,"Ainukasutuses pind",C:C,"üüritav pind",H:H,BI257,A:A,11)/SUMIFS(E:E,G:G,"Ainukasutuses pind",C:C,"üüritav pind",A:A,11)*(IF(G257="Korruse üldpind",SUMIFS(E:E,G:G,"Ühiskasutuses korruse pind",C:C,"üüritav pind",A:A,11,BH:BH,1),SUMIFS(E:E,G:G,"Korruse üldpind",C:C,"üüritav pind",A:A,11,BH:BH,1))+SUMIFS(E:E,G:G,"Ühiskasutuses korruse pind",C:C,"üüritav pind",A:A,11,BH:BH,1)), 0)+IFERROR(SUMIFS(E:E,G:G,"Ainukasutuses pind",C:C,"üüritav pind",H:H,BI257,A:A,12)/SUMIFS(E:E,G:G,"Ainukasutuses pind",C:C,"üüritav pind",A:A,12)*(IF(G257="Korruse üldpind", SUMIFS(E:E,G:G,"Ühiskasutuses korruse pind",C:C,"üüritav pind",A:A,12,BH:BH,1),SUMIFS(E:E,G:G,"Korruse üldpind",C:C,"üüritav pind",A:A,12,BH:BH,1))+SUMIFS(E:E,G:G,"Ühiskasutuses korruse pind",C:C,"üüritav pind",A:A,12,BH:BH,1)),0)+IFERROR(SUMIFS(E:E,G:G,"Ainukasutuses pind",C:C,"üüritav pind",H:H,BI257,A:A,13)/SUMIFS(E:E,G:G,"Ainukasutuses pind",C:C,"üüritav pind",A:A,13)*(IF(G257="Korruse üldpind", SUMIFS(E:E,G:G,"Ühiskasutuses korruse pind",C:C,"üüritav pind",A:A,13,BH:BH,1),SUMIFS(E:E,G:G,"Korruse üldpind",C:C,"üüritav pind",A:A,13,BH:BH,1))+SUMIFS(E:E,G:G,"Ühiskasutuses korruse pind",C:C,"üüritav pind",A:A,13,BH:BH,1)),0)+IFERROR(SUMIFS(E:E,G:G,"Ainukasutuses pind",C:C,"Üüritav pind",H:H,BI257,A:A,14)/SUMIFS(E:E,G:G,"Ainukasutuses pind",C:C,"Üüritav pind",A:A,14)*(IF(G257="Korruse üldpind", SUMIFS(E:E,G:G,"Ühiskasutuses korruse pind",C:C,"üüritav pind",A:A,14,BH:BH,1),SUMIFS(E:E,G:G,"Korruse üldpind",C:C,"üüritav pind",A:A,14,BH:BH,1))+SUMIFS(E:E,G:G,"Ühiskasutuses korruse pind",C:C,"üüritav pind",A:A,14,BH:BH,1)), 0),IF(BI257="Aktiivne vakantsus", SUMIFS(E:E,C:C,"üüritav pind",G:G,"Ühiskasutuses korruse pind",BH:BH,1)+SUMIFS(E:E,C:C,"üüritav pind",G:G,"Korruse üldpind",BH:BH,1)-SUM($BL$2:BL256), IF(BI257="Üüritav büroopind kokku", SUM($BL$2:BL256), "")))</f>
        <v/>
      </c>
      <c r="BM257" s="34" t="str">
        <f ca="1">IF(BF257&lt;&gt;"",IFERROR(AY257/SUM($AY$3:OFFSET($AY$3,MATCH("Üüritav büroopind kokku",$BI$5:$BI$300,0),0))*(SUMIFS(E:E,G:G,"Ühiskasutuses hoone pind",C:C,"ÜÜRITAV PIND",BH:BH,1)+SUMIFS(E:E,G:G,"Hoone üldpind",C:C,"ÜÜRITAV PIND",BH:BH,1)),0),IF(BI257="Aktiivne vakantsus",IFERROR(AY257/SUM($AY$3:OFFSET($AY$3,MATCH("Üüritav büroopind kokku",$BI$5:$BI$300,0),0))*(SUMIFS(E:E,G:G,"Ühiskasutuses hoone pind",C:C,"ÜÜRITAV PIND",BH:BH,1)+SUMIFS(E:E,G:G,"Hoone üldpind",C:C,"ÜÜRITAV PIND",BH:BH,1)),0),IF(BI257="Üüritav büroopind kokku",SUM($BM$2:BM256),"")))</f>
        <v/>
      </c>
      <c r="BN257" s="34" t="str">
        <f>IF(OR(BF257&lt;&gt;"",BI257="Aktiivne vakantsus"),IFERROR(SUMIFS(INDEX($AC$3:$AU$1002,0,MATCH($BI257,AC$2:AU$2,0)),$BH$3:$BH$1002,1),0),IF(BI257="Üüritav büroopind kokku",SUM($BN$2:BN256), ""))</f>
        <v/>
      </c>
      <c r="BO257" s="34" t="str">
        <f t="shared" si="28"/>
        <v/>
      </c>
      <c r="BP257" s="114" t="str">
        <f t="shared" ca="1" si="26"/>
        <v/>
      </c>
    </row>
    <row r="258" spans="1:68" x14ac:dyDescent="0.3">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c r="BH258" s="108" t="str">
        <f t="shared" si="27"/>
        <v/>
      </c>
      <c r="BI258" s="9" t="str">
        <f t="shared" si="29"/>
        <v/>
      </c>
      <c r="BJ258" s="9" t="str">
        <f t="shared" si="30"/>
        <v/>
      </c>
      <c r="BK258" s="34" t="str">
        <f>IF(BF258&lt;&gt;"",IF(SUMIFS(E:E,H:H,BI258,G:G,"Ainukasutuses pind",C:C,"ÜÜRITAV PIND",BH:BH,1)=0,0,SUMIFS(E:E,H:H,BI258,G:G,"Ainukasutuses pind",C:C,"ÜÜRITAV PIND",BH:BH,1)),IF(BI258="Aktiivne vakantsus",SUMIFS(E:E,C:C,"üüritav pind",G:G,"ainukasutuses pind",BH:BH,1)-SUM($BK$2:BK257),IF(BI258="Üüritav büroopind kokku",SUM($BK$2:BK257),"")))</f>
        <v/>
      </c>
      <c r="BL258" s="34" t="str">
        <f>IF(BF258&lt;&gt;"",IFERROR(SUMIFS(E:E,G:G,"Ainukasutuses pind",C:C,"üüritav pind",H:H,BI258,A:A,-4)/SUMIFS(E:E,G:G,"Ainukasutuses pind",C:C,"üüritav pind",A:A,-4)*(IF(G258="Korruse üldpind", SUMIFS(E:E,G:G,"Ühiskasutuses korruse pind",C:C,"üüritav pind",A:A,-4,BH:BH,1),SUMIFS(E:E,G:G,"Korruse üldpind",C:C,"üüritav pind",A:A,-4,BH:BH,1))+SUMIFS(E:E,G:G,"Ühiskasutuses korruse pind",C:C,"üüritav pind",A:A,-4,BH:BH,1)),0)+IFERROR(SUMIFS(E:E,G:G,"Ainukasutuses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pind",H:H,BI258,A:A,-1)/SUMIFS(E:E,G:G,"Ainukasutuses pind",C:C,"üüritav pind",A:A,-1)*(IF(G258="Korruse üldpind",SUMIFS(E:E,G:G,"Ühiskasutuses korruse pind",C:C,"üüritav pind",A:A,-1,BH:BH,1),SUMIFS(E:E,G:G,"Korruse üldpind",C:C,"üüritav pind",A:A,-1,BH:BH,1))+SUMIFS(E:E,G:G,"Ühiskasutuses korruse pind",C:C,"üüritav pind",A:A,-1,BH:BH,1)),0)+IFERROR(SUMIFS(E:E,G:G,"Ainukasutuses pind",C:C,"üüritav pind",H:H,BI258,A:A,0)/SUMIFS(E:E,G:G,"Ainukasutuses pind",C:C,"üüritav pind",A:A,0)*(IF(G258="Korruse üldpind", SUMIFS(E:E,G:G,"Ühiskasutuses korruse pind",C:C,"üüritav pind",A:A,0,BH:BH,1),SUMIFS(E:E,G:G,"Korruse üldpind",C:C,"üüritav pind",A:A,0,BH:BH,1))+SUMIFS(E:E,G:G,"Ühiskasutuses korruse pind",C:C,"üüritav pind",A:A,0,BH:BH,1)),0)+IFERROR(SUMIFS(E:E,G:G,"Ainukasutuses pind",C:C,"üüritav pind",H:H,BI258,A:A,1)/SUMIFS(E:E,G:G,"Ainukasutuses pind",C:C,"üüritav pind",A:A,1)*(IF(G258="Korruse üldpind", SUMIFS(E:E,G:G,"Ühiskasutuses korruse pind",C:C,"üüritav pind",A:A,1,BH:BH,1),SUMIFS(E:E,G:G,"Korruse üldpind",C:C,"üüritav pind",A:A,1,BH:BH,1))+SUMIFS(E:E,G:G,"Ühiskasutuses korruse pind",C:C,"üüritav pind",A:A,1,BH:BH,1)),0)+IFERROR(SUMIFS(E:E,G:G,"Ainukasutuses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 0)+IFERROR(SUMIFS(E:E,G:G,"Ainukasutuses pind",C:C,"üüritav pind",H:H,BI258,A:A,4)/SUMIFS(E:E,G:G,"Ainukasutuses pind",C:C,"üüritav pind",A:A,4)*(IF(G258="Korruse üldpind",SUMIFS(E:E,G:G,"Ühiskasutuses korruse pind",C:C,"üüritav pind",A:A,4,BH:BH,1),SUMIFS(E:E,G:G,"Korruse üldpind",C:C,"üüritav pind",A:A,4,BH:BH,1))+SUMIFS(E:E,G:G,"Ühiskasutuses korruse pind",C:C,"üüritav pind",A:A,4,BH:BH,1)), 0)+IFERROR(SUMIFS(E:E,G:G,"Ainukasutuses pind",C:C,"üüritav pind",H:H,BI258,A:A,5)/SUMIFS(E:E,G:G,"Ainukasutuses pind",C:C,"üüritav pind",A:A,5)*(IF(G258="Korruse üldpind", SUMIFS(E:E,G:G,"Ühiskasutuses korruse pind",C:C,"üüritav pind",A:A,5,BH:BH,1),SUMIFS(E:E,G:G,"Korruse üldpind",C:C,"üüritav pind",A:A,5,BH:BH,1))+SUMIFS(E:E,G:G,"Ühiskasutuses korruse pind",C:C,"üüritav pind",A:A,5,BH:BH,1)), 0)+IFERROR(SUMIFS(E:E,G:G,"Ainukasutuses pind",C:C,"üüritav pind",H:H,BI258,A:A,6)/SUMIFS(E:E,G:G,"Ainukasutuses pind",C:C,"üüritav pind",A:A,6)*(IF(G258="Korruse üldpind", SUMIFS(E:E,G:G,"Ühiskasutuses korruse pind",C:C,"üüritav pind",A:A,6,BH:BH,1),SUMIFS(E:E,G:G,"Korruse üldpind",C:C,"üüritav pind",A:A,6,BH:BH,1))+SUMIFS(E:E,G:G,"Ühiskasutuses korruse pind",C:C,"üüritav pind",A:A,6,BH:BH,1)),0)+IFERROR(SUMIFS(E:E,G:G,"Ainukasutuses pind",C:C,"üüritav pind",H:H,BI258,A:A,7)/SUMIFS(E:E,G:G,"Ainukasutuses pind",C:C,"üüritav pind",A:A,7)*(IF(G258="Korruse üldpind", SUMIFS(E:E,G:G,"Ühiskasutuses korruse pind",C:C,"üüritav pind",A:A,7,BH:BH,1),SUMIFS(E:E,G:G,"Korruse üldpind",C:C,"üüritav pind",A:A,7,BH:BH,1))+SUMIFS(E:E,G:G,"Ühiskasutuses korruse pind",C:C,"üüritav pind",A:A,7,BH:BH,1)),0)+IFERROR(SUMIFS(E:E,G:G,"Ainukasutuses pind",C:C,"üüritav pind",H:H,BI258,A:A,8)/SUMIFS(E:E,G:G,"Ainukasutuses pind",C:C,"üüritav pind",A:A,8)*(IF(G258="Korruse üldpind", SUMIFS(E:E,G:G,"Ühiskasutuses korruse pind",C:C,"üüritav pind",A:A,8,BH:BH,1),SUMIFS(E:E,G:G,"Korruse üldpind",C:C,"üüritav pind",A:A,8,BH:BH,1))+SUMIFS(E:E,G:G,"Ühiskasutuses korruse pind",C:C,"üüritav pind",A:A,8,BH:BH,1)),0)+IFERROR(SUMIFS(E:E,G:G,"Ainukasutuses pind",C:C,"üüritav pind",H:H,BI258,A:A,9)/SUMIFS(E:E,G:G,"Ainukasutuses pind",C:C,"üüritav pind",A:A,9)*(IF(G258="Korruse üldpind", SUMIFS(E:E,G:G,"Ühiskasutuses korruse pind",C:C,"üüritav pind",A:A,9,BH:BH,1),SUMIFS(E:E,G:G,"Korruse üldpind",C:C,"üüritav pind",A:A,9,BH:BH,1))+SUMIFS(E:E,G:G,"Ühiskasutuses korruse pind",C:C,"üüritav pind",A:A,9,BH:BH,1)),0)+IFERROR(SUMIFS(E:E,G:G,"Ainukasutuses pind",C:C,"üüritav pind",H:H,BI258,A:A,10)/SUMIFS(E:E,G:G,"Ainukasutuses pind",C:C,"üüritav pind",A:A,10)*(IF(G258="Korruse üldpind", SUMIFS(E:E,G:G,"Ühiskasutuses korruse pind",C:C,"üüritav pind",A:A,10,BH:BH,1),SUMIFS(E:E,G:G,"Korruse üldpind",C:C,"üüritav pind",A:A,10,BH:BH,1))+SUMIFS(E:E,G:G,"Ühiskasutuses korruse pind",C:C,"üüritav pind",A:A,10,BH:BH,1)), 0)+IFERROR(SUMIFS(E:E,G:G,"Ainukasutuses pind",C:C,"üüritav pind",H:H,BI258,A:A,11)/SUMIFS(E:E,G:G,"Ainukasutuses pind",C:C,"üüritav pind",A:A,11)*(IF(G258="Korruse üldpind",SUMIFS(E:E,G:G,"Ühiskasutuses korruse pind",C:C,"üüritav pind",A:A,11,BH:BH,1),SUMIFS(E:E,G:G,"Korruse üldpind",C:C,"üüritav pind",A:A,11,BH:BH,1))+SUMIFS(E:E,G:G,"Ühiskasutuses korruse pind",C:C,"üüritav pind",A:A,11,BH:BH,1)), 0)+IFERROR(SUMIFS(E:E,G:G,"Ainukasutuses pind",C:C,"üüritav pind",H:H,BI258,A:A,12)/SUMIFS(E:E,G:G,"Ainukasutuses pind",C:C,"üüritav pind",A:A,12)*(IF(G258="Korruse üldpind", SUMIFS(E:E,G:G,"Ühiskasutuses korruse pind",C:C,"üüritav pind",A:A,12,BH:BH,1),SUMIFS(E:E,G:G,"Korruse üldpind",C:C,"üüritav pind",A:A,12,BH:BH,1))+SUMIFS(E:E,G:G,"Ühiskasutuses korruse pind",C:C,"üüritav pind",A:A,12,BH:BH,1)),0)+IFERROR(SUMIFS(E:E,G:G,"Ainukasutuses pind",C:C,"üüritav pind",H:H,BI258,A:A,13)/SUMIFS(E:E,G:G,"Ainukasutuses pind",C:C,"üüritav pind",A:A,13)*(IF(G258="Korruse üldpind", SUMIFS(E:E,G:G,"Ühiskasutuses korruse pind",C:C,"üüritav pind",A:A,13,BH:BH,1),SUMIFS(E:E,G:G,"Korruse üldpind",C:C,"üüritav pind",A:A,13,BH:BH,1))+SUMIFS(E:E,G:G,"Ühiskasutuses korruse pind",C:C,"üüritav pind",A:A,13,BH:BH,1)),0)+IFERROR(SUMIFS(E:E,G:G,"Ainukasutuses pind",C:C,"Üüritav pind",H:H,BI258,A:A,14)/SUMIFS(E:E,G:G,"Ainukasutuses pind",C:C,"Üüritav pind",A:A,14)*(IF(G258="Korruse üldpind", SUMIFS(E:E,G:G,"Ühiskasutuses korruse pind",C:C,"üüritav pind",A:A,14,BH:BH,1),SUMIFS(E:E,G:G,"Korruse üldpind",C:C,"üüritav pind",A:A,14,BH:BH,1))+SUMIFS(E:E,G:G,"Ühiskasutuses korruse pind",C:C,"üüritav pind",A:A,14,BH:BH,1)), 0),IF(BI258="Aktiivne vakantsus", SUMIFS(E:E,C:C,"üüritav pind",G:G,"Ühiskasutuses korruse pind",BH:BH,1)+SUMIFS(E:E,C:C,"üüritav pind",G:G,"Korruse üldpind",BH:BH,1)-SUM($BL$2:BL257), IF(BI258="Üüritav büroopind kokku", SUM($BL$2:BL257), "")))</f>
        <v/>
      </c>
      <c r="BM258" s="34" t="str">
        <f ca="1">IF(BF258&lt;&gt;"",IFERROR(AY258/SUM($AY$3:OFFSET($AY$3,MATCH("Üüritav büroopind kokku",$BI$5:$BI$300,0),0))*(SUMIFS(E:E,G:G,"Ühiskasutuses hoone pind",C:C,"ÜÜRITAV PIND",BH:BH,1)+SUMIFS(E:E,G:G,"Hoone üldpind",C:C,"ÜÜRITAV PIND",BH:BH,1)),0),IF(BI258="Aktiivne vakantsus",IFERROR(AY258/SUM($AY$3:OFFSET($AY$3,MATCH("Üüritav büroopind kokku",$BI$5:$BI$300,0),0))*(SUMIFS(E:E,G:G,"Ühiskasutuses hoone pind",C:C,"ÜÜRITAV PIND",BH:BH,1)+SUMIFS(E:E,G:G,"Hoone üldpind",C:C,"ÜÜRITAV PIND",BH:BH,1)),0),IF(BI258="Üüritav büroopind kokku",SUM($BM$2:BM257),"")))</f>
        <v/>
      </c>
      <c r="BN258" s="34" t="str">
        <f>IF(OR(BF258&lt;&gt;"",BI258="Aktiivne vakantsus"),IFERROR(SUMIFS(INDEX($AC$3:$AU$1002,0,MATCH($BI258,AC$2:AU$2,0)),$BH$3:$BH$1002,1),0),IF(BI258="Üüritav büroopind kokku",SUM($BN$2:BN257), ""))</f>
        <v/>
      </c>
      <c r="BO258" s="34" t="str">
        <f t="shared" si="28"/>
        <v/>
      </c>
      <c r="BP258" s="114" t="str">
        <f t="shared" ca="1" si="26"/>
        <v/>
      </c>
    </row>
    <row r="259" spans="1:68" x14ac:dyDescent="0.3">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c r="BH259" s="108" t="str">
        <f t="shared" si="27"/>
        <v/>
      </c>
      <c r="BI259" s="9" t="str">
        <f t="shared" si="29"/>
        <v/>
      </c>
      <c r="BJ259" s="9" t="str">
        <f t="shared" si="30"/>
        <v/>
      </c>
      <c r="BK259" s="34" t="str">
        <f>IF(BF259&lt;&gt;"",IF(SUMIFS(E:E,H:H,BI259,G:G,"Ainukasutuses pind",C:C,"ÜÜRITAV PIND",BH:BH,1)=0,0,SUMIFS(E:E,H:H,BI259,G:G,"Ainukasutuses pind",C:C,"ÜÜRITAV PIND",BH:BH,1)),IF(BI259="Aktiivne vakantsus",SUMIFS(E:E,C:C,"üüritav pind",G:G,"ainukasutuses pind",BH:BH,1)-SUM($BK$2:BK258),IF(BI259="Üüritav büroopind kokku",SUM($BK$2:BK258),"")))</f>
        <v/>
      </c>
      <c r="BL259" s="34" t="str">
        <f>IF(BF259&lt;&gt;"",IFERROR(SUMIFS(E:E,G:G,"Ainukasutuses pind",C:C,"üüritav pind",H:H,BI259,A:A,-4)/SUMIFS(E:E,G:G,"Ainukasutuses pind",C:C,"üüritav pind",A:A,-4)*(IF(G259="Korruse üldpind", SUMIFS(E:E,G:G,"Ühiskasutuses korruse pind",C:C,"üüritav pind",A:A,-4,BH:BH,1),SUMIFS(E:E,G:G,"Korruse üldpind",C:C,"üüritav pind",A:A,-4,BH:BH,1))+SUMIFS(E:E,G:G,"Ühiskasutuses korruse pind",C:C,"üüritav pind",A:A,-4,BH:BH,1)),0)+IFERROR(SUMIFS(E:E,G:G,"Ainukasutuses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pind",H:H,BI259,A:A,-1)/SUMIFS(E:E,G:G,"Ainukasutuses pind",C:C,"üüritav pind",A:A,-1)*(IF(G259="Korruse üldpind",SUMIFS(E:E,G:G,"Ühiskasutuses korruse pind",C:C,"üüritav pind",A:A,-1,BH:BH,1),SUMIFS(E:E,G:G,"Korruse üldpind",C:C,"üüritav pind",A:A,-1,BH:BH,1))+SUMIFS(E:E,G:G,"Ühiskasutuses korruse pind",C:C,"üüritav pind",A:A,-1,BH:BH,1)),0)+IFERROR(SUMIFS(E:E,G:G,"Ainukasutuses pind",C:C,"üüritav pind",H:H,BI259,A:A,0)/SUMIFS(E:E,G:G,"Ainukasutuses pind",C:C,"üüritav pind",A:A,0)*(IF(G259="Korruse üldpind", SUMIFS(E:E,G:G,"Ühiskasutuses korruse pind",C:C,"üüritav pind",A:A,0,BH:BH,1),SUMIFS(E:E,G:G,"Korruse üldpind",C:C,"üüritav pind",A:A,0,BH:BH,1))+SUMIFS(E:E,G:G,"Ühiskasutuses korruse pind",C:C,"üüritav pind",A:A,0,BH:BH,1)),0)+IFERROR(SUMIFS(E:E,G:G,"Ainukasutuses pind",C:C,"üüritav pind",H:H,BI259,A:A,1)/SUMIFS(E:E,G:G,"Ainukasutuses pind",C:C,"üüritav pind",A:A,1)*(IF(G259="Korruse üldpind", SUMIFS(E:E,G:G,"Ühiskasutuses korruse pind",C:C,"üüritav pind",A:A,1,BH:BH,1),SUMIFS(E:E,G:G,"Korruse üldpind",C:C,"üüritav pind",A:A,1,BH:BH,1))+SUMIFS(E:E,G:G,"Ühiskasutuses korruse pind",C:C,"üüritav pind",A:A,1,BH:BH,1)),0)+IFERROR(SUMIFS(E:E,G:G,"Ainukasutuses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 0)+IFERROR(SUMIFS(E:E,G:G,"Ainukasutuses pind",C:C,"üüritav pind",H:H,BI259,A:A,4)/SUMIFS(E:E,G:G,"Ainukasutuses pind",C:C,"üüritav pind",A:A,4)*(IF(G259="Korruse üldpind",SUMIFS(E:E,G:G,"Ühiskasutuses korruse pind",C:C,"üüritav pind",A:A,4,BH:BH,1),SUMIFS(E:E,G:G,"Korruse üldpind",C:C,"üüritav pind",A:A,4,BH:BH,1))+SUMIFS(E:E,G:G,"Ühiskasutuses korruse pind",C:C,"üüritav pind",A:A,4,BH:BH,1)), 0)+IFERROR(SUMIFS(E:E,G:G,"Ainukasutuses pind",C:C,"üüritav pind",H:H,BI259,A:A,5)/SUMIFS(E:E,G:G,"Ainukasutuses pind",C:C,"üüritav pind",A:A,5)*(IF(G259="Korruse üldpind", SUMIFS(E:E,G:G,"Ühiskasutuses korruse pind",C:C,"üüritav pind",A:A,5,BH:BH,1),SUMIFS(E:E,G:G,"Korruse üldpind",C:C,"üüritav pind",A:A,5,BH:BH,1))+SUMIFS(E:E,G:G,"Ühiskasutuses korruse pind",C:C,"üüritav pind",A:A,5,BH:BH,1)), 0)+IFERROR(SUMIFS(E:E,G:G,"Ainukasutuses pind",C:C,"üüritav pind",H:H,BI259,A:A,6)/SUMIFS(E:E,G:G,"Ainukasutuses pind",C:C,"üüritav pind",A:A,6)*(IF(G259="Korruse üldpind", SUMIFS(E:E,G:G,"Ühiskasutuses korruse pind",C:C,"üüritav pind",A:A,6,BH:BH,1),SUMIFS(E:E,G:G,"Korruse üldpind",C:C,"üüritav pind",A:A,6,BH:BH,1))+SUMIFS(E:E,G:G,"Ühiskasutuses korruse pind",C:C,"üüritav pind",A:A,6,BH:BH,1)),0)+IFERROR(SUMIFS(E:E,G:G,"Ainukasutuses pind",C:C,"üüritav pind",H:H,BI259,A:A,7)/SUMIFS(E:E,G:G,"Ainukasutuses pind",C:C,"üüritav pind",A:A,7)*(IF(G259="Korruse üldpind", SUMIFS(E:E,G:G,"Ühiskasutuses korruse pind",C:C,"üüritav pind",A:A,7,BH:BH,1),SUMIFS(E:E,G:G,"Korruse üldpind",C:C,"üüritav pind",A:A,7,BH:BH,1))+SUMIFS(E:E,G:G,"Ühiskasutuses korruse pind",C:C,"üüritav pind",A:A,7,BH:BH,1)),0)+IFERROR(SUMIFS(E:E,G:G,"Ainukasutuses pind",C:C,"üüritav pind",H:H,BI259,A:A,8)/SUMIFS(E:E,G:G,"Ainukasutuses pind",C:C,"üüritav pind",A:A,8)*(IF(G259="Korruse üldpind", SUMIFS(E:E,G:G,"Ühiskasutuses korruse pind",C:C,"üüritav pind",A:A,8,BH:BH,1),SUMIFS(E:E,G:G,"Korruse üldpind",C:C,"üüritav pind",A:A,8,BH:BH,1))+SUMIFS(E:E,G:G,"Ühiskasutuses korruse pind",C:C,"üüritav pind",A:A,8,BH:BH,1)),0)+IFERROR(SUMIFS(E:E,G:G,"Ainukasutuses pind",C:C,"üüritav pind",H:H,BI259,A:A,9)/SUMIFS(E:E,G:G,"Ainukasutuses pind",C:C,"üüritav pind",A:A,9)*(IF(G259="Korruse üldpind", SUMIFS(E:E,G:G,"Ühiskasutuses korruse pind",C:C,"üüritav pind",A:A,9,BH:BH,1),SUMIFS(E:E,G:G,"Korruse üldpind",C:C,"üüritav pind",A:A,9,BH:BH,1))+SUMIFS(E:E,G:G,"Ühiskasutuses korruse pind",C:C,"üüritav pind",A:A,9,BH:BH,1)),0)+IFERROR(SUMIFS(E:E,G:G,"Ainukasutuses pind",C:C,"üüritav pind",H:H,BI259,A:A,10)/SUMIFS(E:E,G:G,"Ainukasutuses pind",C:C,"üüritav pind",A:A,10)*(IF(G259="Korruse üldpind", SUMIFS(E:E,G:G,"Ühiskasutuses korruse pind",C:C,"üüritav pind",A:A,10,BH:BH,1),SUMIFS(E:E,G:G,"Korruse üldpind",C:C,"üüritav pind",A:A,10,BH:BH,1))+SUMIFS(E:E,G:G,"Ühiskasutuses korruse pind",C:C,"üüritav pind",A:A,10,BH:BH,1)), 0)+IFERROR(SUMIFS(E:E,G:G,"Ainukasutuses pind",C:C,"üüritav pind",H:H,BI259,A:A,11)/SUMIFS(E:E,G:G,"Ainukasutuses pind",C:C,"üüritav pind",A:A,11)*(IF(G259="Korruse üldpind",SUMIFS(E:E,G:G,"Ühiskasutuses korruse pind",C:C,"üüritav pind",A:A,11,BH:BH,1),SUMIFS(E:E,G:G,"Korruse üldpind",C:C,"üüritav pind",A:A,11,BH:BH,1))+SUMIFS(E:E,G:G,"Ühiskasutuses korruse pind",C:C,"üüritav pind",A:A,11,BH:BH,1)), 0)+IFERROR(SUMIFS(E:E,G:G,"Ainukasutuses pind",C:C,"üüritav pind",H:H,BI259,A:A,12)/SUMIFS(E:E,G:G,"Ainukasutuses pind",C:C,"üüritav pind",A:A,12)*(IF(G259="Korruse üldpind", SUMIFS(E:E,G:G,"Ühiskasutuses korruse pind",C:C,"üüritav pind",A:A,12,BH:BH,1),SUMIFS(E:E,G:G,"Korruse üldpind",C:C,"üüritav pind",A:A,12,BH:BH,1))+SUMIFS(E:E,G:G,"Ühiskasutuses korruse pind",C:C,"üüritav pind",A:A,12,BH:BH,1)),0)+IFERROR(SUMIFS(E:E,G:G,"Ainukasutuses pind",C:C,"üüritav pind",H:H,BI259,A:A,13)/SUMIFS(E:E,G:G,"Ainukasutuses pind",C:C,"üüritav pind",A:A,13)*(IF(G259="Korruse üldpind", SUMIFS(E:E,G:G,"Ühiskasutuses korruse pind",C:C,"üüritav pind",A:A,13,BH:BH,1),SUMIFS(E:E,G:G,"Korruse üldpind",C:C,"üüritav pind",A:A,13,BH:BH,1))+SUMIFS(E:E,G:G,"Ühiskasutuses korruse pind",C:C,"üüritav pind",A:A,13,BH:BH,1)),0)+IFERROR(SUMIFS(E:E,G:G,"Ainukasutuses pind",C:C,"Üüritav pind",H:H,BI259,A:A,14)/SUMIFS(E:E,G:G,"Ainukasutuses pind",C:C,"Üüritav pind",A:A,14)*(IF(G259="Korruse üldpind", SUMIFS(E:E,G:G,"Ühiskasutuses korruse pind",C:C,"üüritav pind",A:A,14,BH:BH,1),SUMIFS(E:E,G:G,"Korruse üldpind",C:C,"üüritav pind",A:A,14,BH:BH,1))+SUMIFS(E:E,G:G,"Ühiskasutuses korruse pind",C:C,"üüritav pind",A:A,14,BH:BH,1)), 0),IF(BI259="Aktiivne vakantsus", SUMIFS(E:E,C:C,"üüritav pind",G:G,"Ühiskasutuses korruse pind",BH:BH,1)+SUMIFS(E:E,C:C,"üüritav pind",G:G,"Korruse üldpind",BH:BH,1)-SUM($BL$2:BL258), IF(BI259="Üüritav büroopind kokku", SUM($BL$2:BL258), "")))</f>
        <v/>
      </c>
      <c r="BM259" s="34" t="str">
        <f ca="1">IF(BF259&lt;&gt;"",IFERROR(AY259/SUM($AY$3:OFFSET($AY$3,MATCH("Üüritav büroopind kokku",$BI$5:$BI$300,0),0))*(SUMIFS(E:E,G:G,"Ühiskasutuses hoone pind",C:C,"ÜÜRITAV PIND",BH:BH,1)+SUMIFS(E:E,G:G,"Hoone üldpind",C:C,"ÜÜRITAV PIND",BH:BH,1)),0),IF(BI259="Aktiivne vakantsus",IFERROR(AY259/SUM($AY$3:OFFSET($AY$3,MATCH("Üüritav büroopind kokku",$BI$5:$BI$300,0),0))*(SUMIFS(E:E,G:G,"Ühiskasutuses hoone pind",C:C,"ÜÜRITAV PIND",BH:BH,1)+SUMIFS(E:E,G:G,"Hoone üldpind",C:C,"ÜÜRITAV PIND",BH:BH,1)),0),IF(BI259="Üüritav büroopind kokku",SUM($BM$2:BM258),"")))</f>
        <v/>
      </c>
      <c r="BN259" s="34" t="str">
        <f>IF(OR(BF259&lt;&gt;"",BI259="Aktiivne vakantsus"),IFERROR(SUMIFS(INDEX($AC$3:$AU$1002,0,MATCH($BI259,AC$2:AU$2,0)),$BH$3:$BH$1002,1),0),IF(BI259="Üüritav büroopind kokku",SUM($BN$2:BN258), ""))</f>
        <v/>
      </c>
      <c r="BO259" s="34" t="str">
        <f t="shared" si="28"/>
        <v/>
      </c>
      <c r="BP259" s="114" t="str">
        <f t="shared" ref="BP259:BP299" ca="1" si="31">IFERROR(IF(AND(BI259&lt;&gt;"Passiivne vakantsus"),BO259/(SUMIFS(BO:BO,BI:BI,"Üüritav büroopind kokku")),""),"")</f>
        <v/>
      </c>
    </row>
    <row r="260" spans="1:68" x14ac:dyDescent="0.3">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c r="BH260" s="108" t="str">
        <f t="shared" ref="BH260:BH323" si="32">IF(OR(D260="Aatrium/Fuajee",D260="Kabinet/Büroo",D260="Koridor",D260="Koristus- ja hooldusruum",D260="Kööginurk/Köök",D260="Nõupidamise ruum",D260="Ooteruum/Teenindusruum",D260="Puhkeruum",D260="WC"), 1, "")</f>
        <v/>
      </c>
      <c r="BI260" s="9" t="str">
        <f t="shared" si="29"/>
        <v/>
      </c>
      <c r="BJ260" s="9" t="str">
        <f t="shared" si="30"/>
        <v/>
      </c>
      <c r="BK260" s="34" t="str">
        <f>IF(BF260&lt;&gt;"",IF(SUMIFS(E:E,H:H,BI260,G:G,"Ainukasutuses pind",C:C,"ÜÜRITAV PIND",BH:BH,1)=0,0,SUMIFS(E:E,H:H,BI260,G:G,"Ainukasutuses pind",C:C,"ÜÜRITAV PIND",BH:BH,1)),IF(BI260="Aktiivne vakantsus",SUMIFS(E:E,C:C,"üüritav pind",G:G,"ainukasutuses pind",BH:BH,1)-SUM($BK$2:BK259),IF(BI260="Üüritav büroopind kokku",SUM($BK$2:BK259),"")))</f>
        <v/>
      </c>
      <c r="BL260" s="34" t="str">
        <f>IF(BF260&lt;&gt;"",IFERROR(SUMIFS(E:E,G:G,"Ainukasutuses pind",C:C,"üüritav pind",H:H,BI260,A:A,-4)/SUMIFS(E:E,G:G,"Ainukasutuses pind",C:C,"üüritav pind",A:A,-4)*(IF(G260="Korruse üldpind", SUMIFS(E:E,G:G,"Ühiskasutuses korruse pind",C:C,"üüritav pind",A:A,-4,BH:BH,1),SUMIFS(E:E,G:G,"Korruse üldpind",C:C,"üüritav pind",A:A,-4,BH:BH,1))+SUMIFS(E:E,G:G,"Ühiskasutuses korruse pind",C:C,"üüritav pind",A:A,-4,BH:BH,1)),0)+IFERROR(SUMIFS(E:E,G:G,"Ainukasutuses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pind",H:H,BI260,A:A,-1)/SUMIFS(E:E,G:G,"Ainukasutuses pind",C:C,"üüritav pind",A:A,-1)*(IF(G260="Korruse üldpind",SUMIFS(E:E,G:G,"Ühiskasutuses korruse pind",C:C,"üüritav pind",A:A,-1,BH:BH,1),SUMIFS(E:E,G:G,"Korruse üldpind",C:C,"üüritav pind",A:A,-1,BH:BH,1))+SUMIFS(E:E,G:G,"Ühiskasutuses korruse pind",C:C,"üüritav pind",A:A,-1,BH:BH,1)),0)+IFERROR(SUMIFS(E:E,G:G,"Ainukasutuses pind",C:C,"üüritav pind",H:H,BI260,A:A,0)/SUMIFS(E:E,G:G,"Ainukasutuses pind",C:C,"üüritav pind",A:A,0)*(IF(G260="Korruse üldpind", SUMIFS(E:E,G:G,"Ühiskasutuses korruse pind",C:C,"üüritav pind",A:A,0,BH:BH,1),SUMIFS(E:E,G:G,"Korruse üldpind",C:C,"üüritav pind",A:A,0,BH:BH,1))+SUMIFS(E:E,G:G,"Ühiskasutuses korruse pind",C:C,"üüritav pind",A:A,0,BH:BH,1)),0)+IFERROR(SUMIFS(E:E,G:G,"Ainukasutuses pind",C:C,"üüritav pind",H:H,BI260,A:A,1)/SUMIFS(E:E,G:G,"Ainukasutuses pind",C:C,"üüritav pind",A:A,1)*(IF(G260="Korruse üldpind", SUMIFS(E:E,G:G,"Ühiskasutuses korruse pind",C:C,"üüritav pind",A:A,1,BH:BH,1),SUMIFS(E:E,G:G,"Korruse üldpind",C:C,"üüritav pind",A:A,1,BH:BH,1))+SUMIFS(E:E,G:G,"Ühiskasutuses korruse pind",C:C,"üüritav pind",A:A,1,BH:BH,1)),0)+IFERROR(SUMIFS(E:E,G:G,"Ainukasutuses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 0)+IFERROR(SUMIFS(E:E,G:G,"Ainukasutuses pind",C:C,"üüritav pind",H:H,BI260,A:A,4)/SUMIFS(E:E,G:G,"Ainukasutuses pind",C:C,"üüritav pind",A:A,4)*(IF(G260="Korruse üldpind",SUMIFS(E:E,G:G,"Ühiskasutuses korruse pind",C:C,"üüritav pind",A:A,4,BH:BH,1),SUMIFS(E:E,G:G,"Korruse üldpind",C:C,"üüritav pind",A:A,4,BH:BH,1))+SUMIFS(E:E,G:G,"Ühiskasutuses korruse pind",C:C,"üüritav pind",A:A,4,BH:BH,1)), 0)+IFERROR(SUMIFS(E:E,G:G,"Ainukasutuses pind",C:C,"üüritav pind",H:H,BI260,A:A,5)/SUMIFS(E:E,G:G,"Ainukasutuses pind",C:C,"üüritav pind",A:A,5)*(IF(G260="Korruse üldpind", SUMIFS(E:E,G:G,"Ühiskasutuses korruse pind",C:C,"üüritav pind",A:A,5,BH:BH,1),SUMIFS(E:E,G:G,"Korruse üldpind",C:C,"üüritav pind",A:A,5,BH:BH,1))+SUMIFS(E:E,G:G,"Ühiskasutuses korruse pind",C:C,"üüritav pind",A:A,5,BH:BH,1)), 0)+IFERROR(SUMIFS(E:E,G:G,"Ainukasutuses pind",C:C,"üüritav pind",H:H,BI260,A:A,6)/SUMIFS(E:E,G:G,"Ainukasutuses pind",C:C,"üüritav pind",A:A,6)*(IF(G260="Korruse üldpind", SUMIFS(E:E,G:G,"Ühiskasutuses korruse pind",C:C,"üüritav pind",A:A,6,BH:BH,1),SUMIFS(E:E,G:G,"Korruse üldpind",C:C,"üüritav pind",A:A,6,BH:BH,1))+SUMIFS(E:E,G:G,"Ühiskasutuses korruse pind",C:C,"üüritav pind",A:A,6,BH:BH,1)),0)+IFERROR(SUMIFS(E:E,G:G,"Ainukasutuses pind",C:C,"üüritav pind",H:H,BI260,A:A,7)/SUMIFS(E:E,G:G,"Ainukasutuses pind",C:C,"üüritav pind",A:A,7)*(IF(G260="Korruse üldpind", SUMIFS(E:E,G:G,"Ühiskasutuses korruse pind",C:C,"üüritav pind",A:A,7,BH:BH,1),SUMIFS(E:E,G:G,"Korruse üldpind",C:C,"üüritav pind",A:A,7,BH:BH,1))+SUMIFS(E:E,G:G,"Ühiskasutuses korruse pind",C:C,"üüritav pind",A:A,7,BH:BH,1)),0)+IFERROR(SUMIFS(E:E,G:G,"Ainukasutuses pind",C:C,"üüritav pind",H:H,BI260,A:A,8)/SUMIFS(E:E,G:G,"Ainukasutuses pind",C:C,"üüritav pind",A:A,8)*(IF(G260="Korruse üldpind", SUMIFS(E:E,G:G,"Ühiskasutuses korruse pind",C:C,"üüritav pind",A:A,8,BH:BH,1),SUMIFS(E:E,G:G,"Korruse üldpind",C:C,"üüritav pind",A:A,8,BH:BH,1))+SUMIFS(E:E,G:G,"Ühiskasutuses korruse pind",C:C,"üüritav pind",A:A,8,BH:BH,1)),0)+IFERROR(SUMIFS(E:E,G:G,"Ainukasutuses pind",C:C,"üüritav pind",H:H,BI260,A:A,9)/SUMIFS(E:E,G:G,"Ainukasutuses pind",C:C,"üüritav pind",A:A,9)*(IF(G260="Korruse üldpind", SUMIFS(E:E,G:G,"Ühiskasutuses korruse pind",C:C,"üüritav pind",A:A,9,BH:BH,1),SUMIFS(E:E,G:G,"Korruse üldpind",C:C,"üüritav pind",A:A,9,BH:BH,1))+SUMIFS(E:E,G:G,"Ühiskasutuses korruse pind",C:C,"üüritav pind",A:A,9,BH:BH,1)),0)+IFERROR(SUMIFS(E:E,G:G,"Ainukasutuses pind",C:C,"üüritav pind",H:H,BI260,A:A,10)/SUMIFS(E:E,G:G,"Ainukasutuses pind",C:C,"üüritav pind",A:A,10)*(IF(G260="Korruse üldpind", SUMIFS(E:E,G:G,"Ühiskasutuses korruse pind",C:C,"üüritav pind",A:A,10,BH:BH,1),SUMIFS(E:E,G:G,"Korruse üldpind",C:C,"üüritav pind",A:A,10,BH:BH,1))+SUMIFS(E:E,G:G,"Ühiskasutuses korruse pind",C:C,"üüritav pind",A:A,10,BH:BH,1)), 0)+IFERROR(SUMIFS(E:E,G:G,"Ainukasutuses pind",C:C,"üüritav pind",H:H,BI260,A:A,11)/SUMIFS(E:E,G:G,"Ainukasutuses pind",C:C,"üüritav pind",A:A,11)*(IF(G260="Korruse üldpind",SUMIFS(E:E,G:G,"Ühiskasutuses korruse pind",C:C,"üüritav pind",A:A,11,BH:BH,1),SUMIFS(E:E,G:G,"Korruse üldpind",C:C,"üüritav pind",A:A,11,BH:BH,1))+SUMIFS(E:E,G:G,"Ühiskasutuses korruse pind",C:C,"üüritav pind",A:A,11,BH:BH,1)), 0)+IFERROR(SUMIFS(E:E,G:G,"Ainukasutuses pind",C:C,"üüritav pind",H:H,BI260,A:A,12)/SUMIFS(E:E,G:G,"Ainukasutuses pind",C:C,"üüritav pind",A:A,12)*(IF(G260="Korruse üldpind", SUMIFS(E:E,G:G,"Ühiskasutuses korruse pind",C:C,"üüritav pind",A:A,12,BH:BH,1),SUMIFS(E:E,G:G,"Korruse üldpind",C:C,"üüritav pind",A:A,12,BH:BH,1))+SUMIFS(E:E,G:G,"Ühiskasutuses korruse pind",C:C,"üüritav pind",A:A,12,BH:BH,1)),0)+IFERROR(SUMIFS(E:E,G:G,"Ainukasutuses pind",C:C,"üüritav pind",H:H,BI260,A:A,13)/SUMIFS(E:E,G:G,"Ainukasutuses pind",C:C,"üüritav pind",A:A,13)*(IF(G260="Korruse üldpind", SUMIFS(E:E,G:G,"Ühiskasutuses korruse pind",C:C,"üüritav pind",A:A,13,BH:BH,1),SUMIFS(E:E,G:G,"Korruse üldpind",C:C,"üüritav pind",A:A,13,BH:BH,1))+SUMIFS(E:E,G:G,"Ühiskasutuses korruse pind",C:C,"üüritav pind",A:A,13,BH:BH,1)),0)+IFERROR(SUMIFS(E:E,G:G,"Ainukasutuses pind",C:C,"Üüritav pind",H:H,BI260,A:A,14)/SUMIFS(E:E,G:G,"Ainukasutuses pind",C:C,"Üüritav pind",A:A,14)*(IF(G260="Korruse üldpind", SUMIFS(E:E,G:G,"Ühiskasutuses korruse pind",C:C,"üüritav pind",A:A,14,BH:BH,1),SUMIFS(E:E,G:G,"Korruse üldpind",C:C,"üüritav pind",A:A,14,BH:BH,1))+SUMIFS(E:E,G:G,"Ühiskasutuses korruse pind",C:C,"üüritav pind",A:A,14,BH:BH,1)), 0),IF(BI260="Aktiivne vakantsus", SUMIFS(E:E,C:C,"üüritav pind",G:G,"Ühiskasutuses korruse pind",BH:BH,1)+SUMIFS(E:E,C:C,"üüritav pind",G:G,"Korruse üldpind",BH:BH,1)-SUM($BL$2:BL259), IF(BI260="Üüritav büroopind kokku", SUM($BL$2:BL259), "")))</f>
        <v/>
      </c>
      <c r="BM260" s="34" t="str">
        <f ca="1">IF(BF260&lt;&gt;"",IFERROR(AY260/SUM($AY$3:OFFSET($AY$3,MATCH("Üüritav büroopind kokku",$BI$5:$BI$300,0),0))*(SUMIFS(E:E,G:G,"Ühiskasutuses hoone pind",C:C,"ÜÜRITAV PIND",BH:BH,1)+SUMIFS(E:E,G:G,"Hoone üldpind",C:C,"ÜÜRITAV PIND",BH:BH,1)),0),IF(BI260="Aktiivne vakantsus",IFERROR(AY260/SUM($AY$3:OFFSET($AY$3,MATCH("Üüritav büroopind kokku",$BI$5:$BI$300,0),0))*(SUMIFS(E:E,G:G,"Ühiskasutuses hoone pind",C:C,"ÜÜRITAV PIND",BH:BH,1)+SUMIFS(E:E,G:G,"Hoone üldpind",C:C,"ÜÜRITAV PIND",BH:BH,1)),0),IF(BI260="Üüritav büroopind kokku",SUM($BM$2:BM259),"")))</f>
        <v/>
      </c>
      <c r="BN260" s="34" t="str">
        <f>IF(OR(BF260&lt;&gt;"",BI260="Aktiivne vakantsus"),IFERROR(SUMIFS(INDEX($AC$3:$AU$1002,0,MATCH($BI260,AC$2:AU$2,0)),$BH$3:$BH$1002,1),0),IF(BI260="Üüritav büroopind kokku",SUM($BN$2:BN259), ""))</f>
        <v/>
      </c>
      <c r="BO260" s="34" t="str">
        <f t="shared" ref="BO260:BO299" si="33">IF(BI260="Passiivne vakantsus",SUMIFS(E:E,C:C,"PASSIIVNE VAKANTSUS"),IF(BI260="Üüritav büroopind kokku",SUM(BK260:BN260),IF(BI260&lt;&gt;"",SUM(BK260:BN260),"")))</f>
        <v/>
      </c>
      <c r="BP260" s="114" t="str">
        <f t="shared" ca="1" si="31"/>
        <v/>
      </c>
    </row>
    <row r="261" spans="1:68" x14ac:dyDescent="0.3">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c r="BH261" s="108" t="str">
        <f t="shared" si="32"/>
        <v/>
      </c>
      <c r="BI261" s="9" t="str">
        <f t="shared" si="29"/>
        <v/>
      </c>
      <c r="BJ261" s="9" t="str">
        <f t="shared" si="30"/>
        <v/>
      </c>
      <c r="BK261" s="34" t="str">
        <f>IF(BF261&lt;&gt;"",IF(SUMIFS(E:E,H:H,BI261,G:G,"Ainukasutuses pind",C:C,"ÜÜRITAV PIND",BH:BH,1)=0,0,SUMIFS(E:E,H:H,BI261,G:G,"Ainukasutuses pind",C:C,"ÜÜRITAV PIND",BH:BH,1)),IF(BI261="Aktiivne vakantsus",SUMIFS(E:E,C:C,"üüritav pind",G:G,"ainukasutuses pind",BH:BH,1)-SUM($BK$2:BK260),IF(BI261="Üüritav büroopind kokku",SUM($BK$2:BK260),"")))</f>
        <v/>
      </c>
      <c r="BL261" s="34" t="str">
        <f>IF(BF261&lt;&gt;"",IFERROR(SUMIFS(E:E,G:G,"Ainukasutuses pind",C:C,"üüritav pind",H:H,BI261,A:A,-4)/SUMIFS(E:E,G:G,"Ainukasutuses pind",C:C,"üüritav pind",A:A,-4)*(IF(G261="Korruse üldpind", SUMIFS(E:E,G:G,"Ühiskasutuses korruse pind",C:C,"üüritav pind",A:A,-4,BH:BH,1),SUMIFS(E:E,G:G,"Korruse üldpind",C:C,"üüritav pind",A:A,-4,BH:BH,1))+SUMIFS(E:E,G:G,"Ühiskasutuses korruse pind",C:C,"üüritav pind",A:A,-4,BH:BH,1)),0)+IFERROR(SUMIFS(E:E,G:G,"Ainukasutuses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pind",H:H,BI261,A:A,-1)/SUMIFS(E:E,G:G,"Ainukasutuses pind",C:C,"üüritav pind",A:A,-1)*(IF(G261="Korruse üldpind",SUMIFS(E:E,G:G,"Ühiskasutuses korruse pind",C:C,"üüritav pind",A:A,-1,BH:BH,1),SUMIFS(E:E,G:G,"Korruse üldpind",C:C,"üüritav pind",A:A,-1,BH:BH,1))+SUMIFS(E:E,G:G,"Ühiskasutuses korruse pind",C:C,"üüritav pind",A:A,-1,BH:BH,1)),0)+IFERROR(SUMIFS(E:E,G:G,"Ainukasutuses pind",C:C,"üüritav pind",H:H,BI261,A:A,0)/SUMIFS(E:E,G:G,"Ainukasutuses pind",C:C,"üüritav pind",A:A,0)*(IF(G261="Korruse üldpind", SUMIFS(E:E,G:G,"Ühiskasutuses korruse pind",C:C,"üüritav pind",A:A,0,BH:BH,1),SUMIFS(E:E,G:G,"Korruse üldpind",C:C,"üüritav pind",A:A,0,BH:BH,1))+SUMIFS(E:E,G:G,"Ühiskasutuses korruse pind",C:C,"üüritav pind",A:A,0,BH:BH,1)),0)+IFERROR(SUMIFS(E:E,G:G,"Ainukasutuses pind",C:C,"üüritav pind",H:H,BI261,A:A,1)/SUMIFS(E:E,G:G,"Ainukasutuses pind",C:C,"üüritav pind",A:A,1)*(IF(G261="Korruse üldpind", SUMIFS(E:E,G:G,"Ühiskasutuses korruse pind",C:C,"üüritav pind",A:A,1,BH:BH,1),SUMIFS(E:E,G:G,"Korruse üldpind",C:C,"üüritav pind",A:A,1,BH:BH,1))+SUMIFS(E:E,G:G,"Ühiskasutuses korruse pind",C:C,"üüritav pind",A:A,1,BH:BH,1)),0)+IFERROR(SUMIFS(E:E,G:G,"Ainukasutuses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 0)+IFERROR(SUMIFS(E:E,G:G,"Ainukasutuses pind",C:C,"üüritav pind",H:H,BI261,A:A,4)/SUMIFS(E:E,G:G,"Ainukasutuses pind",C:C,"üüritav pind",A:A,4)*(IF(G261="Korruse üldpind",SUMIFS(E:E,G:G,"Ühiskasutuses korruse pind",C:C,"üüritav pind",A:A,4,BH:BH,1),SUMIFS(E:E,G:G,"Korruse üldpind",C:C,"üüritav pind",A:A,4,BH:BH,1))+SUMIFS(E:E,G:G,"Ühiskasutuses korruse pind",C:C,"üüritav pind",A:A,4,BH:BH,1)), 0)+IFERROR(SUMIFS(E:E,G:G,"Ainukasutuses pind",C:C,"üüritav pind",H:H,BI261,A:A,5)/SUMIFS(E:E,G:G,"Ainukasutuses pind",C:C,"üüritav pind",A:A,5)*(IF(G261="Korruse üldpind", SUMIFS(E:E,G:G,"Ühiskasutuses korruse pind",C:C,"üüritav pind",A:A,5,BH:BH,1),SUMIFS(E:E,G:G,"Korruse üldpind",C:C,"üüritav pind",A:A,5,BH:BH,1))+SUMIFS(E:E,G:G,"Ühiskasutuses korruse pind",C:C,"üüritav pind",A:A,5,BH:BH,1)), 0)+IFERROR(SUMIFS(E:E,G:G,"Ainukasutuses pind",C:C,"üüritav pind",H:H,BI261,A:A,6)/SUMIFS(E:E,G:G,"Ainukasutuses pind",C:C,"üüritav pind",A:A,6)*(IF(G261="Korruse üldpind", SUMIFS(E:E,G:G,"Ühiskasutuses korruse pind",C:C,"üüritav pind",A:A,6,BH:BH,1),SUMIFS(E:E,G:G,"Korruse üldpind",C:C,"üüritav pind",A:A,6,BH:BH,1))+SUMIFS(E:E,G:G,"Ühiskasutuses korruse pind",C:C,"üüritav pind",A:A,6,BH:BH,1)),0)+IFERROR(SUMIFS(E:E,G:G,"Ainukasutuses pind",C:C,"üüritav pind",H:H,BI261,A:A,7)/SUMIFS(E:E,G:G,"Ainukasutuses pind",C:C,"üüritav pind",A:A,7)*(IF(G261="Korruse üldpind", SUMIFS(E:E,G:G,"Ühiskasutuses korruse pind",C:C,"üüritav pind",A:A,7,BH:BH,1),SUMIFS(E:E,G:G,"Korruse üldpind",C:C,"üüritav pind",A:A,7,BH:BH,1))+SUMIFS(E:E,G:G,"Ühiskasutuses korruse pind",C:C,"üüritav pind",A:A,7,BH:BH,1)),0)+IFERROR(SUMIFS(E:E,G:G,"Ainukasutuses pind",C:C,"üüritav pind",H:H,BI261,A:A,8)/SUMIFS(E:E,G:G,"Ainukasutuses pind",C:C,"üüritav pind",A:A,8)*(IF(G261="Korruse üldpind", SUMIFS(E:E,G:G,"Ühiskasutuses korruse pind",C:C,"üüritav pind",A:A,8,BH:BH,1),SUMIFS(E:E,G:G,"Korruse üldpind",C:C,"üüritav pind",A:A,8,BH:BH,1))+SUMIFS(E:E,G:G,"Ühiskasutuses korruse pind",C:C,"üüritav pind",A:A,8,BH:BH,1)),0)+IFERROR(SUMIFS(E:E,G:G,"Ainukasutuses pind",C:C,"üüritav pind",H:H,BI261,A:A,9)/SUMIFS(E:E,G:G,"Ainukasutuses pind",C:C,"üüritav pind",A:A,9)*(IF(G261="Korruse üldpind", SUMIFS(E:E,G:G,"Ühiskasutuses korruse pind",C:C,"üüritav pind",A:A,9,BH:BH,1),SUMIFS(E:E,G:G,"Korruse üldpind",C:C,"üüritav pind",A:A,9,BH:BH,1))+SUMIFS(E:E,G:G,"Ühiskasutuses korruse pind",C:C,"üüritav pind",A:A,9,BH:BH,1)),0)+IFERROR(SUMIFS(E:E,G:G,"Ainukasutuses pind",C:C,"üüritav pind",H:H,BI261,A:A,10)/SUMIFS(E:E,G:G,"Ainukasutuses pind",C:C,"üüritav pind",A:A,10)*(IF(G261="Korruse üldpind", SUMIFS(E:E,G:G,"Ühiskasutuses korruse pind",C:C,"üüritav pind",A:A,10,BH:BH,1),SUMIFS(E:E,G:G,"Korruse üldpind",C:C,"üüritav pind",A:A,10,BH:BH,1))+SUMIFS(E:E,G:G,"Ühiskasutuses korruse pind",C:C,"üüritav pind",A:A,10,BH:BH,1)), 0)+IFERROR(SUMIFS(E:E,G:G,"Ainukasutuses pind",C:C,"üüritav pind",H:H,BI261,A:A,11)/SUMIFS(E:E,G:G,"Ainukasutuses pind",C:C,"üüritav pind",A:A,11)*(IF(G261="Korruse üldpind",SUMIFS(E:E,G:G,"Ühiskasutuses korruse pind",C:C,"üüritav pind",A:A,11,BH:BH,1),SUMIFS(E:E,G:G,"Korruse üldpind",C:C,"üüritav pind",A:A,11,BH:BH,1))+SUMIFS(E:E,G:G,"Ühiskasutuses korruse pind",C:C,"üüritav pind",A:A,11,BH:BH,1)), 0)+IFERROR(SUMIFS(E:E,G:G,"Ainukasutuses pind",C:C,"üüritav pind",H:H,BI261,A:A,12)/SUMIFS(E:E,G:G,"Ainukasutuses pind",C:C,"üüritav pind",A:A,12)*(IF(G261="Korruse üldpind", SUMIFS(E:E,G:G,"Ühiskasutuses korruse pind",C:C,"üüritav pind",A:A,12,BH:BH,1),SUMIFS(E:E,G:G,"Korruse üldpind",C:C,"üüritav pind",A:A,12,BH:BH,1))+SUMIFS(E:E,G:G,"Ühiskasutuses korruse pind",C:C,"üüritav pind",A:A,12,BH:BH,1)),0)+IFERROR(SUMIFS(E:E,G:G,"Ainukasutuses pind",C:C,"üüritav pind",H:H,BI261,A:A,13)/SUMIFS(E:E,G:G,"Ainukasutuses pind",C:C,"üüritav pind",A:A,13)*(IF(G261="Korruse üldpind", SUMIFS(E:E,G:G,"Ühiskasutuses korruse pind",C:C,"üüritav pind",A:A,13,BH:BH,1),SUMIFS(E:E,G:G,"Korruse üldpind",C:C,"üüritav pind",A:A,13,BH:BH,1))+SUMIFS(E:E,G:G,"Ühiskasutuses korruse pind",C:C,"üüritav pind",A:A,13,BH:BH,1)),0)+IFERROR(SUMIFS(E:E,G:G,"Ainukasutuses pind",C:C,"Üüritav pind",H:H,BI261,A:A,14)/SUMIFS(E:E,G:G,"Ainukasutuses pind",C:C,"Üüritav pind",A:A,14)*(IF(G261="Korruse üldpind", SUMIFS(E:E,G:G,"Ühiskasutuses korruse pind",C:C,"üüritav pind",A:A,14,BH:BH,1),SUMIFS(E:E,G:G,"Korruse üldpind",C:C,"üüritav pind",A:A,14,BH:BH,1))+SUMIFS(E:E,G:G,"Ühiskasutuses korruse pind",C:C,"üüritav pind",A:A,14,BH:BH,1)), 0),IF(BI261="Aktiivne vakantsus", SUMIFS(E:E,C:C,"üüritav pind",G:G,"Ühiskasutuses korruse pind",BH:BH,1)+SUMIFS(E:E,C:C,"üüritav pind",G:G,"Korruse üldpind",BH:BH,1)-SUM($BL$2:BL260), IF(BI261="Üüritav büroopind kokku", SUM($BL$2:BL260), "")))</f>
        <v/>
      </c>
      <c r="BM261" s="34" t="str">
        <f ca="1">IF(BF261&lt;&gt;"",IFERROR(AY261/SUM($AY$3:OFFSET($AY$3,MATCH("Üüritav büroopind kokku",$BI$5:$BI$300,0),0))*(SUMIFS(E:E,G:G,"Ühiskasutuses hoone pind",C:C,"ÜÜRITAV PIND",BH:BH,1)+SUMIFS(E:E,G:G,"Hoone üldpind",C:C,"ÜÜRITAV PIND",BH:BH,1)),0),IF(BI261="Aktiivne vakantsus",IFERROR(AY261/SUM($AY$3:OFFSET($AY$3,MATCH("Üüritav büroopind kokku",$BI$5:$BI$300,0),0))*(SUMIFS(E:E,G:G,"Ühiskasutuses hoone pind",C:C,"ÜÜRITAV PIND",BH:BH,1)+SUMIFS(E:E,G:G,"Hoone üldpind",C:C,"ÜÜRITAV PIND",BH:BH,1)),0),IF(BI261="Üüritav büroopind kokku",SUM($BM$2:BM260),"")))</f>
        <v/>
      </c>
      <c r="BN261" s="34" t="str">
        <f>IF(OR(BF261&lt;&gt;"",BI261="Aktiivne vakantsus"),IFERROR(SUMIFS(INDEX($AC$3:$AU$1002,0,MATCH($BI261,AC$2:AU$2,0)),$BH$3:$BH$1002,1),0),IF(BI261="Üüritav büroopind kokku",SUM($BN$2:BN260), ""))</f>
        <v/>
      </c>
      <c r="BO261" s="34" t="str">
        <f t="shared" si="33"/>
        <v/>
      </c>
      <c r="BP261" s="114" t="str">
        <f t="shared" ca="1" si="31"/>
        <v/>
      </c>
    </row>
    <row r="262" spans="1:68" x14ac:dyDescent="0.3">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c r="BH262" s="108" t="str">
        <f t="shared" si="32"/>
        <v/>
      </c>
      <c r="BI262" s="9" t="str">
        <f t="shared" si="29"/>
        <v/>
      </c>
      <c r="BJ262" s="9" t="str">
        <f t="shared" si="30"/>
        <v/>
      </c>
      <c r="BK262" s="34" t="str">
        <f>IF(BF262&lt;&gt;"",IF(SUMIFS(E:E,H:H,BI262,G:G,"Ainukasutuses pind",C:C,"ÜÜRITAV PIND",BH:BH,1)=0,0,SUMIFS(E:E,H:H,BI262,G:G,"Ainukasutuses pind",C:C,"ÜÜRITAV PIND",BH:BH,1)),IF(BI262="Aktiivne vakantsus",SUMIFS(E:E,C:C,"üüritav pind",G:G,"ainukasutuses pind",BH:BH,1)-SUM($BK$2:BK261),IF(BI262="Üüritav büroopind kokku",SUM($BK$2:BK261),"")))</f>
        <v/>
      </c>
      <c r="BL262" s="34" t="str">
        <f>IF(BF262&lt;&gt;"",IFERROR(SUMIFS(E:E,G:G,"Ainukasutuses pind",C:C,"üüritav pind",H:H,BI262,A:A,-4)/SUMIFS(E:E,G:G,"Ainukasutuses pind",C:C,"üüritav pind",A:A,-4)*(IF(G262="Korruse üldpind", SUMIFS(E:E,G:G,"Ühiskasutuses korruse pind",C:C,"üüritav pind",A:A,-4,BH:BH,1),SUMIFS(E:E,G:G,"Korruse üldpind",C:C,"üüritav pind",A:A,-4,BH:BH,1))+SUMIFS(E:E,G:G,"Ühiskasutuses korruse pind",C:C,"üüritav pind",A:A,-4,BH:BH,1)),0)+IFERROR(SUMIFS(E:E,G:G,"Ainukasutuses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pind",H:H,BI262,A:A,-1)/SUMIFS(E:E,G:G,"Ainukasutuses pind",C:C,"üüritav pind",A:A,-1)*(IF(G262="Korruse üldpind",SUMIFS(E:E,G:G,"Ühiskasutuses korruse pind",C:C,"üüritav pind",A:A,-1,BH:BH,1),SUMIFS(E:E,G:G,"Korruse üldpind",C:C,"üüritav pind",A:A,-1,BH:BH,1))+SUMIFS(E:E,G:G,"Ühiskasutuses korruse pind",C:C,"üüritav pind",A:A,-1,BH:BH,1)),0)+IFERROR(SUMIFS(E:E,G:G,"Ainukasutuses pind",C:C,"üüritav pind",H:H,BI262,A:A,0)/SUMIFS(E:E,G:G,"Ainukasutuses pind",C:C,"üüritav pind",A:A,0)*(IF(G262="Korruse üldpind", SUMIFS(E:E,G:G,"Ühiskasutuses korruse pind",C:C,"üüritav pind",A:A,0,BH:BH,1),SUMIFS(E:E,G:G,"Korruse üldpind",C:C,"üüritav pind",A:A,0,BH:BH,1))+SUMIFS(E:E,G:G,"Ühiskasutuses korruse pind",C:C,"üüritav pind",A:A,0,BH:BH,1)),0)+IFERROR(SUMIFS(E:E,G:G,"Ainukasutuses pind",C:C,"üüritav pind",H:H,BI262,A:A,1)/SUMIFS(E:E,G:G,"Ainukasutuses pind",C:C,"üüritav pind",A:A,1)*(IF(G262="Korruse üldpind", SUMIFS(E:E,G:G,"Ühiskasutuses korruse pind",C:C,"üüritav pind",A:A,1,BH:BH,1),SUMIFS(E:E,G:G,"Korruse üldpind",C:C,"üüritav pind",A:A,1,BH:BH,1))+SUMIFS(E:E,G:G,"Ühiskasutuses korruse pind",C:C,"üüritav pind",A:A,1,BH:BH,1)),0)+IFERROR(SUMIFS(E:E,G:G,"Ainukasutuses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 0)+IFERROR(SUMIFS(E:E,G:G,"Ainukasutuses pind",C:C,"üüritav pind",H:H,BI262,A:A,4)/SUMIFS(E:E,G:G,"Ainukasutuses pind",C:C,"üüritav pind",A:A,4)*(IF(G262="Korruse üldpind",SUMIFS(E:E,G:G,"Ühiskasutuses korruse pind",C:C,"üüritav pind",A:A,4,BH:BH,1),SUMIFS(E:E,G:G,"Korruse üldpind",C:C,"üüritav pind",A:A,4,BH:BH,1))+SUMIFS(E:E,G:G,"Ühiskasutuses korruse pind",C:C,"üüritav pind",A:A,4,BH:BH,1)), 0)+IFERROR(SUMIFS(E:E,G:G,"Ainukasutuses pind",C:C,"üüritav pind",H:H,BI262,A:A,5)/SUMIFS(E:E,G:G,"Ainukasutuses pind",C:C,"üüritav pind",A:A,5)*(IF(G262="Korruse üldpind", SUMIFS(E:E,G:G,"Ühiskasutuses korruse pind",C:C,"üüritav pind",A:A,5,BH:BH,1),SUMIFS(E:E,G:G,"Korruse üldpind",C:C,"üüritav pind",A:A,5,BH:BH,1))+SUMIFS(E:E,G:G,"Ühiskasutuses korruse pind",C:C,"üüritav pind",A:A,5,BH:BH,1)), 0)+IFERROR(SUMIFS(E:E,G:G,"Ainukasutuses pind",C:C,"üüritav pind",H:H,BI262,A:A,6)/SUMIFS(E:E,G:G,"Ainukasutuses pind",C:C,"üüritav pind",A:A,6)*(IF(G262="Korruse üldpind", SUMIFS(E:E,G:G,"Ühiskasutuses korruse pind",C:C,"üüritav pind",A:A,6,BH:BH,1),SUMIFS(E:E,G:G,"Korruse üldpind",C:C,"üüritav pind",A:A,6,BH:BH,1))+SUMIFS(E:E,G:G,"Ühiskasutuses korruse pind",C:C,"üüritav pind",A:A,6,BH:BH,1)),0)+IFERROR(SUMIFS(E:E,G:G,"Ainukasutuses pind",C:C,"üüritav pind",H:H,BI262,A:A,7)/SUMIFS(E:E,G:G,"Ainukasutuses pind",C:C,"üüritav pind",A:A,7)*(IF(G262="Korruse üldpind", SUMIFS(E:E,G:G,"Ühiskasutuses korruse pind",C:C,"üüritav pind",A:A,7,BH:BH,1),SUMIFS(E:E,G:G,"Korruse üldpind",C:C,"üüritav pind",A:A,7,BH:BH,1))+SUMIFS(E:E,G:G,"Ühiskasutuses korruse pind",C:C,"üüritav pind",A:A,7,BH:BH,1)),0)+IFERROR(SUMIFS(E:E,G:G,"Ainukasutuses pind",C:C,"üüritav pind",H:H,BI262,A:A,8)/SUMIFS(E:E,G:G,"Ainukasutuses pind",C:C,"üüritav pind",A:A,8)*(IF(G262="Korruse üldpind", SUMIFS(E:E,G:G,"Ühiskasutuses korruse pind",C:C,"üüritav pind",A:A,8,BH:BH,1),SUMIFS(E:E,G:G,"Korruse üldpind",C:C,"üüritav pind",A:A,8,BH:BH,1))+SUMIFS(E:E,G:G,"Ühiskasutuses korruse pind",C:C,"üüritav pind",A:A,8,BH:BH,1)),0)+IFERROR(SUMIFS(E:E,G:G,"Ainukasutuses pind",C:C,"üüritav pind",H:H,BI262,A:A,9)/SUMIFS(E:E,G:G,"Ainukasutuses pind",C:C,"üüritav pind",A:A,9)*(IF(G262="Korruse üldpind", SUMIFS(E:E,G:G,"Ühiskasutuses korruse pind",C:C,"üüritav pind",A:A,9,BH:BH,1),SUMIFS(E:E,G:G,"Korruse üldpind",C:C,"üüritav pind",A:A,9,BH:BH,1))+SUMIFS(E:E,G:G,"Ühiskasutuses korruse pind",C:C,"üüritav pind",A:A,9,BH:BH,1)),0)+IFERROR(SUMIFS(E:E,G:G,"Ainukasutuses pind",C:C,"üüritav pind",H:H,BI262,A:A,10)/SUMIFS(E:E,G:G,"Ainukasutuses pind",C:C,"üüritav pind",A:A,10)*(IF(G262="Korruse üldpind", SUMIFS(E:E,G:G,"Ühiskasutuses korruse pind",C:C,"üüritav pind",A:A,10,BH:BH,1),SUMIFS(E:E,G:G,"Korruse üldpind",C:C,"üüritav pind",A:A,10,BH:BH,1))+SUMIFS(E:E,G:G,"Ühiskasutuses korruse pind",C:C,"üüritav pind",A:A,10,BH:BH,1)), 0)+IFERROR(SUMIFS(E:E,G:G,"Ainukasutuses pind",C:C,"üüritav pind",H:H,BI262,A:A,11)/SUMIFS(E:E,G:G,"Ainukasutuses pind",C:C,"üüritav pind",A:A,11)*(IF(G262="Korruse üldpind",SUMIFS(E:E,G:G,"Ühiskasutuses korruse pind",C:C,"üüritav pind",A:A,11,BH:BH,1),SUMIFS(E:E,G:G,"Korruse üldpind",C:C,"üüritav pind",A:A,11,BH:BH,1))+SUMIFS(E:E,G:G,"Ühiskasutuses korruse pind",C:C,"üüritav pind",A:A,11,BH:BH,1)), 0)+IFERROR(SUMIFS(E:E,G:G,"Ainukasutuses pind",C:C,"üüritav pind",H:H,BI262,A:A,12)/SUMIFS(E:E,G:G,"Ainukasutuses pind",C:C,"üüritav pind",A:A,12)*(IF(G262="Korruse üldpind", SUMIFS(E:E,G:G,"Ühiskasutuses korruse pind",C:C,"üüritav pind",A:A,12,BH:BH,1),SUMIFS(E:E,G:G,"Korruse üldpind",C:C,"üüritav pind",A:A,12,BH:BH,1))+SUMIFS(E:E,G:G,"Ühiskasutuses korruse pind",C:C,"üüritav pind",A:A,12,BH:BH,1)),0)+IFERROR(SUMIFS(E:E,G:G,"Ainukasutuses pind",C:C,"üüritav pind",H:H,BI262,A:A,13)/SUMIFS(E:E,G:G,"Ainukasutuses pind",C:C,"üüritav pind",A:A,13)*(IF(G262="Korruse üldpind", SUMIFS(E:E,G:G,"Ühiskasutuses korruse pind",C:C,"üüritav pind",A:A,13,BH:BH,1),SUMIFS(E:E,G:G,"Korruse üldpind",C:C,"üüritav pind",A:A,13,BH:BH,1))+SUMIFS(E:E,G:G,"Ühiskasutuses korruse pind",C:C,"üüritav pind",A:A,13,BH:BH,1)),0)+IFERROR(SUMIFS(E:E,G:G,"Ainukasutuses pind",C:C,"Üüritav pind",H:H,BI262,A:A,14)/SUMIFS(E:E,G:G,"Ainukasutuses pind",C:C,"Üüritav pind",A:A,14)*(IF(G262="Korruse üldpind", SUMIFS(E:E,G:G,"Ühiskasutuses korruse pind",C:C,"üüritav pind",A:A,14,BH:BH,1),SUMIFS(E:E,G:G,"Korruse üldpind",C:C,"üüritav pind",A:A,14,BH:BH,1))+SUMIFS(E:E,G:G,"Ühiskasutuses korruse pind",C:C,"üüritav pind",A:A,14,BH:BH,1)), 0),IF(BI262="Aktiivne vakantsus", SUMIFS(E:E,C:C,"üüritav pind",G:G,"Ühiskasutuses korruse pind",BH:BH,1)+SUMIFS(E:E,C:C,"üüritav pind",G:G,"Korruse üldpind",BH:BH,1)-SUM($BL$2:BL261), IF(BI262="Üüritav büroopind kokku", SUM($BL$2:BL261), "")))</f>
        <v/>
      </c>
      <c r="BM262" s="34" t="str">
        <f ca="1">IF(BF262&lt;&gt;"",IFERROR(AY262/SUM($AY$3:OFFSET($AY$3,MATCH("Üüritav büroopind kokku",$BI$5:$BI$300,0),0))*(SUMIFS(E:E,G:G,"Ühiskasutuses hoone pind",C:C,"ÜÜRITAV PIND",BH:BH,1)+SUMIFS(E:E,G:G,"Hoone üldpind",C:C,"ÜÜRITAV PIND",BH:BH,1)),0),IF(BI262="Aktiivne vakantsus",IFERROR(AY262/SUM($AY$3:OFFSET($AY$3,MATCH("Üüritav büroopind kokku",$BI$5:$BI$300,0),0))*(SUMIFS(E:E,G:G,"Ühiskasutuses hoone pind",C:C,"ÜÜRITAV PIND",BH:BH,1)+SUMIFS(E:E,G:G,"Hoone üldpind",C:C,"ÜÜRITAV PIND",BH:BH,1)),0),IF(BI262="Üüritav büroopind kokku",SUM($BM$2:BM261),"")))</f>
        <v/>
      </c>
      <c r="BN262" s="34" t="str">
        <f>IF(OR(BF262&lt;&gt;"",BI262="Aktiivne vakantsus"),IFERROR(SUMIFS(INDEX($AC$3:$AU$1002,0,MATCH($BI262,AC$2:AU$2,0)),$BH$3:$BH$1002,1),0),IF(BI262="Üüritav büroopind kokku",SUM($BN$2:BN261), ""))</f>
        <v/>
      </c>
      <c r="BO262" s="34" t="str">
        <f t="shared" si="33"/>
        <v/>
      </c>
      <c r="BP262" s="114" t="str">
        <f t="shared" ca="1" si="31"/>
        <v/>
      </c>
    </row>
    <row r="263" spans="1:68" x14ac:dyDescent="0.3">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c r="BH263" s="108" t="str">
        <f t="shared" si="32"/>
        <v/>
      </c>
      <c r="BI263" s="9" t="str">
        <f t="shared" ref="BI263:BI299" si="34">IF(BF263&lt;&gt;"",BF263,IF(BF262&lt;&gt;"","Aktiivne vakantsus",IF(BI262="Aktiivne vakantsus","Üüritav büroopind kokku",IF(BI262="Üüritav büroopind kokku","Passiivne vakantsus",""))))</f>
        <v/>
      </c>
      <c r="BJ263" s="9" t="str">
        <f t="shared" ref="BJ263:BJ299" si="35">IF(BG263&lt;&gt;"",BG263,"")</f>
        <v/>
      </c>
      <c r="BK263" s="34" t="str">
        <f>IF(BF263&lt;&gt;"",IF(SUMIFS(E:E,H:H,BI263,G:G,"Ainukasutuses pind",C:C,"ÜÜRITAV PIND",BH:BH,1)=0,0,SUMIFS(E:E,H:H,BI263,G:G,"Ainukasutuses pind",C:C,"ÜÜRITAV PIND",BH:BH,1)),IF(BI263="Aktiivne vakantsus",SUMIFS(E:E,C:C,"üüritav pind",G:G,"ainukasutuses pind",BH:BH,1)-SUM($BK$2:BK262),IF(BI263="Üüritav büroopind kokku",SUM($BK$2:BK262),"")))</f>
        <v/>
      </c>
      <c r="BL263" s="34" t="str">
        <f>IF(BF263&lt;&gt;"",IFERROR(SUMIFS(E:E,G:G,"Ainukasutuses pind",C:C,"üüritav pind",H:H,BI263,A:A,-4)/SUMIFS(E:E,G:G,"Ainukasutuses pind",C:C,"üüritav pind",A:A,-4)*(IF(G263="Korruse üldpind", SUMIFS(E:E,G:G,"Ühiskasutuses korruse pind",C:C,"üüritav pind",A:A,-4,BH:BH,1),SUMIFS(E:E,G:G,"Korruse üldpind",C:C,"üüritav pind",A:A,-4,BH:BH,1))+SUMIFS(E:E,G:G,"Ühiskasutuses korruse pind",C:C,"üüritav pind",A:A,-4,BH:BH,1)),0)+IFERROR(SUMIFS(E:E,G:G,"Ainukasutuses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pind",H:H,BI263,A:A,-1)/SUMIFS(E:E,G:G,"Ainukasutuses pind",C:C,"üüritav pind",A:A,-1)*(IF(G263="Korruse üldpind",SUMIFS(E:E,G:G,"Ühiskasutuses korruse pind",C:C,"üüritav pind",A:A,-1,BH:BH,1),SUMIFS(E:E,G:G,"Korruse üldpind",C:C,"üüritav pind",A:A,-1,BH:BH,1))+SUMIFS(E:E,G:G,"Ühiskasutuses korruse pind",C:C,"üüritav pind",A:A,-1,BH:BH,1)),0)+IFERROR(SUMIFS(E:E,G:G,"Ainukasutuses pind",C:C,"üüritav pind",H:H,BI263,A:A,0)/SUMIFS(E:E,G:G,"Ainukasutuses pind",C:C,"üüritav pind",A:A,0)*(IF(G263="Korruse üldpind", SUMIFS(E:E,G:G,"Ühiskasutuses korruse pind",C:C,"üüritav pind",A:A,0,BH:BH,1),SUMIFS(E:E,G:G,"Korruse üldpind",C:C,"üüritav pind",A:A,0,BH:BH,1))+SUMIFS(E:E,G:G,"Ühiskasutuses korruse pind",C:C,"üüritav pind",A:A,0,BH:BH,1)),0)+IFERROR(SUMIFS(E:E,G:G,"Ainukasutuses pind",C:C,"üüritav pind",H:H,BI263,A:A,1)/SUMIFS(E:E,G:G,"Ainukasutuses pind",C:C,"üüritav pind",A:A,1)*(IF(G263="Korruse üldpind", SUMIFS(E:E,G:G,"Ühiskasutuses korruse pind",C:C,"üüritav pind",A:A,1,BH:BH,1),SUMIFS(E:E,G:G,"Korruse üldpind",C:C,"üüritav pind",A:A,1,BH:BH,1))+SUMIFS(E:E,G:G,"Ühiskasutuses korruse pind",C:C,"üüritav pind",A:A,1,BH:BH,1)),0)+IFERROR(SUMIFS(E:E,G:G,"Ainukasutuses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 0)+IFERROR(SUMIFS(E:E,G:G,"Ainukasutuses pind",C:C,"üüritav pind",H:H,BI263,A:A,4)/SUMIFS(E:E,G:G,"Ainukasutuses pind",C:C,"üüritav pind",A:A,4)*(IF(G263="Korruse üldpind",SUMIFS(E:E,G:G,"Ühiskasutuses korruse pind",C:C,"üüritav pind",A:A,4,BH:BH,1),SUMIFS(E:E,G:G,"Korruse üldpind",C:C,"üüritav pind",A:A,4,BH:BH,1))+SUMIFS(E:E,G:G,"Ühiskasutuses korruse pind",C:C,"üüritav pind",A:A,4,BH:BH,1)), 0)+IFERROR(SUMIFS(E:E,G:G,"Ainukasutuses pind",C:C,"üüritav pind",H:H,BI263,A:A,5)/SUMIFS(E:E,G:G,"Ainukasutuses pind",C:C,"üüritav pind",A:A,5)*(IF(G263="Korruse üldpind", SUMIFS(E:E,G:G,"Ühiskasutuses korruse pind",C:C,"üüritav pind",A:A,5,BH:BH,1),SUMIFS(E:E,G:G,"Korruse üldpind",C:C,"üüritav pind",A:A,5,BH:BH,1))+SUMIFS(E:E,G:G,"Ühiskasutuses korruse pind",C:C,"üüritav pind",A:A,5,BH:BH,1)), 0)+IFERROR(SUMIFS(E:E,G:G,"Ainukasutuses pind",C:C,"üüritav pind",H:H,BI263,A:A,6)/SUMIFS(E:E,G:G,"Ainukasutuses pind",C:C,"üüritav pind",A:A,6)*(IF(G263="Korruse üldpind", SUMIFS(E:E,G:G,"Ühiskasutuses korruse pind",C:C,"üüritav pind",A:A,6,BH:BH,1),SUMIFS(E:E,G:G,"Korruse üldpind",C:C,"üüritav pind",A:A,6,BH:BH,1))+SUMIFS(E:E,G:G,"Ühiskasutuses korruse pind",C:C,"üüritav pind",A:A,6,BH:BH,1)),0)+IFERROR(SUMIFS(E:E,G:G,"Ainukasutuses pind",C:C,"üüritav pind",H:H,BI263,A:A,7)/SUMIFS(E:E,G:G,"Ainukasutuses pind",C:C,"üüritav pind",A:A,7)*(IF(G263="Korruse üldpind", SUMIFS(E:E,G:G,"Ühiskasutuses korruse pind",C:C,"üüritav pind",A:A,7,BH:BH,1),SUMIFS(E:E,G:G,"Korruse üldpind",C:C,"üüritav pind",A:A,7,BH:BH,1))+SUMIFS(E:E,G:G,"Ühiskasutuses korruse pind",C:C,"üüritav pind",A:A,7,BH:BH,1)),0)+IFERROR(SUMIFS(E:E,G:G,"Ainukasutuses pind",C:C,"üüritav pind",H:H,BI263,A:A,8)/SUMIFS(E:E,G:G,"Ainukasutuses pind",C:C,"üüritav pind",A:A,8)*(IF(G263="Korruse üldpind", SUMIFS(E:E,G:G,"Ühiskasutuses korruse pind",C:C,"üüritav pind",A:A,8,BH:BH,1),SUMIFS(E:E,G:G,"Korruse üldpind",C:C,"üüritav pind",A:A,8,BH:BH,1))+SUMIFS(E:E,G:G,"Ühiskasutuses korruse pind",C:C,"üüritav pind",A:A,8,BH:BH,1)),0)+IFERROR(SUMIFS(E:E,G:G,"Ainukasutuses pind",C:C,"üüritav pind",H:H,BI263,A:A,9)/SUMIFS(E:E,G:G,"Ainukasutuses pind",C:C,"üüritav pind",A:A,9)*(IF(G263="Korruse üldpind", SUMIFS(E:E,G:G,"Ühiskasutuses korruse pind",C:C,"üüritav pind",A:A,9,BH:BH,1),SUMIFS(E:E,G:G,"Korruse üldpind",C:C,"üüritav pind",A:A,9,BH:BH,1))+SUMIFS(E:E,G:G,"Ühiskasutuses korruse pind",C:C,"üüritav pind",A:A,9,BH:BH,1)),0)+IFERROR(SUMIFS(E:E,G:G,"Ainukasutuses pind",C:C,"üüritav pind",H:H,BI263,A:A,10)/SUMIFS(E:E,G:G,"Ainukasutuses pind",C:C,"üüritav pind",A:A,10)*(IF(G263="Korruse üldpind", SUMIFS(E:E,G:G,"Ühiskasutuses korruse pind",C:C,"üüritav pind",A:A,10,BH:BH,1),SUMIFS(E:E,G:G,"Korruse üldpind",C:C,"üüritav pind",A:A,10,BH:BH,1))+SUMIFS(E:E,G:G,"Ühiskasutuses korruse pind",C:C,"üüritav pind",A:A,10,BH:BH,1)), 0)+IFERROR(SUMIFS(E:E,G:G,"Ainukasutuses pind",C:C,"üüritav pind",H:H,BI263,A:A,11)/SUMIFS(E:E,G:G,"Ainukasutuses pind",C:C,"üüritav pind",A:A,11)*(IF(G263="Korruse üldpind",SUMIFS(E:E,G:G,"Ühiskasutuses korruse pind",C:C,"üüritav pind",A:A,11,BH:BH,1),SUMIFS(E:E,G:G,"Korruse üldpind",C:C,"üüritav pind",A:A,11,BH:BH,1))+SUMIFS(E:E,G:G,"Ühiskasutuses korruse pind",C:C,"üüritav pind",A:A,11,BH:BH,1)), 0)+IFERROR(SUMIFS(E:E,G:G,"Ainukasutuses pind",C:C,"üüritav pind",H:H,BI263,A:A,12)/SUMIFS(E:E,G:G,"Ainukasutuses pind",C:C,"üüritav pind",A:A,12)*(IF(G263="Korruse üldpind", SUMIFS(E:E,G:G,"Ühiskasutuses korruse pind",C:C,"üüritav pind",A:A,12,BH:BH,1),SUMIFS(E:E,G:G,"Korruse üldpind",C:C,"üüritav pind",A:A,12,BH:BH,1))+SUMIFS(E:E,G:G,"Ühiskasutuses korruse pind",C:C,"üüritav pind",A:A,12,BH:BH,1)),0)+IFERROR(SUMIFS(E:E,G:G,"Ainukasutuses pind",C:C,"üüritav pind",H:H,BI263,A:A,13)/SUMIFS(E:E,G:G,"Ainukasutuses pind",C:C,"üüritav pind",A:A,13)*(IF(G263="Korruse üldpind", SUMIFS(E:E,G:G,"Ühiskasutuses korruse pind",C:C,"üüritav pind",A:A,13,BH:BH,1),SUMIFS(E:E,G:G,"Korruse üldpind",C:C,"üüritav pind",A:A,13,BH:BH,1))+SUMIFS(E:E,G:G,"Ühiskasutuses korruse pind",C:C,"üüritav pind",A:A,13,BH:BH,1)),0)+IFERROR(SUMIFS(E:E,G:G,"Ainukasutuses pind",C:C,"Üüritav pind",H:H,BI263,A:A,14)/SUMIFS(E:E,G:G,"Ainukasutuses pind",C:C,"Üüritav pind",A:A,14)*(IF(G263="Korruse üldpind", SUMIFS(E:E,G:G,"Ühiskasutuses korruse pind",C:C,"üüritav pind",A:A,14,BH:BH,1),SUMIFS(E:E,G:G,"Korruse üldpind",C:C,"üüritav pind",A:A,14,BH:BH,1))+SUMIFS(E:E,G:G,"Ühiskasutuses korruse pind",C:C,"üüritav pind",A:A,14,BH:BH,1)), 0),IF(BI263="Aktiivne vakantsus", SUMIFS(E:E,C:C,"üüritav pind",G:G,"Ühiskasutuses korruse pind",BH:BH,1)+SUMIFS(E:E,C:C,"üüritav pind",G:G,"Korruse üldpind",BH:BH,1)-SUM($BL$2:BL262), IF(BI263="Üüritav büroopind kokku", SUM($BL$2:BL262), "")))</f>
        <v/>
      </c>
      <c r="BM263" s="34" t="str">
        <f ca="1">IF(BF263&lt;&gt;"",IFERROR(AY263/SUM($AY$3:OFFSET($AY$3,MATCH("Üüritav büroopind kokku",$BI$5:$BI$300,0),0))*(SUMIFS(E:E,G:G,"Ühiskasutuses hoone pind",C:C,"ÜÜRITAV PIND",BH:BH,1)+SUMIFS(E:E,G:G,"Hoone üldpind",C:C,"ÜÜRITAV PIND",BH:BH,1)),0),IF(BI263="Aktiivne vakantsus",IFERROR(AY263/SUM($AY$3:OFFSET($AY$3,MATCH("Üüritav büroopind kokku",$BI$5:$BI$300,0),0))*(SUMIFS(E:E,G:G,"Ühiskasutuses hoone pind",C:C,"ÜÜRITAV PIND",BH:BH,1)+SUMIFS(E:E,G:G,"Hoone üldpind",C:C,"ÜÜRITAV PIND",BH:BH,1)),0),IF(BI263="Üüritav büroopind kokku",SUM($BM$2:BM262),"")))</f>
        <v/>
      </c>
      <c r="BN263" s="34" t="str">
        <f>IF(OR(BF263&lt;&gt;"",BI263="Aktiivne vakantsus"),IFERROR(SUMIFS(INDEX($AC$3:$AU$1002,0,MATCH($BI263,AC$2:AU$2,0)),$BH$3:$BH$1002,1),0),IF(BI263="Üüritav büroopind kokku",SUM($BN$2:BN262), ""))</f>
        <v/>
      </c>
      <c r="BO263" s="34" t="str">
        <f t="shared" si="33"/>
        <v/>
      </c>
      <c r="BP263" s="114" t="str">
        <f t="shared" ca="1" si="31"/>
        <v/>
      </c>
    </row>
    <row r="264" spans="1:68" x14ac:dyDescent="0.3">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c r="BH264" s="108" t="str">
        <f t="shared" si="32"/>
        <v/>
      </c>
      <c r="BI264" s="9" t="str">
        <f t="shared" si="34"/>
        <v/>
      </c>
      <c r="BJ264" s="9" t="str">
        <f t="shared" si="35"/>
        <v/>
      </c>
      <c r="BK264" s="34" t="str">
        <f>IF(BF264&lt;&gt;"",IF(SUMIFS(E:E,H:H,BI264,G:G,"Ainukasutuses pind",C:C,"ÜÜRITAV PIND",BH:BH,1)=0,0,SUMIFS(E:E,H:H,BI264,G:G,"Ainukasutuses pind",C:C,"ÜÜRITAV PIND",BH:BH,1)),IF(BI264="Aktiivne vakantsus",SUMIFS(E:E,C:C,"üüritav pind",G:G,"ainukasutuses pind",BH:BH,1)-SUM($BK$2:BK263),IF(BI264="Üüritav büroopind kokku",SUM($BK$2:BK263),"")))</f>
        <v/>
      </c>
      <c r="BL264" s="34" t="str">
        <f>IF(BF264&lt;&gt;"",IFERROR(SUMIFS(E:E,G:G,"Ainukasutuses pind",C:C,"üüritav pind",H:H,BI264,A:A,-4)/SUMIFS(E:E,G:G,"Ainukasutuses pind",C:C,"üüritav pind",A:A,-4)*(IF(G264="Korruse üldpind", SUMIFS(E:E,G:G,"Ühiskasutuses korruse pind",C:C,"üüritav pind",A:A,-4,BH:BH,1),SUMIFS(E:E,G:G,"Korruse üldpind",C:C,"üüritav pind",A:A,-4,BH:BH,1))+SUMIFS(E:E,G:G,"Ühiskasutuses korruse pind",C:C,"üüritav pind",A:A,-4,BH:BH,1)),0)+IFERROR(SUMIFS(E:E,G:G,"Ainukasutuses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pind",H:H,BI264,A:A,-1)/SUMIFS(E:E,G:G,"Ainukasutuses pind",C:C,"üüritav pind",A:A,-1)*(IF(G264="Korruse üldpind",SUMIFS(E:E,G:G,"Ühiskasutuses korruse pind",C:C,"üüritav pind",A:A,-1,BH:BH,1),SUMIFS(E:E,G:G,"Korruse üldpind",C:C,"üüritav pind",A:A,-1,BH:BH,1))+SUMIFS(E:E,G:G,"Ühiskasutuses korruse pind",C:C,"üüritav pind",A:A,-1,BH:BH,1)),0)+IFERROR(SUMIFS(E:E,G:G,"Ainukasutuses pind",C:C,"üüritav pind",H:H,BI264,A:A,0)/SUMIFS(E:E,G:G,"Ainukasutuses pind",C:C,"üüritav pind",A:A,0)*(IF(G264="Korruse üldpind", SUMIFS(E:E,G:G,"Ühiskasutuses korruse pind",C:C,"üüritav pind",A:A,0,BH:BH,1),SUMIFS(E:E,G:G,"Korruse üldpind",C:C,"üüritav pind",A:A,0,BH:BH,1))+SUMIFS(E:E,G:G,"Ühiskasutuses korruse pind",C:C,"üüritav pind",A:A,0,BH:BH,1)),0)+IFERROR(SUMIFS(E:E,G:G,"Ainukasutuses pind",C:C,"üüritav pind",H:H,BI264,A:A,1)/SUMIFS(E:E,G:G,"Ainukasutuses pind",C:C,"üüritav pind",A:A,1)*(IF(G264="Korruse üldpind", SUMIFS(E:E,G:G,"Ühiskasutuses korruse pind",C:C,"üüritav pind",A:A,1,BH:BH,1),SUMIFS(E:E,G:G,"Korruse üldpind",C:C,"üüritav pind",A:A,1,BH:BH,1))+SUMIFS(E:E,G:G,"Ühiskasutuses korruse pind",C:C,"üüritav pind",A:A,1,BH:BH,1)),0)+IFERROR(SUMIFS(E:E,G:G,"Ainukasutuses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 0)+IFERROR(SUMIFS(E:E,G:G,"Ainukasutuses pind",C:C,"üüritav pind",H:H,BI264,A:A,4)/SUMIFS(E:E,G:G,"Ainukasutuses pind",C:C,"üüritav pind",A:A,4)*(IF(G264="Korruse üldpind",SUMIFS(E:E,G:G,"Ühiskasutuses korruse pind",C:C,"üüritav pind",A:A,4,BH:BH,1),SUMIFS(E:E,G:G,"Korruse üldpind",C:C,"üüritav pind",A:A,4,BH:BH,1))+SUMIFS(E:E,G:G,"Ühiskasutuses korruse pind",C:C,"üüritav pind",A:A,4,BH:BH,1)), 0)+IFERROR(SUMIFS(E:E,G:G,"Ainukasutuses pind",C:C,"üüritav pind",H:H,BI264,A:A,5)/SUMIFS(E:E,G:G,"Ainukasutuses pind",C:C,"üüritav pind",A:A,5)*(IF(G264="Korruse üldpind", SUMIFS(E:E,G:G,"Ühiskasutuses korruse pind",C:C,"üüritav pind",A:A,5,BH:BH,1),SUMIFS(E:E,G:G,"Korruse üldpind",C:C,"üüritav pind",A:A,5,BH:BH,1))+SUMIFS(E:E,G:G,"Ühiskasutuses korruse pind",C:C,"üüritav pind",A:A,5,BH:BH,1)), 0)+IFERROR(SUMIFS(E:E,G:G,"Ainukasutuses pind",C:C,"üüritav pind",H:H,BI264,A:A,6)/SUMIFS(E:E,G:G,"Ainukasutuses pind",C:C,"üüritav pind",A:A,6)*(IF(G264="Korruse üldpind", SUMIFS(E:E,G:G,"Ühiskasutuses korruse pind",C:C,"üüritav pind",A:A,6,BH:BH,1),SUMIFS(E:E,G:G,"Korruse üldpind",C:C,"üüritav pind",A:A,6,BH:BH,1))+SUMIFS(E:E,G:G,"Ühiskasutuses korruse pind",C:C,"üüritav pind",A:A,6,BH:BH,1)),0)+IFERROR(SUMIFS(E:E,G:G,"Ainukasutuses pind",C:C,"üüritav pind",H:H,BI264,A:A,7)/SUMIFS(E:E,G:G,"Ainukasutuses pind",C:C,"üüritav pind",A:A,7)*(IF(G264="Korruse üldpind", SUMIFS(E:E,G:G,"Ühiskasutuses korruse pind",C:C,"üüritav pind",A:A,7,BH:BH,1),SUMIFS(E:E,G:G,"Korruse üldpind",C:C,"üüritav pind",A:A,7,BH:BH,1))+SUMIFS(E:E,G:G,"Ühiskasutuses korruse pind",C:C,"üüritav pind",A:A,7,BH:BH,1)),0)+IFERROR(SUMIFS(E:E,G:G,"Ainukasutuses pind",C:C,"üüritav pind",H:H,BI264,A:A,8)/SUMIFS(E:E,G:G,"Ainukasutuses pind",C:C,"üüritav pind",A:A,8)*(IF(G264="Korruse üldpind", SUMIFS(E:E,G:G,"Ühiskasutuses korruse pind",C:C,"üüritav pind",A:A,8,BH:BH,1),SUMIFS(E:E,G:G,"Korruse üldpind",C:C,"üüritav pind",A:A,8,BH:BH,1))+SUMIFS(E:E,G:G,"Ühiskasutuses korruse pind",C:C,"üüritav pind",A:A,8,BH:BH,1)),0)+IFERROR(SUMIFS(E:E,G:G,"Ainukasutuses pind",C:C,"üüritav pind",H:H,BI264,A:A,9)/SUMIFS(E:E,G:G,"Ainukasutuses pind",C:C,"üüritav pind",A:A,9)*(IF(G264="Korruse üldpind", SUMIFS(E:E,G:G,"Ühiskasutuses korruse pind",C:C,"üüritav pind",A:A,9,BH:BH,1),SUMIFS(E:E,G:G,"Korruse üldpind",C:C,"üüritav pind",A:A,9,BH:BH,1))+SUMIFS(E:E,G:G,"Ühiskasutuses korruse pind",C:C,"üüritav pind",A:A,9,BH:BH,1)),0)+IFERROR(SUMIFS(E:E,G:G,"Ainukasutuses pind",C:C,"üüritav pind",H:H,BI264,A:A,10)/SUMIFS(E:E,G:G,"Ainukasutuses pind",C:C,"üüritav pind",A:A,10)*(IF(G264="Korruse üldpind", SUMIFS(E:E,G:G,"Ühiskasutuses korruse pind",C:C,"üüritav pind",A:A,10,BH:BH,1),SUMIFS(E:E,G:G,"Korruse üldpind",C:C,"üüritav pind",A:A,10,BH:BH,1))+SUMIFS(E:E,G:G,"Ühiskasutuses korruse pind",C:C,"üüritav pind",A:A,10,BH:BH,1)), 0)+IFERROR(SUMIFS(E:E,G:G,"Ainukasutuses pind",C:C,"üüritav pind",H:H,BI264,A:A,11)/SUMIFS(E:E,G:G,"Ainukasutuses pind",C:C,"üüritav pind",A:A,11)*(IF(G264="Korruse üldpind",SUMIFS(E:E,G:G,"Ühiskasutuses korruse pind",C:C,"üüritav pind",A:A,11,BH:BH,1),SUMIFS(E:E,G:G,"Korruse üldpind",C:C,"üüritav pind",A:A,11,BH:BH,1))+SUMIFS(E:E,G:G,"Ühiskasutuses korruse pind",C:C,"üüritav pind",A:A,11,BH:BH,1)), 0)+IFERROR(SUMIFS(E:E,G:G,"Ainukasutuses pind",C:C,"üüritav pind",H:H,BI264,A:A,12)/SUMIFS(E:E,G:G,"Ainukasutuses pind",C:C,"üüritav pind",A:A,12)*(IF(G264="Korruse üldpind", SUMIFS(E:E,G:G,"Ühiskasutuses korruse pind",C:C,"üüritav pind",A:A,12,BH:BH,1),SUMIFS(E:E,G:G,"Korruse üldpind",C:C,"üüritav pind",A:A,12,BH:BH,1))+SUMIFS(E:E,G:G,"Ühiskasutuses korruse pind",C:C,"üüritav pind",A:A,12,BH:BH,1)),0)+IFERROR(SUMIFS(E:E,G:G,"Ainukasutuses pind",C:C,"üüritav pind",H:H,BI264,A:A,13)/SUMIFS(E:E,G:G,"Ainukasutuses pind",C:C,"üüritav pind",A:A,13)*(IF(G264="Korruse üldpind", SUMIFS(E:E,G:G,"Ühiskasutuses korruse pind",C:C,"üüritav pind",A:A,13,BH:BH,1),SUMIFS(E:E,G:G,"Korruse üldpind",C:C,"üüritav pind",A:A,13,BH:BH,1))+SUMIFS(E:E,G:G,"Ühiskasutuses korruse pind",C:C,"üüritav pind",A:A,13,BH:BH,1)),0)+IFERROR(SUMIFS(E:E,G:G,"Ainukasutuses pind",C:C,"Üüritav pind",H:H,BI264,A:A,14)/SUMIFS(E:E,G:G,"Ainukasutuses pind",C:C,"Üüritav pind",A:A,14)*(IF(G264="Korruse üldpind", SUMIFS(E:E,G:G,"Ühiskasutuses korruse pind",C:C,"üüritav pind",A:A,14,BH:BH,1),SUMIFS(E:E,G:G,"Korruse üldpind",C:C,"üüritav pind",A:A,14,BH:BH,1))+SUMIFS(E:E,G:G,"Ühiskasutuses korruse pind",C:C,"üüritav pind",A:A,14,BH:BH,1)), 0),IF(BI264="Aktiivne vakantsus", SUMIFS(E:E,C:C,"üüritav pind",G:G,"Ühiskasutuses korruse pind",BH:BH,1)+SUMIFS(E:E,C:C,"üüritav pind",G:G,"Korruse üldpind",BH:BH,1)-SUM($BL$2:BL263), IF(BI264="Üüritav büroopind kokku", SUM($BL$2:BL263), "")))</f>
        <v/>
      </c>
      <c r="BM264" s="34" t="str">
        <f ca="1">IF(BF264&lt;&gt;"",IFERROR(AY264/SUM($AY$3:OFFSET($AY$3,MATCH("Üüritav büroopind kokku",$BI$5:$BI$300,0),0))*(SUMIFS(E:E,G:G,"Ühiskasutuses hoone pind",C:C,"ÜÜRITAV PIND",BH:BH,1)+SUMIFS(E:E,G:G,"Hoone üldpind",C:C,"ÜÜRITAV PIND",BH:BH,1)),0),IF(BI264="Aktiivne vakantsus",IFERROR(AY264/SUM($AY$3:OFFSET($AY$3,MATCH("Üüritav büroopind kokku",$BI$5:$BI$300,0),0))*(SUMIFS(E:E,G:G,"Ühiskasutuses hoone pind",C:C,"ÜÜRITAV PIND",BH:BH,1)+SUMIFS(E:E,G:G,"Hoone üldpind",C:C,"ÜÜRITAV PIND",BH:BH,1)),0),IF(BI264="Üüritav büroopind kokku",SUM($BM$2:BM263),"")))</f>
        <v/>
      </c>
      <c r="BN264" s="34" t="str">
        <f>IF(OR(BF264&lt;&gt;"",BI264="Aktiivne vakantsus"),IFERROR(SUMIFS(INDEX($AC$3:$AU$1002,0,MATCH($BI264,AC$2:AU$2,0)),$BH$3:$BH$1002,1),0),IF(BI264="Üüritav büroopind kokku",SUM($BN$2:BN263), ""))</f>
        <v/>
      </c>
      <c r="BO264" s="34" t="str">
        <f t="shared" si="33"/>
        <v/>
      </c>
      <c r="BP264" s="114" t="str">
        <f t="shared" ca="1" si="31"/>
        <v/>
      </c>
    </row>
    <row r="265" spans="1:68" x14ac:dyDescent="0.3">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c r="BH265" s="108" t="str">
        <f t="shared" si="32"/>
        <v/>
      </c>
      <c r="BI265" s="9" t="str">
        <f t="shared" si="34"/>
        <v/>
      </c>
      <c r="BJ265" s="9" t="str">
        <f t="shared" si="35"/>
        <v/>
      </c>
      <c r="BK265" s="34" t="str">
        <f>IF(BF265&lt;&gt;"",IF(SUMIFS(E:E,H:H,BI265,G:G,"Ainukasutuses pind",C:C,"ÜÜRITAV PIND",BH:BH,1)=0,0,SUMIFS(E:E,H:H,BI265,G:G,"Ainukasutuses pind",C:C,"ÜÜRITAV PIND",BH:BH,1)),IF(BI265="Aktiivne vakantsus",SUMIFS(E:E,C:C,"üüritav pind",G:G,"ainukasutuses pind",BH:BH,1)-SUM($BK$2:BK264),IF(BI265="Üüritav büroopind kokku",SUM($BK$2:BK264),"")))</f>
        <v/>
      </c>
      <c r="BL265" s="34" t="str">
        <f>IF(BF265&lt;&gt;"",IFERROR(SUMIFS(E:E,G:G,"Ainukasutuses pind",C:C,"üüritav pind",H:H,BI265,A:A,-4)/SUMIFS(E:E,G:G,"Ainukasutuses pind",C:C,"üüritav pind",A:A,-4)*(IF(G265="Korruse üldpind", SUMIFS(E:E,G:G,"Ühiskasutuses korruse pind",C:C,"üüritav pind",A:A,-4,BH:BH,1),SUMIFS(E:E,G:G,"Korruse üldpind",C:C,"üüritav pind",A:A,-4,BH:BH,1))+SUMIFS(E:E,G:G,"Ühiskasutuses korruse pind",C:C,"üüritav pind",A:A,-4,BH:BH,1)),0)+IFERROR(SUMIFS(E:E,G:G,"Ainukasutuses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pind",H:H,BI265,A:A,-1)/SUMIFS(E:E,G:G,"Ainukasutuses pind",C:C,"üüritav pind",A:A,-1)*(IF(G265="Korruse üldpind",SUMIFS(E:E,G:G,"Ühiskasutuses korruse pind",C:C,"üüritav pind",A:A,-1,BH:BH,1),SUMIFS(E:E,G:G,"Korruse üldpind",C:C,"üüritav pind",A:A,-1,BH:BH,1))+SUMIFS(E:E,G:G,"Ühiskasutuses korruse pind",C:C,"üüritav pind",A:A,-1,BH:BH,1)),0)+IFERROR(SUMIFS(E:E,G:G,"Ainukasutuses pind",C:C,"üüritav pind",H:H,BI265,A:A,0)/SUMIFS(E:E,G:G,"Ainukasutuses pind",C:C,"üüritav pind",A:A,0)*(IF(G265="Korruse üldpind", SUMIFS(E:E,G:G,"Ühiskasutuses korruse pind",C:C,"üüritav pind",A:A,0,BH:BH,1),SUMIFS(E:E,G:G,"Korruse üldpind",C:C,"üüritav pind",A:A,0,BH:BH,1))+SUMIFS(E:E,G:G,"Ühiskasutuses korruse pind",C:C,"üüritav pind",A:A,0,BH:BH,1)),0)+IFERROR(SUMIFS(E:E,G:G,"Ainukasutuses pind",C:C,"üüritav pind",H:H,BI265,A:A,1)/SUMIFS(E:E,G:G,"Ainukasutuses pind",C:C,"üüritav pind",A:A,1)*(IF(G265="Korruse üldpind", SUMIFS(E:E,G:G,"Ühiskasutuses korruse pind",C:C,"üüritav pind",A:A,1,BH:BH,1),SUMIFS(E:E,G:G,"Korruse üldpind",C:C,"üüritav pind",A:A,1,BH:BH,1))+SUMIFS(E:E,G:G,"Ühiskasutuses korruse pind",C:C,"üüritav pind",A:A,1,BH:BH,1)),0)+IFERROR(SUMIFS(E:E,G:G,"Ainukasutuses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 0)+IFERROR(SUMIFS(E:E,G:G,"Ainukasutuses pind",C:C,"üüritav pind",H:H,BI265,A:A,4)/SUMIFS(E:E,G:G,"Ainukasutuses pind",C:C,"üüritav pind",A:A,4)*(IF(G265="Korruse üldpind",SUMIFS(E:E,G:G,"Ühiskasutuses korruse pind",C:C,"üüritav pind",A:A,4,BH:BH,1),SUMIFS(E:E,G:G,"Korruse üldpind",C:C,"üüritav pind",A:A,4,BH:BH,1))+SUMIFS(E:E,G:G,"Ühiskasutuses korruse pind",C:C,"üüritav pind",A:A,4,BH:BH,1)), 0)+IFERROR(SUMIFS(E:E,G:G,"Ainukasutuses pind",C:C,"üüritav pind",H:H,BI265,A:A,5)/SUMIFS(E:E,G:G,"Ainukasutuses pind",C:C,"üüritav pind",A:A,5)*(IF(G265="Korruse üldpind", SUMIFS(E:E,G:G,"Ühiskasutuses korruse pind",C:C,"üüritav pind",A:A,5,BH:BH,1),SUMIFS(E:E,G:G,"Korruse üldpind",C:C,"üüritav pind",A:A,5,BH:BH,1))+SUMIFS(E:E,G:G,"Ühiskasutuses korruse pind",C:C,"üüritav pind",A:A,5,BH:BH,1)), 0)+IFERROR(SUMIFS(E:E,G:G,"Ainukasutuses pind",C:C,"üüritav pind",H:H,BI265,A:A,6)/SUMIFS(E:E,G:G,"Ainukasutuses pind",C:C,"üüritav pind",A:A,6)*(IF(G265="Korruse üldpind", SUMIFS(E:E,G:G,"Ühiskasutuses korruse pind",C:C,"üüritav pind",A:A,6,BH:BH,1),SUMIFS(E:E,G:G,"Korruse üldpind",C:C,"üüritav pind",A:A,6,BH:BH,1))+SUMIFS(E:E,G:G,"Ühiskasutuses korruse pind",C:C,"üüritav pind",A:A,6,BH:BH,1)),0)+IFERROR(SUMIFS(E:E,G:G,"Ainukasutuses pind",C:C,"üüritav pind",H:H,BI265,A:A,7)/SUMIFS(E:E,G:G,"Ainukasutuses pind",C:C,"üüritav pind",A:A,7)*(IF(G265="Korruse üldpind", SUMIFS(E:E,G:G,"Ühiskasutuses korruse pind",C:C,"üüritav pind",A:A,7,BH:BH,1),SUMIFS(E:E,G:G,"Korruse üldpind",C:C,"üüritav pind",A:A,7,BH:BH,1))+SUMIFS(E:E,G:G,"Ühiskasutuses korruse pind",C:C,"üüritav pind",A:A,7,BH:BH,1)),0)+IFERROR(SUMIFS(E:E,G:G,"Ainukasutuses pind",C:C,"üüritav pind",H:H,BI265,A:A,8)/SUMIFS(E:E,G:G,"Ainukasutuses pind",C:C,"üüritav pind",A:A,8)*(IF(G265="Korruse üldpind", SUMIFS(E:E,G:G,"Ühiskasutuses korruse pind",C:C,"üüritav pind",A:A,8,BH:BH,1),SUMIFS(E:E,G:G,"Korruse üldpind",C:C,"üüritav pind",A:A,8,BH:BH,1))+SUMIFS(E:E,G:G,"Ühiskasutuses korruse pind",C:C,"üüritav pind",A:A,8,BH:BH,1)),0)+IFERROR(SUMIFS(E:E,G:G,"Ainukasutuses pind",C:C,"üüritav pind",H:H,BI265,A:A,9)/SUMIFS(E:E,G:G,"Ainukasutuses pind",C:C,"üüritav pind",A:A,9)*(IF(G265="Korruse üldpind", SUMIFS(E:E,G:G,"Ühiskasutuses korruse pind",C:C,"üüritav pind",A:A,9,BH:BH,1),SUMIFS(E:E,G:G,"Korruse üldpind",C:C,"üüritav pind",A:A,9,BH:BH,1))+SUMIFS(E:E,G:G,"Ühiskasutuses korruse pind",C:C,"üüritav pind",A:A,9,BH:BH,1)),0)+IFERROR(SUMIFS(E:E,G:G,"Ainukasutuses pind",C:C,"üüritav pind",H:H,BI265,A:A,10)/SUMIFS(E:E,G:G,"Ainukasutuses pind",C:C,"üüritav pind",A:A,10)*(IF(G265="Korruse üldpind", SUMIFS(E:E,G:G,"Ühiskasutuses korruse pind",C:C,"üüritav pind",A:A,10,BH:BH,1),SUMIFS(E:E,G:G,"Korruse üldpind",C:C,"üüritav pind",A:A,10,BH:BH,1))+SUMIFS(E:E,G:G,"Ühiskasutuses korruse pind",C:C,"üüritav pind",A:A,10,BH:BH,1)), 0)+IFERROR(SUMIFS(E:E,G:G,"Ainukasutuses pind",C:C,"üüritav pind",H:H,BI265,A:A,11)/SUMIFS(E:E,G:G,"Ainukasutuses pind",C:C,"üüritav pind",A:A,11)*(IF(G265="Korruse üldpind",SUMIFS(E:E,G:G,"Ühiskasutuses korruse pind",C:C,"üüritav pind",A:A,11,BH:BH,1),SUMIFS(E:E,G:G,"Korruse üldpind",C:C,"üüritav pind",A:A,11,BH:BH,1))+SUMIFS(E:E,G:G,"Ühiskasutuses korruse pind",C:C,"üüritav pind",A:A,11,BH:BH,1)), 0)+IFERROR(SUMIFS(E:E,G:G,"Ainukasutuses pind",C:C,"üüritav pind",H:H,BI265,A:A,12)/SUMIFS(E:E,G:G,"Ainukasutuses pind",C:C,"üüritav pind",A:A,12)*(IF(G265="Korruse üldpind", SUMIFS(E:E,G:G,"Ühiskasutuses korruse pind",C:C,"üüritav pind",A:A,12,BH:BH,1),SUMIFS(E:E,G:G,"Korruse üldpind",C:C,"üüritav pind",A:A,12,BH:BH,1))+SUMIFS(E:E,G:G,"Ühiskasutuses korruse pind",C:C,"üüritav pind",A:A,12,BH:BH,1)),0)+IFERROR(SUMIFS(E:E,G:G,"Ainukasutuses pind",C:C,"üüritav pind",H:H,BI265,A:A,13)/SUMIFS(E:E,G:G,"Ainukasutuses pind",C:C,"üüritav pind",A:A,13)*(IF(G265="Korruse üldpind", SUMIFS(E:E,G:G,"Ühiskasutuses korruse pind",C:C,"üüritav pind",A:A,13,BH:BH,1),SUMIFS(E:E,G:G,"Korruse üldpind",C:C,"üüritav pind",A:A,13,BH:BH,1))+SUMIFS(E:E,G:G,"Ühiskasutuses korruse pind",C:C,"üüritav pind",A:A,13,BH:BH,1)),0)+IFERROR(SUMIFS(E:E,G:G,"Ainukasutuses pind",C:C,"Üüritav pind",H:H,BI265,A:A,14)/SUMIFS(E:E,G:G,"Ainukasutuses pind",C:C,"Üüritav pind",A:A,14)*(IF(G265="Korruse üldpind", SUMIFS(E:E,G:G,"Ühiskasutuses korruse pind",C:C,"üüritav pind",A:A,14,BH:BH,1),SUMIFS(E:E,G:G,"Korruse üldpind",C:C,"üüritav pind",A:A,14,BH:BH,1))+SUMIFS(E:E,G:G,"Ühiskasutuses korruse pind",C:C,"üüritav pind",A:A,14,BH:BH,1)), 0),IF(BI265="Aktiivne vakantsus", SUMIFS(E:E,C:C,"üüritav pind",G:G,"Ühiskasutuses korruse pind",BH:BH,1)+SUMIFS(E:E,C:C,"üüritav pind",G:G,"Korruse üldpind",BH:BH,1)-SUM($BL$2:BL264), IF(BI265="Üüritav büroopind kokku", SUM($BL$2:BL264), "")))</f>
        <v/>
      </c>
      <c r="BM265" s="34" t="str">
        <f ca="1">IF(BF265&lt;&gt;"",IFERROR(AY265/SUM($AY$3:OFFSET($AY$3,MATCH("Üüritav büroopind kokku",$BI$5:$BI$300,0),0))*(SUMIFS(E:E,G:G,"Ühiskasutuses hoone pind",C:C,"ÜÜRITAV PIND",BH:BH,1)+SUMIFS(E:E,G:G,"Hoone üldpind",C:C,"ÜÜRITAV PIND",BH:BH,1)),0),IF(BI265="Aktiivne vakantsus",IFERROR(AY265/SUM($AY$3:OFFSET($AY$3,MATCH("Üüritav büroopind kokku",$BI$5:$BI$300,0),0))*(SUMIFS(E:E,G:G,"Ühiskasutuses hoone pind",C:C,"ÜÜRITAV PIND",BH:BH,1)+SUMIFS(E:E,G:G,"Hoone üldpind",C:C,"ÜÜRITAV PIND",BH:BH,1)),0),IF(BI265="Üüritav büroopind kokku",SUM($BM$2:BM264),"")))</f>
        <v/>
      </c>
      <c r="BN265" s="34" t="str">
        <f>IF(OR(BF265&lt;&gt;"",BI265="Aktiivne vakantsus"),IFERROR(SUMIFS(INDEX($AC$3:$AU$1002,0,MATCH($BI265,AC$2:AU$2,0)),$BH$3:$BH$1002,1),0),IF(BI265="Üüritav büroopind kokku",SUM($BN$2:BN264), ""))</f>
        <v/>
      </c>
      <c r="BO265" s="34" t="str">
        <f t="shared" si="33"/>
        <v/>
      </c>
      <c r="BP265" s="114" t="str">
        <f t="shared" ca="1" si="31"/>
        <v/>
      </c>
    </row>
    <row r="266" spans="1:68" x14ac:dyDescent="0.3">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c r="BH266" s="108" t="str">
        <f t="shared" si="32"/>
        <v/>
      </c>
      <c r="BI266" s="9" t="str">
        <f t="shared" si="34"/>
        <v/>
      </c>
      <c r="BJ266" s="9" t="str">
        <f t="shared" si="35"/>
        <v/>
      </c>
      <c r="BK266" s="34" t="str">
        <f>IF(BF266&lt;&gt;"",IF(SUMIFS(E:E,H:H,BI266,G:G,"Ainukasutuses pind",C:C,"ÜÜRITAV PIND",BH:BH,1)=0,0,SUMIFS(E:E,H:H,BI266,G:G,"Ainukasutuses pind",C:C,"ÜÜRITAV PIND",BH:BH,1)),IF(BI266="Aktiivne vakantsus",SUMIFS(E:E,C:C,"üüritav pind",G:G,"ainukasutuses pind",BH:BH,1)-SUM($BK$2:BK265),IF(BI266="Üüritav büroopind kokku",SUM($BK$2:BK265),"")))</f>
        <v/>
      </c>
      <c r="BL266" s="34" t="str">
        <f>IF(BF266&lt;&gt;"",IFERROR(SUMIFS(E:E,G:G,"Ainukasutuses pind",C:C,"üüritav pind",H:H,BI266,A:A,-4)/SUMIFS(E:E,G:G,"Ainukasutuses pind",C:C,"üüritav pind",A:A,-4)*(IF(G266="Korruse üldpind", SUMIFS(E:E,G:G,"Ühiskasutuses korruse pind",C:C,"üüritav pind",A:A,-4,BH:BH,1),SUMIFS(E:E,G:G,"Korruse üldpind",C:C,"üüritav pind",A:A,-4,BH:BH,1))+SUMIFS(E:E,G:G,"Ühiskasutuses korruse pind",C:C,"üüritav pind",A:A,-4,BH:BH,1)),0)+IFERROR(SUMIFS(E:E,G:G,"Ainukasutuses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pind",H:H,BI266,A:A,-1)/SUMIFS(E:E,G:G,"Ainukasutuses pind",C:C,"üüritav pind",A:A,-1)*(IF(G266="Korruse üldpind",SUMIFS(E:E,G:G,"Ühiskasutuses korruse pind",C:C,"üüritav pind",A:A,-1,BH:BH,1),SUMIFS(E:E,G:G,"Korruse üldpind",C:C,"üüritav pind",A:A,-1,BH:BH,1))+SUMIFS(E:E,G:G,"Ühiskasutuses korruse pind",C:C,"üüritav pind",A:A,-1,BH:BH,1)),0)+IFERROR(SUMIFS(E:E,G:G,"Ainukasutuses pind",C:C,"üüritav pind",H:H,BI266,A:A,0)/SUMIFS(E:E,G:G,"Ainukasutuses pind",C:C,"üüritav pind",A:A,0)*(IF(G266="Korruse üldpind", SUMIFS(E:E,G:G,"Ühiskasutuses korruse pind",C:C,"üüritav pind",A:A,0,BH:BH,1),SUMIFS(E:E,G:G,"Korruse üldpind",C:C,"üüritav pind",A:A,0,BH:BH,1))+SUMIFS(E:E,G:G,"Ühiskasutuses korruse pind",C:C,"üüritav pind",A:A,0,BH:BH,1)),0)+IFERROR(SUMIFS(E:E,G:G,"Ainukasutuses pind",C:C,"üüritav pind",H:H,BI266,A:A,1)/SUMIFS(E:E,G:G,"Ainukasutuses pind",C:C,"üüritav pind",A:A,1)*(IF(G266="Korruse üldpind", SUMIFS(E:E,G:G,"Ühiskasutuses korruse pind",C:C,"üüritav pind",A:A,1,BH:BH,1),SUMIFS(E:E,G:G,"Korruse üldpind",C:C,"üüritav pind",A:A,1,BH:BH,1))+SUMIFS(E:E,G:G,"Ühiskasutuses korruse pind",C:C,"üüritav pind",A:A,1,BH:BH,1)),0)+IFERROR(SUMIFS(E:E,G:G,"Ainukasutuses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 0)+IFERROR(SUMIFS(E:E,G:G,"Ainukasutuses pind",C:C,"üüritav pind",H:H,BI266,A:A,4)/SUMIFS(E:E,G:G,"Ainukasutuses pind",C:C,"üüritav pind",A:A,4)*(IF(G266="Korruse üldpind",SUMIFS(E:E,G:G,"Ühiskasutuses korruse pind",C:C,"üüritav pind",A:A,4,BH:BH,1),SUMIFS(E:E,G:G,"Korruse üldpind",C:C,"üüritav pind",A:A,4,BH:BH,1))+SUMIFS(E:E,G:G,"Ühiskasutuses korruse pind",C:C,"üüritav pind",A:A,4,BH:BH,1)), 0)+IFERROR(SUMIFS(E:E,G:G,"Ainukasutuses pind",C:C,"üüritav pind",H:H,BI266,A:A,5)/SUMIFS(E:E,G:G,"Ainukasutuses pind",C:C,"üüritav pind",A:A,5)*(IF(G266="Korruse üldpind", SUMIFS(E:E,G:G,"Ühiskasutuses korruse pind",C:C,"üüritav pind",A:A,5,BH:BH,1),SUMIFS(E:E,G:G,"Korruse üldpind",C:C,"üüritav pind",A:A,5,BH:BH,1))+SUMIFS(E:E,G:G,"Ühiskasutuses korruse pind",C:C,"üüritav pind",A:A,5,BH:BH,1)), 0)+IFERROR(SUMIFS(E:E,G:G,"Ainukasutuses pind",C:C,"üüritav pind",H:H,BI266,A:A,6)/SUMIFS(E:E,G:G,"Ainukasutuses pind",C:C,"üüritav pind",A:A,6)*(IF(G266="Korruse üldpind", SUMIFS(E:E,G:G,"Ühiskasutuses korruse pind",C:C,"üüritav pind",A:A,6,BH:BH,1),SUMIFS(E:E,G:G,"Korruse üldpind",C:C,"üüritav pind",A:A,6,BH:BH,1))+SUMIFS(E:E,G:G,"Ühiskasutuses korruse pind",C:C,"üüritav pind",A:A,6,BH:BH,1)),0)+IFERROR(SUMIFS(E:E,G:G,"Ainukasutuses pind",C:C,"üüritav pind",H:H,BI266,A:A,7)/SUMIFS(E:E,G:G,"Ainukasutuses pind",C:C,"üüritav pind",A:A,7)*(IF(G266="Korruse üldpind", SUMIFS(E:E,G:G,"Ühiskasutuses korruse pind",C:C,"üüritav pind",A:A,7,BH:BH,1),SUMIFS(E:E,G:G,"Korruse üldpind",C:C,"üüritav pind",A:A,7,BH:BH,1))+SUMIFS(E:E,G:G,"Ühiskasutuses korruse pind",C:C,"üüritav pind",A:A,7,BH:BH,1)),0)+IFERROR(SUMIFS(E:E,G:G,"Ainukasutuses pind",C:C,"üüritav pind",H:H,BI266,A:A,8)/SUMIFS(E:E,G:G,"Ainukasutuses pind",C:C,"üüritav pind",A:A,8)*(IF(G266="Korruse üldpind", SUMIFS(E:E,G:G,"Ühiskasutuses korruse pind",C:C,"üüritav pind",A:A,8,BH:BH,1),SUMIFS(E:E,G:G,"Korruse üldpind",C:C,"üüritav pind",A:A,8,BH:BH,1))+SUMIFS(E:E,G:G,"Ühiskasutuses korruse pind",C:C,"üüritav pind",A:A,8,BH:BH,1)),0)+IFERROR(SUMIFS(E:E,G:G,"Ainukasutuses pind",C:C,"üüritav pind",H:H,BI266,A:A,9)/SUMIFS(E:E,G:G,"Ainukasutuses pind",C:C,"üüritav pind",A:A,9)*(IF(G266="Korruse üldpind", SUMIFS(E:E,G:G,"Ühiskasutuses korruse pind",C:C,"üüritav pind",A:A,9,BH:BH,1),SUMIFS(E:E,G:G,"Korruse üldpind",C:C,"üüritav pind",A:A,9,BH:BH,1))+SUMIFS(E:E,G:G,"Ühiskasutuses korruse pind",C:C,"üüritav pind",A:A,9,BH:BH,1)),0)+IFERROR(SUMIFS(E:E,G:G,"Ainukasutuses pind",C:C,"üüritav pind",H:H,BI266,A:A,10)/SUMIFS(E:E,G:G,"Ainukasutuses pind",C:C,"üüritav pind",A:A,10)*(IF(G266="Korruse üldpind", SUMIFS(E:E,G:G,"Ühiskasutuses korruse pind",C:C,"üüritav pind",A:A,10,BH:BH,1),SUMIFS(E:E,G:G,"Korruse üldpind",C:C,"üüritav pind",A:A,10,BH:BH,1))+SUMIFS(E:E,G:G,"Ühiskasutuses korruse pind",C:C,"üüritav pind",A:A,10,BH:BH,1)), 0)+IFERROR(SUMIFS(E:E,G:G,"Ainukasutuses pind",C:C,"üüritav pind",H:H,BI266,A:A,11)/SUMIFS(E:E,G:G,"Ainukasutuses pind",C:C,"üüritav pind",A:A,11)*(IF(G266="Korruse üldpind",SUMIFS(E:E,G:G,"Ühiskasutuses korruse pind",C:C,"üüritav pind",A:A,11,BH:BH,1),SUMIFS(E:E,G:G,"Korruse üldpind",C:C,"üüritav pind",A:A,11,BH:BH,1))+SUMIFS(E:E,G:G,"Ühiskasutuses korruse pind",C:C,"üüritav pind",A:A,11,BH:BH,1)), 0)+IFERROR(SUMIFS(E:E,G:G,"Ainukasutuses pind",C:C,"üüritav pind",H:H,BI266,A:A,12)/SUMIFS(E:E,G:G,"Ainukasutuses pind",C:C,"üüritav pind",A:A,12)*(IF(G266="Korruse üldpind", SUMIFS(E:E,G:G,"Ühiskasutuses korruse pind",C:C,"üüritav pind",A:A,12,BH:BH,1),SUMIFS(E:E,G:G,"Korruse üldpind",C:C,"üüritav pind",A:A,12,BH:BH,1))+SUMIFS(E:E,G:G,"Ühiskasutuses korruse pind",C:C,"üüritav pind",A:A,12,BH:BH,1)),0)+IFERROR(SUMIFS(E:E,G:G,"Ainukasutuses pind",C:C,"üüritav pind",H:H,BI266,A:A,13)/SUMIFS(E:E,G:G,"Ainukasutuses pind",C:C,"üüritav pind",A:A,13)*(IF(G266="Korruse üldpind", SUMIFS(E:E,G:G,"Ühiskasutuses korruse pind",C:C,"üüritav pind",A:A,13,BH:BH,1),SUMIFS(E:E,G:G,"Korruse üldpind",C:C,"üüritav pind",A:A,13,BH:BH,1))+SUMIFS(E:E,G:G,"Ühiskasutuses korruse pind",C:C,"üüritav pind",A:A,13,BH:BH,1)),0)+IFERROR(SUMIFS(E:E,G:G,"Ainukasutuses pind",C:C,"Üüritav pind",H:H,BI266,A:A,14)/SUMIFS(E:E,G:G,"Ainukasutuses pind",C:C,"Üüritav pind",A:A,14)*(IF(G266="Korruse üldpind", SUMIFS(E:E,G:G,"Ühiskasutuses korruse pind",C:C,"üüritav pind",A:A,14,BH:BH,1),SUMIFS(E:E,G:G,"Korruse üldpind",C:C,"üüritav pind",A:A,14,BH:BH,1))+SUMIFS(E:E,G:G,"Ühiskasutuses korruse pind",C:C,"üüritav pind",A:A,14,BH:BH,1)), 0),IF(BI266="Aktiivne vakantsus", SUMIFS(E:E,C:C,"üüritav pind",G:G,"Ühiskasutuses korruse pind",BH:BH,1)+SUMIFS(E:E,C:C,"üüritav pind",G:G,"Korruse üldpind",BH:BH,1)-SUM($BL$2:BL265), IF(BI266="Üüritav büroopind kokku", SUM($BL$2:BL265), "")))</f>
        <v/>
      </c>
      <c r="BM266" s="34" t="str">
        <f ca="1">IF(BF266&lt;&gt;"",IFERROR(AY266/SUM($AY$3:OFFSET($AY$3,MATCH("Üüritav büroopind kokku",$BI$5:$BI$300,0),0))*(SUMIFS(E:E,G:G,"Ühiskasutuses hoone pind",C:C,"ÜÜRITAV PIND",BH:BH,1)+SUMIFS(E:E,G:G,"Hoone üldpind",C:C,"ÜÜRITAV PIND",BH:BH,1)),0),IF(BI266="Aktiivne vakantsus",IFERROR(AY266/SUM($AY$3:OFFSET($AY$3,MATCH("Üüritav büroopind kokku",$BI$5:$BI$300,0),0))*(SUMIFS(E:E,G:G,"Ühiskasutuses hoone pind",C:C,"ÜÜRITAV PIND",BH:BH,1)+SUMIFS(E:E,G:G,"Hoone üldpind",C:C,"ÜÜRITAV PIND",BH:BH,1)),0),IF(BI266="Üüritav büroopind kokku",SUM($BM$2:BM265),"")))</f>
        <v/>
      </c>
      <c r="BN266" s="34" t="str">
        <f>IF(OR(BF266&lt;&gt;"",BI266="Aktiivne vakantsus"),IFERROR(SUMIFS(INDEX($AC$3:$AU$1002,0,MATCH($BI266,AC$2:AU$2,0)),$BH$3:$BH$1002,1),0),IF(BI266="Üüritav büroopind kokku",SUM($BN$2:BN265), ""))</f>
        <v/>
      </c>
      <c r="BO266" s="34" t="str">
        <f t="shared" si="33"/>
        <v/>
      </c>
      <c r="BP266" s="114" t="str">
        <f t="shared" ca="1" si="31"/>
        <v/>
      </c>
    </row>
    <row r="267" spans="1:68" x14ac:dyDescent="0.3">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c r="BH267" s="108" t="str">
        <f t="shared" si="32"/>
        <v/>
      </c>
      <c r="BI267" s="9" t="str">
        <f t="shared" si="34"/>
        <v/>
      </c>
      <c r="BJ267" s="9" t="str">
        <f t="shared" si="35"/>
        <v/>
      </c>
      <c r="BK267" s="34" t="str">
        <f>IF(BF267&lt;&gt;"",IF(SUMIFS(E:E,H:H,BI267,G:G,"Ainukasutuses pind",C:C,"ÜÜRITAV PIND",BH:BH,1)=0,0,SUMIFS(E:E,H:H,BI267,G:G,"Ainukasutuses pind",C:C,"ÜÜRITAV PIND",BH:BH,1)),IF(BI267="Aktiivne vakantsus",SUMIFS(E:E,C:C,"üüritav pind",G:G,"ainukasutuses pind",BH:BH,1)-SUM($BK$2:BK266),IF(BI267="Üüritav büroopind kokku",SUM($BK$2:BK266),"")))</f>
        <v/>
      </c>
      <c r="BL267" s="34" t="str">
        <f>IF(BF267&lt;&gt;"",IFERROR(SUMIFS(E:E,G:G,"Ainukasutuses pind",C:C,"üüritav pind",H:H,BI267,A:A,-4)/SUMIFS(E:E,G:G,"Ainukasutuses pind",C:C,"üüritav pind",A:A,-4)*(IF(G267="Korruse üldpind", SUMIFS(E:E,G:G,"Ühiskasutuses korruse pind",C:C,"üüritav pind",A:A,-4,BH:BH,1),SUMIFS(E:E,G:G,"Korruse üldpind",C:C,"üüritav pind",A:A,-4,BH:BH,1))+SUMIFS(E:E,G:G,"Ühiskasutuses korruse pind",C:C,"üüritav pind",A:A,-4,BH:BH,1)),0)+IFERROR(SUMIFS(E:E,G:G,"Ainukasutuses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pind",H:H,BI267,A:A,-1)/SUMIFS(E:E,G:G,"Ainukasutuses pind",C:C,"üüritav pind",A:A,-1)*(IF(G267="Korruse üldpind",SUMIFS(E:E,G:G,"Ühiskasutuses korruse pind",C:C,"üüritav pind",A:A,-1,BH:BH,1),SUMIFS(E:E,G:G,"Korruse üldpind",C:C,"üüritav pind",A:A,-1,BH:BH,1))+SUMIFS(E:E,G:G,"Ühiskasutuses korruse pind",C:C,"üüritav pind",A:A,-1,BH:BH,1)),0)+IFERROR(SUMIFS(E:E,G:G,"Ainukasutuses pind",C:C,"üüritav pind",H:H,BI267,A:A,0)/SUMIFS(E:E,G:G,"Ainukasutuses pind",C:C,"üüritav pind",A:A,0)*(IF(G267="Korruse üldpind", SUMIFS(E:E,G:G,"Ühiskasutuses korruse pind",C:C,"üüritav pind",A:A,0,BH:BH,1),SUMIFS(E:E,G:G,"Korruse üldpind",C:C,"üüritav pind",A:A,0,BH:BH,1))+SUMIFS(E:E,G:G,"Ühiskasutuses korruse pind",C:C,"üüritav pind",A:A,0,BH:BH,1)),0)+IFERROR(SUMIFS(E:E,G:G,"Ainukasutuses pind",C:C,"üüritav pind",H:H,BI267,A:A,1)/SUMIFS(E:E,G:G,"Ainukasutuses pind",C:C,"üüritav pind",A:A,1)*(IF(G267="Korruse üldpind", SUMIFS(E:E,G:G,"Ühiskasutuses korruse pind",C:C,"üüritav pind",A:A,1,BH:BH,1),SUMIFS(E:E,G:G,"Korruse üldpind",C:C,"üüritav pind",A:A,1,BH:BH,1))+SUMIFS(E:E,G:G,"Ühiskasutuses korruse pind",C:C,"üüritav pind",A:A,1,BH:BH,1)),0)+IFERROR(SUMIFS(E:E,G:G,"Ainukasutuses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 0)+IFERROR(SUMIFS(E:E,G:G,"Ainukasutuses pind",C:C,"üüritav pind",H:H,BI267,A:A,4)/SUMIFS(E:E,G:G,"Ainukasutuses pind",C:C,"üüritav pind",A:A,4)*(IF(G267="Korruse üldpind",SUMIFS(E:E,G:G,"Ühiskasutuses korruse pind",C:C,"üüritav pind",A:A,4,BH:BH,1),SUMIFS(E:E,G:G,"Korruse üldpind",C:C,"üüritav pind",A:A,4,BH:BH,1))+SUMIFS(E:E,G:G,"Ühiskasutuses korruse pind",C:C,"üüritav pind",A:A,4,BH:BH,1)), 0)+IFERROR(SUMIFS(E:E,G:G,"Ainukasutuses pind",C:C,"üüritav pind",H:H,BI267,A:A,5)/SUMIFS(E:E,G:G,"Ainukasutuses pind",C:C,"üüritav pind",A:A,5)*(IF(G267="Korruse üldpind", SUMIFS(E:E,G:G,"Ühiskasutuses korruse pind",C:C,"üüritav pind",A:A,5,BH:BH,1),SUMIFS(E:E,G:G,"Korruse üldpind",C:C,"üüritav pind",A:A,5,BH:BH,1))+SUMIFS(E:E,G:G,"Ühiskasutuses korruse pind",C:C,"üüritav pind",A:A,5,BH:BH,1)), 0)+IFERROR(SUMIFS(E:E,G:G,"Ainukasutuses pind",C:C,"üüritav pind",H:H,BI267,A:A,6)/SUMIFS(E:E,G:G,"Ainukasutuses pind",C:C,"üüritav pind",A:A,6)*(IF(G267="Korruse üldpind", SUMIFS(E:E,G:G,"Ühiskasutuses korruse pind",C:C,"üüritav pind",A:A,6,BH:BH,1),SUMIFS(E:E,G:G,"Korruse üldpind",C:C,"üüritav pind",A:A,6,BH:BH,1))+SUMIFS(E:E,G:G,"Ühiskasutuses korruse pind",C:C,"üüritav pind",A:A,6,BH:BH,1)),0)+IFERROR(SUMIFS(E:E,G:G,"Ainukasutuses pind",C:C,"üüritav pind",H:H,BI267,A:A,7)/SUMIFS(E:E,G:G,"Ainukasutuses pind",C:C,"üüritav pind",A:A,7)*(IF(G267="Korruse üldpind", SUMIFS(E:E,G:G,"Ühiskasutuses korruse pind",C:C,"üüritav pind",A:A,7,BH:BH,1),SUMIFS(E:E,G:G,"Korruse üldpind",C:C,"üüritav pind",A:A,7,BH:BH,1))+SUMIFS(E:E,G:G,"Ühiskasutuses korruse pind",C:C,"üüritav pind",A:A,7,BH:BH,1)),0)+IFERROR(SUMIFS(E:E,G:G,"Ainukasutuses pind",C:C,"üüritav pind",H:H,BI267,A:A,8)/SUMIFS(E:E,G:G,"Ainukasutuses pind",C:C,"üüritav pind",A:A,8)*(IF(G267="Korruse üldpind", SUMIFS(E:E,G:G,"Ühiskasutuses korruse pind",C:C,"üüritav pind",A:A,8,BH:BH,1),SUMIFS(E:E,G:G,"Korruse üldpind",C:C,"üüritav pind",A:A,8,BH:BH,1))+SUMIFS(E:E,G:G,"Ühiskasutuses korruse pind",C:C,"üüritav pind",A:A,8,BH:BH,1)),0)+IFERROR(SUMIFS(E:E,G:G,"Ainukasutuses pind",C:C,"üüritav pind",H:H,BI267,A:A,9)/SUMIFS(E:E,G:G,"Ainukasutuses pind",C:C,"üüritav pind",A:A,9)*(IF(G267="Korruse üldpind", SUMIFS(E:E,G:G,"Ühiskasutuses korruse pind",C:C,"üüritav pind",A:A,9,BH:BH,1),SUMIFS(E:E,G:G,"Korruse üldpind",C:C,"üüritav pind",A:A,9,BH:BH,1))+SUMIFS(E:E,G:G,"Ühiskasutuses korruse pind",C:C,"üüritav pind",A:A,9,BH:BH,1)),0)+IFERROR(SUMIFS(E:E,G:G,"Ainukasutuses pind",C:C,"üüritav pind",H:H,BI267,A:A,10)/SUMIFS(E:E,G:G,"Ainukasutuses pind",C:C,"üüritav pind",A:A,10)*(IF(G267="Korruse üldpind", SUMIFS(E:E,G:G,"Ühiskasutuses korruse pind",C:C,"üüritav pind",A:A,10,BH:BH,1),SUMIFS(E:E,G:G,"Korruse üldpind",C:C,"üüritav pind",A:A,10,BH:BH,1))+SUMIFS(E:E,G:G,"Ühiskasutuses korruse pind",C:C,"üüritav pind",A:A,10,BH:BH,1)), 0)+IFERROR(SUMIFS(E:E,G:G,"Ainukasutuses pind",C:C,"üüritav pind",H:H,BI267,A:A,11)/SUMIFS(E:E,G:G,"Ainukasutuses pind",C:C,"üüritav pind",A:A,11)*(IF(G267="Korruse üldpind",SUMIFS(E:E,G:G,"Ühiskasutuses korruse pind",C:C,"üüritav pind",A:A,11,BH:BH,1),SUMIFS(E:E,G:G,"Korruse üldpind",C:C,"üüritav pind",A:A,11,BH:BH,1))+SUMIFS(E:E,G:G,"Ühiskasutuses korruse pind",C:C,"üüritav pind",A:A,11,BH:BH,1)), 0)+IFERROR(SUMIFS(E:E,G:G,"Ainukasutuses pind",C:C,"üüritav pind",H:H,BI267,A:A,12)/SUMIFS(E:E,G:G,"Ainukasutuses pind",C:C,"üüritav pind",A:A,12)*(IF(G267="Korruse üldpind", SUMIFS(E:E,G:G,"Ühiskasutuses korruse pind",C:C,"üüritav pind",A:A,12,BH:BH,1),SUMIFS(E:E,G:G,"Korruse üldpind",C:C,"üüritav pind",A:A,12,BH:BH,1))+SUMIFS(E:E,G:G,"Ühiskasutuses korruse pind",C:C,"üüritav pind",A:A,12,BH:BH,1)),0)+IFERROR(SUMIFS(E:E,G:G,"Ainukasutuses pind",C:C,"üüritav pind",H:H,BI267,A:A,13)/SUMIFS(E:E,G:G,"Ainukasutuses pind",C:C,"üüritav pind",A:A,13)*(IF(G267="Korruse üldpind", SUMIFS(E:E,G:G,"Ühiskasutuses korruse pind",C:C,"üüritav pind",A:A,13,BH:BH,1),SUMIFS(E:E,G:G,"Korruse üldpind",C:C,"üüritav pind",A:A,13,BH:BH,1))+SUMIFS(E:E,G:G,"Ühiskasutuses korruse pind",C:C,"üüritav pind",A:A,13,BH:BH,1)),0)+IFERROR(SUMIFS(E:E,G:G,"Ainukasutuses pind",C:C,"Üüritav pind",H:H,BI267,A:A,14)/SUMIFS(E:E,G:G,"Ainukasutuses pind",C:C,"Üüritav pind",A:A,14)*(IF(G267="Korruse üldpind", SUMIFS(E:E,G:G,"Ühiskasutuses korruse pind",C:C,"üüritav pind",A:A,14,BH:BH,1),SUMIFS(E:E,G:G,"Korruse üldpind",C:C,"üüritav pind",A:A,14,BH:BH,1))+SUMIFS(E:E,G:G,"Ühiskasutuses korruse pind",C:C,"üüritav pind",A:A,14,BH:BH,1)), 0),IF(BI267="Aktiivne vakantsus", SUMIFS(E:E,C:C,"üüritav pind",G:G,"Ühiskasutuses korruse pind",BH:BH,1)+SUMIFS(E:E,C:C,"üüritav pind",G:G,"Korruse üldpind",BH:BH,1)-SUM($BL$2:BL266), IF(BI267="Üüritav büroopind kokku", SUM($BL$2:BL266), "")))</f>
        <v/>
      </c>
      <c r="BM267" s="34" t="str">
        <f ca="1">IF(BF267&lt;&gt;"",IFERROR(AY267/SUM($AY$3:OFFSET($AY$3,MATCH("Üüritav büroopind kokku",$BI$5:$BI$300,0),0))*(SUMIFS(E:E,G:G,"Ühiskasutuses hoone pind",C:C,"ÜÜRITAV PIND",BH:BH,1)+SUMIFS(E:E,G:G,"Hoone üldpind",C:C,"ÜÜRITAV PIND",BH:BH,1)),0),IF(BI267="Aktiivne vakantsus",IFERROR(AY267/SUM($AY$3:OFFSET($AY$3,MATCH("Üüritav büroopind kokku",$BI$5:$BI$300,0),0))*(SUMIFS(E:E,G:G,"Ühiskasutuses hoone pind",C:C,"ÜÜRITAV PIND",BH:BH,1)+SUMIFS(E:E,G:G,"Hoone üldpind",C:C,"ÜÜRITAV PIND",BH:BH,1)),0),IF(BI267="Üüritav büroopind kokku",SUM($BM$2:BM266),"")))</f>
        <v/>
      </c>
      <c r="BN267" s="34" t="str">
        <f>IF(OR(BF267&lt;&gt;"",BI267="Aktiivne vakantsus"),IFERROR(SUMIFS(INDEX($AC$3:$AU$1002,0,MATCH($BI267,AC$2:AU$2,0)),$BH$3:$BH$1002,1),0),IF(BI267="Üüritav büroopind kokku",SUM($BN$2:BN266), ""))</f>
        <v/>
      </c>
      <c r="BO267" s="34" t="str">
        <f t="shared" si="33"/>
        <v/>
      </c>
      <c r="BP267" s="114" t="str">
        <f t="shared" ca="1" si="31"/>
        <v/>
      </c>
    </row>
    <row r="268" spans="1:68" x14ac:dyDescent="0.3">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c r="BH268" s="108" t="str">
        <f t="shared" si="32"/>
        <v/>
      </c>
      <c r="BI268" s="9" t="str">
        <f t="shared" si="34"/>
        <v/>
      </c>
      <c r="BJ268" s="9" t="str">
        <f t="shared" si="35"/>
        <v/>
      </c>
      <c r="BK268" s="34" t="str">
        <f>IF(BF268&lt;&gt;"",IF(SUMIFS(E:E,H:H,BI268,G:G,"Ainukasutuses pind",C:C,"ÜÜRITAV PIND",BH:BH,1)=0,0,SUMIFS(E:E,H:H,BI268,G:G,"Ainukasutuses pind",C:C,"ÜÜRITAV PIND",BH:BH,1)),IF(BI268="Aktiivne vakantsus",SUMIFS(E:E,C:C,"üüritav pind",G:G,"ainukasutuses pind",BH:BH,1)-SUM($BK$2:BK267),IF(BI268="Üüritav büroopind kokku",SUM($BK$2:BK267),"")))</f>
        <v/>
      </c>
      <c r="BL268" s="34" t="str">
        <f>IF(BF268&lt;&gt;"",IFERROR(SUMIFS(E:E,G:G,"Ainukasutuses pind",C:C,"üüritav pind",H:H,BI268,A:A,-4)/SUMIFS(E:E,G:G,"Ainukasutuses pind",C:C,"üüritav pind",A:A,-4)*(IF(G268="Korruse üldpind", SUMIFS(E:E,G:G,"Ühiskasutuses korruse pind",C:C,"üüritav pind",A:A,-4,BH:BH,1),SUMIFS(E:E,G:G,"Korruse üldpind",C:C,"üüritav pind",A:A,-4,BH:BH,1))+SUMIFS(E:E,G:G,"Ühiskasutuses korruse pind",C:C,"üüritav pind",A:A,-4,BH:BH,1)),0)+IFERROR(SUMIFS(E:E,G:G,"Ainukasutuses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pind",H:H,BI268,A:A,-1)/SUMIFS(E:E,G:G,"Ainukasutuses pind",C:C,"üüritav pind",A:A,-1)*(IF(G268="Korruse üldpind",SUMIFS(E:E,G:G,"Ühiskasutuses korruse pind",C:C,"üüritav pind",A:A,-1,BH:BH,1),SUMIFS(E:E,G:G,"Korruse üldpind",C:C,"üüritav pind",A:A,-1,BH:BH,1))+SUMIFS(E:E,G:G,"Ühiskasutuses korruse pind",C:C,"üüritav pind",A:A,-1,BH:BH,1)),0)+IFERROR(SUMIFS(E:E,G:G,"Ainukasutuses pind",C:C,"üüritav pind",H:H,BI268,A:A,0)/SUMIFS(E:E,G:G,"Ainukasutuses pind",C:C,"üüritav pind",A:A,0)*(IF(G268="Korruse üldpind", SUMIFS(E:E,G:G,"Ühiskasutuses korruse pind",C:C,"üüritav pind",A:A,0,BH:BH,1),SUMIFS(E:E,G:G,"Korruse üldpind",C:C,"üüritav pind",A:A,0,BH:BH,1))+SUMIFS(E:E,G:G,"Ühiskasutuses korruse pind",C:C,"üüritav pind",A:A,0,BH:BH,1)),0)+IFERROR(SUMIFS(E:E,G:G,"Ainukasutuses pind",C:C,"üüritav pind",H:H,BI268,A:A,1)/SUMIFS(E:E,G:G,"Ainukasutuses pind",C:C,"üüritav pind",A:A,1)*(IF(G268="Korruse üldpind", SUMIFS(E:E,G:G,"Ühiskasutuses korruse pind",C:C,"üüritav pind",A:A,1,BH:BH,1),SUMIFS(E:E,G:G,"Korruse üldpind",C:C,"üüritav pind",A:A,1,BH:BH,1))+SUMIFS(E:E,G:G,"Ühiskasutuses korruse pind",C:C,"üüritav pind",A:A,1,BH:BH,1)),0)+IFERROR(SUMIFS(E:E,G:G,"Ainukasutuses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 0)+IFERROR(SUMIFS(E:E,G:G,"Ainukasutuses pind",C:C,"üüritav pind",H:H,BI268,A:A,4)/SUMIFS(E:E,G:G,"Ainukasutuses pind",C:C,"üüritav pind",A:A,4)*(IF(G268="Korruse üldpind",SUMIFS(E:E,G:G,"Ühiskasutuses korruse pind",C:C,"üüritav pind",A:A,4,BH:BH,1),SUMIFS(E:E,G:G,"Korruse üldpind",C:C,"üüritav pind",A:A,4,BH:BH,1))+SUMIFS(E:E,G:G,"Ühiskasutuses korruse pind",C:C,"üüritav pind",A:A,4,BH:BH,1)), 0)+IFERROR(SUMIFS(E:E,G:G,"Ainukasutuses pind",C:C,"üüritav pind",H:H,BI268,A:A,5)/SUMIFS(E:E,G:G,"Ainukasutuses pind",C:C,"üüritav pind",A:A,5)*(IF(G268="Korruse üldpind", SUMIFS(E:E,G:G,"Ühiskasutuses korruse pind",C:C,"üüritav pind",A:A,5,BH:BH,1),SUMIFS(E:E,G:G,"Korruse üldpind",C:C,"üüritav pind",A:A,5,BH:BH,1))+SUMIFS(E:E,G:G,"Ühiskasutuses korruse pind",C:C,"üüritav pind",A:A,5,BH:BH,1)), 0)+IFERROR(SUMIFS(E:E,G:G,"Ainukasutuses pind",C:C,"üüritav pind",H:H,BI268,A:A,6)/SUMIFS(E:E,G:G,"Ainukasutuses pind",C:C,"üüritav pind",A:A,6)*(IF(G268="Korruse üldpind", SUMIFS(E:E,G:G,"Ühiskasutuses korruse pind",C:C,"üüritav pind",A:A,6,BH:BH,1),SUMIFS(E:E,G:G,"Korruse üldpind",C:C,"üüritav pind",A:A,6,BH:BH,1))+SUMIFS(E:E,G:G,"Ühiskasutuses korruse pind",C:C,"üüritav pind",A:A,6,BH:BH,1)),0)+IFERROR(SUMIFS(E:E,G:G,"Ainukasutuses pind",C:C,"üüritav pind",H:H,BI268,A:A,7)/SUMIFS(E:E,G:G,"Ainukasutuses pind",C:C,"üüritav pind",A:A,7)*(IF(G268="Korruse üldpind", SUMIFS(E:E,G:G,"Ühiskasutuses korruse pind",C:C,"üüritav pind",A:A,7,BH:BH,1),SUMIFS(E:E,G:G,"Korruse üldpind",C:C,"üüritav pind",A:A,7,BH:BH,1))+SUMIFS(E:E,G:G,"Ühiskasutuses korruse pind",C:C,"üüritav pind",A:A,7,BH:BH,1)),0)+IFERROR(SUMIFS(E:E,G:G,"Ainukasutuses pind",C:C,"üüritav pind",H:H,BI268,A:A,8)/SUMIFS(E:E,G:G,"Ainukasutuses pind",C:C,"üüritav pind",A:A,8)*(IF(G268="Korruse üldpind", SUMIFS(E:E,G:G,"Ühiskasutuses korruse pind",C:C,"üüritav pind",A:A,8,BH:BH,1),SUMIFS(E:E,G:G,"Korruse üldpind",C:C,"üüritav pind",A:A,8,BH:BH,1))+SUMIFS(E:E,G:G,"Ühiskasutuses korruse pind",C:C,"üüritav pind",A:A,8,BH:BH,1)),0)+IFERROR(SUMIFS(E:E,G:G,"Ainukasutuses pind",C:C,"üüritav pind",H:H,BI268,A:A,9)/SUMIFS(E:E,G:G,"Ainukasutuses pind",C:C,"üüritav pind",A:A,9)*(IF(G268="Korruse üldpind", SUMIFS(E:E,G:G,"Ühiskasutuses korruse pind",C:C,"üüritav pind",A:A,9,BH:BH,1),SUMIFS(E:E,G:G,"Korruse üldpind",C:C,"üüritav pind",A:A,9,BH:BH,1))+SUMIFS(E:E,G:G,"Ühiskasutuses korruse pind",C:C,"üüritav pind",A:A,9,BH:BH,1)),0)+IFERROR(SUMIFS(E:E,G:G,"Ainukasutuses pind",C:C,"üüritav pind",H:H,BI268,A:A,10)/SUMIFS(E:E,G:G,"Ainukasutuses pind",C:C,"üüritav pind",A:A,10)*(IF(G268="Korruse üldpind", SUMIFS(E:E,G:G,"Ühiskasutuses korruse pind",C:C,"üüritav pind",A:A,10,BH:BH,1),SUMIFS(E:E,G:G,"Korruse üldpind",C:C,"üüritav pind",A:A,10,BH:BH,1))+SUMIFS(E:E,G:G,"Ühiskasutuses korruse pind",C:C,"üüritav pind",A:A,10,BH:BH,1)), 0)+IFERROR(SUMIFS(E:E,G:G,"Ainukasutuses pind",C:C,"üüritav pind",H:H,BI268,A:A,11)/SUMIFS(E:E,G:G,"Ainukasutuses pind",C:C,"üüritav pind",A:A,11)*(IF(G268="Korruse üldpind",SUMIFS(E:E,G:G,"Ühiskasutuses korruse pind",C:C,"üüritav pind",A:A,11,BH:BH,1),SUMIFS(E:E,G:G,"Korruse üldpind",C:C,"üüritav pind",A:A,11,BH:BH,1))+SUMIFS(E:E,G:G,"Ühiskasutuses korruse pind",C:C,"üüritav pind",A:A,11,BH:BH,1)), 0)+IFERROR(SUMIFS(E:E,G:G,"Ainukasutuses pind",C:C,"üüritav pind",H:H,BI268,A:A,12)/SUMIFS(E:E,G:G,"Ainukasutuses pind",C:C,"üüritav pind",A:A,12)*(IF(G268="Korruse üldpind", SUMIFS(E:E,G:G,"Ühiskasutuses korruse pind",C:C,"üüritav pind",A:A,12,BH:BH,1),SUMIFS(E:E,G:G,"Korruse üldpind",C:C,"üüritav pind",A:A,12,BH:BH,1))+SUMIFS(E:E,G:G,"Ühiskasutuses korruse pind",C:C,"üüritav pind",A:A,12,BH:BH,1)),0)+IFERROR(SUMIFS(E:E,G:G,"Ainukasutuses pind",C:C,"üüritav pind",H:H,BI268,A:A,13)/SUMIFS(E:E,G:G,"Ainukasutuses pind",C:C,"üüritav pind",A:A,13)*(IF(G268="Korruse üldpind", SUMIFS(E:E,G:G,"Ühiskasutuses korruse pind",C:C,"üüritav pind",A:A,13,BH:BH,1),SUMIFS(E:E,G:G,"Korruse üldpind",C:C,"üüritav pind",A:A,13,BH:BH,1))+SUMIFS(E:E,G:G,"Ühiskasutuses korruse pind",C:C,"üüritav pind",A:A,13,BH:BH,1)),0)+IFERROR(SUMIFS(E:E,G:G,"Ainukasutuses pind",C:C,"Üüritav pind",H:H,BI268,A:A,14)/SUMIFS(E:E,G:G,"Ainukasutuses pind",C:C,"Üüritav pind",A:A,14)*(IF(G268="Korruse üldpind", SUMIFS(E:E,G:G,"Ühiskasutuses korruse pind",C:C,"üüritav pind",A:A,14,BH:BH,1),SUMIFS(E:E,G:G,"Korruse üldpind",C:C,"üüritav pind",A:A,14,BH:BH,1))+SUMIFS(E:E,G:G,"Ühiskasutuses korruse pind",C:C,"üüritav pind",A:A,14,BH:BH,1)), 0),IF(BI268="Aktiivne vakantsus", SUMIFS(E:E,C:C,"üüritav pind",G:G,"Ühiskasutuses korruse pind",BH:BH,1)+SUMIFS(E:E,C:C,"üüritav pind",G:G,"Korruse üldpind",BH:BH,1)-SUM($BL$2:BL267), IF(BI268="Üüritav büroopind kokku", SUM($BL$2:BL267), "")))</f>
        <v/>
      </c>
      <c r="BM268" s="34" t="str">
        <f ca="1">IF(BF268&lt;&gt;"",IFERROR(AY268/SUM($AY$3:OFFSET($AY$3,MATCH("Üüritav büroopind kokku",$BI$5:$BI$300,0),0))*(SUMIFS(E:E,G:G,"Ühiskasutuses hoone pind",C:C,"ÜÜRITAV PIND",BH:BH,1)+SUMIFS(E:E,G:G,"Hoone üldpind",C:C,"ÜÜRITAV PIND",BH:BH,1)),0),IF(BI268="Aktiivne vakantsus",IFERROR(AY268/SUM($AY$3:OFFSET($AY$3,MATCH("Üüritav büroopind kokku",$BI$5:$BI$300,0),0))*(SUMIFS(E:E,G:G,"Ühiskasutuses hoone pind",C:C,"ÜÜRITAV PIND",BH:BH,1)+SUMIFS(E:E,G:G,"Hoone üldpind",C:C,"ÜÜRITAV PIND",BH:BH,1)),0),IF(BI268="Üüritav büroopind kokku",SUM($BM$2:BM267),"")))</f>
        <v/>
      </c>
      <c r="BN268" s="34" t="str">
        <f>IF(OR(BF268&lt;&gt;"",BI268="Aktiivne vakantsus"),IFERROR(SUMIFS(INDEX($AC$3:$AU$1002,0,MATCH($BI268,AC$2:AU$2,0)),$BH$3:$BH$1002,1),0),IF(BI268="Üüritav büroopind kokku",SUM($BN$2:BN267), ""))</f>
        <v/>
      </c>
      <c r="BO268" s="34" t="str">
        <f t="shared" si="33"/>
        <v/>
      </c>
      <c r="BP268" s="114" t="str">
        <f t="shared" ca="1" si="31"/>
        <v/>
      </c>
    </row>
    <row r="269" spans="1:68" x14ac:dyDescent="0.3">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c r="BH269" s="108" t="str">
        <f t="shared" si="32"/>
        <v/>
      </c>
      <c r="BI269" s="9" t="str">
        <f t="shared" si="34"/>
        <v/>
      </c>
      <c r="BJ269" s="9" t="str">
        <f t="shared" si="35"/>
        <v/>
      </c>
      <c r="BK269" s="34" t="str">
        <f>IF(BF269&lt;&gt;"",IF(SUMIFS(E:E,H:H,BI269,G:G,"Ainukasutuses pind",C:C,"ÜÜRITAV PIND",BH:BH,1)=0,0,SUMIFS(E:E,H:H,BI269,G:G,"Ainukasutuses pind",C:C,"ÜÜRITAV PIND",BH:BH,1)),IF(BI269="Aktiivne vakantsus",SUMIFS(E:E,C:C,"üüritav pind",G:G,"ainukasutuses pind",BH:BH,1)-SUM($BK$2:BK268),IF(BI269="Üüritav büroopind kokku",SUM($BK$2:BK268),"")))</f>
        <v/>
      </c>
      <c r="BL269" s="34" t="str">
        <f>IF(BF269&lt;&gt;"",IFERROR(SUMIFS(E:E,G:G,"Ainukasutuses pind",C:C,"üüritav pind",H:H,BI269,A:A,-4)/SUMIFS(E:E,G:G,"Ainukasutuses pind",C:C,"üüritav pind",A:A,-4)*(IF(G269="Korruse üldpind", SUMIFS(E:E,G:G,"Ühiskasutuses korruse pind",C:C,"üüritav pind",A:A,-4,BH:BH,1),SUMIFS(E:E,G:G,"Korruse üldpind",C:C,"üüritav pind",A:A,-4,BH:BH,1))+SUMIFS(E:E,G:G,"Ühiskasutuses korruse pind",C:C,"üüritav pind",A:A,-4,BH:BH,1)),0)+IFERROR(SUMIFS(E:E,G:G,"Ainukasutuses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pind",H:H,BI269,A:A,-1)/SUMIFS(E:E,G:G,"Ainukasutuses pind",C:C,"üüritav pind",A:A,-1)*(IF(G269="Korruse üldpind",SUMIFS(E:E,G:G,"Ühiskasutuses korruse pind",C:C,"üüritav pind",A:A,-1,BH:BH,1),SUMIFS(E:E,G:G,"Korruse üldpind",C:C,"üüritav pind",A:A,-1,BH:BH,1))+SUMIFS(E:E,G:G,"Ühiskasutuses korruse pind",C:C,"üüritav pind",A:A,-1,BH:BH,1)),0)+IFERROR(SUMIFS(E:E,G:G,"Ainukasutuses pind",C:C,"üüritav pind",H:H,BI269,A:A,0)/SUMIFS(E:E,G:G,"Ainukasutuses pind",C:C,"üüritav pind",A:A,0)*(IF(G269="Korruse üldpind", SUMIFS(E:E,G:G,"Ühiskasutuses korruse pind",C:C,"üüritav pind",A:A,0,BH:BH,1),SUMIFS(E:E,G:G,"Korruse üldpind",C:C,"üüritav pind",A:A,0,BH:BH,1))+SUMIFS(E:E,G:G,"Ühiskasutuses korruse pind",C:C,"üüritav pind",A:A,0,BH:BH,1)),0)+IFERROR(SUMIFS(E:E,G:G,"Ainukasutuses pind",C:C,"üüritav pind",H:H,BI269,A:A,1)/SUMIFS(E:E,G:G,"Ainukasutuses pind",C:C,"üüritav pind",A:A,1)*(IF(G269="Korruse üldpind", SUMIFS(E:E,G:G,"Ühiskasutuses korruse pind",C:C,"üüritav pind",A:A,1,BH:BH,1),SUMIFS(E:E,G:G,"Korruse üldpind",C:C,"üüritav pind",A:A,1,BH:BH,1))+SUMIFS(E:E,G:G,"Ühiskasutuses korruse pind",C:C,"üüritav pind",A:A,1,BH:BH,1)),0)+IFERROR(SUMIFS(E:E,G:G,"Ainukasutuses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 0)+IFERROR(SUMIFS(E:E,G:G,"Ainukasutuses pind",C:C,"üüritav pind",H:H,BI269,A:A,4)/SUMIFS(E:E,G:G,"Ainukasutuses pind",C:C,"üüritav pind",A:A,4)*(IF(G269="Korruse üldpind",SUMIFS(E:E,G:G,"Ühiskasutuses korruse pind",C:C,"üüritav pind",A:A,4,BH:BH,1),SUMIFS(E:E,G:G,"Korruse üldpind",C:C,"üüritav pind",A:A,4,BH:BH,1))+SUMIFS(E:E,G:G,"Ühiskasutuses korruse pind",C:C,"üüritav pind",A:A,4,BH:BH,1)), 0)+IFERROR(SUMIFS(E:E,G:G,"Ainukasutuses pind",C:C,"üüritav pind",H:H,BI269,A:A,5)/SUMIFS(E:E,G:G,"Ainukasutuses pind",C:C,"üüritav pind",A:A,5)*(IF(G269="Korruse üldpind", SUMIFS(E:E,G:G,"Ühiskasutuses korruse pind",C:C,"üüritav pind",A:A,5,BH:BH,1),SUMIFS(E:E,G:G,"Korruse üldpind",C:C,"üüritav pind",A:A,5,BH:BH,1))+SUMIFS(E:E,G:G,"Ühiskasutuses korruse pind",C:C,"üüritav pind",A:A,5,BH:BH,1)), 0)+IFERROR(SUMIFS(E:E,G:G,"Ainukasutuses pind",C:C,"üüritav pind",H:H,BI269,A:A,6)/SUMIFS(E:E,G:G,"Ainukasutuses pind",C:C,"üüritav pind",A:A,6)*(IF(G269="Korruse üldpind", SUMIFS(E:E,G:G,"Ühiskasutuses korruse pind",C:C,"üüritav pind",A:A,6,BH:BH,1),SUMIFS(E:E,G:G,"Korruse üldpind",C:C,"üüritav pind",A:A,6,BH:BH,1))+SUMIFS(E:E,G:G,"Ühiskasutuses korruse pind",C:C,"üüritav pind",A:A,6,BH:BH,1)),0)+IFERROR(SUMIFS(E:E,G:G,"Ainukasutuses pind",C:C,"üüritav pind",H:H,BI269,A:A,7)/SUMIFS(E:E,G:G,"Ainukasutuses pind",C:C,"üüritav pind",A:A,7)*(IF(G269="Korruse üldpind", SUMIFS(E:E,G:G,"Ühiskasutuses korruse pind",C:C,"üüritav pind",A:A,7,BH:BH,1),SUMIFS(E:E,G:G,"Korruse üldpind",C:C,"üüritav pind",A:A,7,BH:BH,1))+SUMIFS(E:E,G:G,"Ühiskasutuses korruse pind",C:C,"üüritav pind",A:A,7,BH:BH,1)),0)+IFERROR(SUMIFS(E:E,G:G,"Ainukasutuses pind",C:C,"üüritav pind",H:H,BI269,A:A,8)/SUMIFS(E:E,G:G,"Ainukasutuses pind",C:C,"üüritav pind",A:A,8)*(IF(G269="Korruse üldpind", SUMIFS(E:E,G:G,"Ühiskasutuses korruse pind",C:C,"üüritav pind",A:A,8,BH:BH,1),SUMIFS(E:E,G:G,"Korruse üldpind",C:C,"üüritav pind",A:A,8,BH:BH,1))+SUMIFS(E:E,G:G,"Ühiskasutuses korruse pind",C:C,"üüritav pind",A:A,8,BH:BH,1)),0)+IFERROR(SUMIFS(E:E,G:G,"Ainukasutuses pind",C:C,"üüritav pind",H:H,BI269,A:A,9)/SUMIFS(E:E,G:G,"Ainukasutuses pind",C:C,"üüritav pind",A:A,9)*(IF(G269="Korruse üldpind", SUMIFS(E:E,G:G,"Ühiskasutuses korruse pind",C:C,"üüritav pind",A:A,9,BH:BH,1),SUMIFS(E:E,G:G,"Korruse üldpind",C:C,"üüritav pind",A:A,9,BH:BH,1))+SUMIFS(E:E,G:G,"Ühiskasutuses korruse pind",C:C,"üüritav pind",A:A,9,BH:BH,1)),0)+IFERROR(SUMIFS(E:E,G:G,"Ainukasutuses pind",C:C,"üüritav pind",H:H,BI269,A:A,10)/SUMIFS(E:E,G:G,"Ainukasutuses pind",C:C,"üüritav pind",A:A,10)*(IF(G269="Korruse üldpind", SUMIFS(E:E,G:G,"Ühiskasutuses korruse pind",C:C,"üüritav pind",A:A,10,BH:BH,1),SUMIFS(E:E,G:G,"Korruse üldpind",C:C,"üüritav pind",A:A,10,BH:BH,1))+SUMIFS(E:E,G:G,"Ühiskasutuses korruse pind",C:C,"üüritav pind",A:A,10,BH:BH,1)), 0)+IFERROR(SUMIFS(E:E,G:G,"Ainukasutuses pind",C:C,"üüritav pind",H:H,BI269,A:A,11)/SUMIFS(E:E,G:G,"Ainukasutuses pind",C:C,"üüritav pind",A:A,11)*(IF(G269="Korruse üldpind",SUMIFS(E:E,G:G,"Ühiskasutuses korruse pind",C:C,"üüritav pind",A:A,11,BH:BH,1),SUMIFS(E:E,G:G,"Korruse üldpind",C:C,"üüritav pind",A:A,11,BH:BH,1))+SUMIFS(E:E,G:G,"Ühiskasutuses korruse pind",C:C,"üüritav pind",A:A,11,BH:BH,1)), 0)+IFERROR(SUMIFS(E:E,G:G,"Ainukasutuses pind",C:C,"üüritav pind",H:H,BI269,A:A,12)/SUMIFS(E:E,G:G,"Ainukasutuses pind",C:C,"üüritav pind",A:A,12)*(IF(G269="Korruse üldpind", SUMIFS(E:E,G:G,"Ühiskasutuses korruse pind",C:C,"üüritav pind",A:A,12,BH:BH,1),SUMIFS(E:E,G:G,"Korruse üldpind",C:C,"üüritav pind",A:A,12,BH:BH,1))+SUMIFS(E:E,G:G,"Ühiskasutuses korruse pind",C:C,"üüritav pind",A:A,12,BH:BH,1)),0)+IFERROR(SUMIFS(E:E,G:G,"Ainukasutuses pind",C:C,"üüritav pind",H:H,BI269,A:A,13)/SUMIFS(E:E,G:G,"Ainukasutuses pind",C:C,"üüritav pind",A:A,13)*(IF(G269="Korruse üldpind", SUMIFS(E:E,G:G,"Ühiskasutuses korruse pind",C:C,"üüritav pind",A:A,13,BH:BH,1),SUMIFS(E:E,G:G,"Korruse üldpind",C:C,"üüritav pind",A:A,13,BH:BH,1))+SUMIFS(E:E,G:G,"Ühiskasutuses korruse pind",C:C,"üüritav pind",A:A,13,BH:BH,1)),0)+IFERROR(SUMIFS(E:E,G:G,"Ainukasutuses pind",C:C,"Üüritav pind",H:H,BI269,A:A,14)/SUMIFS(E:E,G:G,"Ainukasutuses pind",C:C,"Üüritav pind",A:A,14)*(IF(G269="Korruse üldpind", SUMIFS(E:E,G:G,"Ühiskasutuses korruse pind",C:C,"üüritav pind",A:A,14,BH:BH,1),SUMIFS(E:E,G:G,"Korruse üldpind",C:C,"üüritav pind",A:A,14,BH:BH,1))+SUMIFS(E:E,G:G,"Ühiskasutuses korruse pind",C:C,"üüritav pind",A:A,14,BH:BH,1)), 0),IF(BI269="Aktiivne vakantsus", SUMIFS(E:E,C:C,"üüritav pind",G:G,"Ühiskasutuses korruse pind",BH:BH,1)+SUMIFS(E:E,C:C,"üüritav pind",G:G,"Korruse üldpind",BH:BH,1)-SUM($BL$2:BL268), IF(BI269="Üüritav büroopind kokku", SUM($BL$2:BL268), "")))</f>
        <v/>
      </c>
      <c r="BM269" s="34" t="str">
        <f ca="1">IF(BF269&lt;&gt;"",IFERROR(AY269/SUM($AY$3:OFFSET($AY$3,MATCH("Üüritav büroopind kokku",$BI$5:$BI$300,0),0))*(SUMIFS(E:E,G:G,"Ühiskasutuses hoone pind",C:C,"ÜÜRITAV PIND",BH:BH,1)+SUMIFS(E:E,G:G,"Hoone üldpind",C:C,"ÜÜRITAV PIND",BH:BH,1)),0),IF(BI269="Aktiivne vakantsus",IFERROR(AY269/SUM($AY$3:OFFSET($AY$3,MATCH("Üüritav büroopind kokku",$BI$5:$BI$300,0),0))*(SUMIFS(E:E,G:G,"Ühiskasutuses hoone pind",C:C,"ÜÜRITAV PIND",BH:BH,1)+SUMIFS(E:E,G:G,"Hoone üldpind",C:C,"ÜÜRITAV PIND",BH:BH,1)),0),IF(BI269="Üüritav büroopind kokku",SUM($BM$2:BM268),"")))</f>
        <v/>
      </c>
      <c r="BN269" s="34" t="str">
        <f>IF(OR(BF269&lt;&gt;"",BI269="Aktiivne vakantsus"),IFERROR(SUMIFS(INDEX($AC$3:$AU$1002,0,MATCH($BI269,AC$2:AU$2,0)),$BH$3:$BH$1002,1),0),IF(BI269="Üüritav büroopind kokku",SUM($BN$2:BN268), ""))</f>
        <v/>
      </c>
      <c r="BO269" s="34" t="str">
        <f t="shared" si="33"/>
        <v/>
      </c>
      <c r="BP269" s="114" t="str">
        <f t="shared" ca="1" si="31"/>
        <v/>
      </c>
    </row>
    <row r="270" spans="1:68" x14ac:dyDescent="0.3">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c r="BH270" s="108" t="str">
        <f t="shared" si="32"/>
        <v/>
      </c>
      <c r="BI270" s="9" t="str">
        <f t="shared" si="34"/>
        <v/>
      </c>
      <c r="BJ270" s="9" t="str">
        <f t="shared" si="35"/>
        <v/>
      </c>
      <c r="BK270" s="34" t="str">
        <f>IF(BF270&lt;&gt;"",IF(SUMIFS(E:E,H:H,BI270,G:G,"Ainukasutuses pind",C:C,"ÜÜRITAV PIND",BH:BH,1)=0,0,SUMIFS(E:E,H:H,BI270,G:G,"Ainukasutuses pind",C:C,"ÜÜRITAV PIND",BH:BH,1)),IF(BI270="Aktiivne vakantsus",SUMIFS(E:E,C:C,"üüritav pind",G:G,"ainukasutuses pind",BH:BH,1)-SUM($BK$2:BK269),IF(BI270="Üüritav büroopind kokku",SUM($BK$2:BK269),"")))</f>
        <v/>
      </c>
      <c r="BL270" s="34" t="str">
        <f>IF(BF270&lt;&gt;"",IFERROR(SUMIFS(E:E,G:G,"Ainukasutuses pind",C:C,"üüritav pind",H:H,BI270,A:A,-4)/SUMIFS(E:E,G:G,"Ainukasutuses pind",C:C,"üüritav pind",A:A,-4)*(IF(G270="Korruse üldpind", SUMIFS(E:E,G:G,"Ühiskasutuses korruse pind",C:C,"üüritav pind",A:A,-4,BH:BH,1),SUMIFS(E:E,G:G,"Korruse üldpind",C:C,"üüritav pind",A:A,-4,BH:BH,1))+SUMIFS(E:E,G:G,"Ühiskasutuses korruse pind",C:C,"üüritav pind",A:A,-4,BH:BH,1)),0)+IFERROR(SUMIFS(E:E,G:G,"Ainukasutuses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pind",H:H,BI270,A:A,-1)/SUMIFS(E:E,G:G,"Ainukasutuses pind",C:C,"üüritav pind",A:A,-1)*(IF(G270="Korruse üldpind",SUMIFS(E:E,G:G,"Ühiskasutuses korruse pind",C:C,"üüritav pind",A:A,-1,BH:BH,1),SUMIFS(E:E,G:G,"Korruse üldpind",C:C,"üüritav pind",A:A,-1,BH:BH,1))+SUMIFS(E:E,G:G,"Ühiskasutuses korruse pind",C:C,"üüritav pind",A:A,-1,BH:BH,1)),0)+IFERROR(SUMIFS(E:E,G:G,"Ainukasutuses pind",C:C,"üüritav pind",H:H,BI270,A:A,0)/SUMIFS(E:E,G:G,"Ainukasutuses pind",C:C,"üüritav pind",A:A,0)*(IF(G270="Korruse üldpind", SUMIFS(E:E,G:G,"Ühiskasutuses korruse pind",C:C,"üüritav pind",A:A,0,BH:BH,1),SUMIFS(E:E,G:G,"Korruse üldpind",C:C,"üüritav pind",A:A,0,BH:BH,1))+SUMIFS(E:E,G:G,"Ühiskasutuses korruse pind",C:C,"üüritav pind",A:A,0,BH:BH,1)),0)+IFERROR(SUMIFS(E:E,G:G,"Ainukasutuses pind",C:C,"üüritav pind",H:H,BI270,A:A,1)/SUMIFS(E:E,G:G,"Ainukasutuses pind",C:C,"üüritav pind",A:A,1)*(IF(G270="Korruse üldpind", SUMIFS(E:E,G:G,"Ühiskasutuses korruse pind",C:C,"üüritav pind",A:A,1,BH:BH,1),SUMIFS(E:E,G:G,"Korruse üldpind",C:C,"üüritav pind",A:A,1,BH:BH,1))+SUMIFS(E:E,G:G,"Ühiskasutuses korruse pind",C:C,"üüritav pind",A:A,1,BH:BH,1)),0)+IFERROR(SUMIFS(E:E,G:G,"Ainukasutuses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 0)+IFERROR(SUMIFS(E:E,G:G,"Ainukasutuses pind",C:C,"üüritav pind",H:H,BI270,A:A,4)/SUMIFS(E:E,G:G,"Ainukasutuses pind",C:C,"üüritav pind",A:A,4)*(IF(G270="Korruse üldpind",SUMIFS(E:E,G:G,"Ühiskasutuses korruse pind",C:C,"üüritav pind",A:A,4,BH:BH,1),SUMIFS(E:E,G:G,"Korruse üldpind",C:C,"üüritav pind",A:A,4,BH:BH,1))+SUMIFS(E:E,G:G,"Ühiskasutuses korruse pind",C:C,"üüritav pind",A:A,4,BH:BH,1)), 0)+IFERROR(SUMIFS(E:E,G:G,"Ainukasutuses pind",C:C,"üüritav pind",H:H,BI270,A:A,5)/SUMIFS(E:E,G:G,"Ainukasutuses pind",C:C,"üüritav pind",A:A,5)*(IF(G270="Korruse üldpind", SUMIFS(E:E,G:G,"Ühiskasutuses korruse pind",C:C,"üüritav pind",A:A,5,BH:BH,1),SUMIFS(E:E,G:G,"Korruse üldpind",C:C,"üüritav pind",A:A,5,BH:BH,1))+SUMIFS(E:E,G:G,"Ühiskasutuses korruse pind",C:C,"üüritav pind",A:A,5,BH:BH,1)), 0)+IFERROR(SUMIFS(E:E,G:G,"Ainukasutuses pind",C:C,"üüritav pind",H:H,BI270,A:A,6)/SUMIFS(E:E,G:G,"Ainukasutuses pind",C:C,"üüritav pind",A:A,6)*(IF(G270="Korruse üldpind", SUMIFS(E:E,G:G,"Ühiskasutuses korruse pind",C:C,"üüritav pind",A:A,6,BH:BH,1),SUMIFS(E:E,G:G,"Korruse üldpind",C:C,"üüritav pind",A:A,6,BH:BH,1))+SUMIFS(E:E,G:G,"Ühiskasutuses korruse pind",C:C,"üüritav pind",A:A,6,BH:BH,1)),0)+IFERROR(SUMIFS(E:E,G:G,"Ainukasutuses pind",C:C,"üüritav pind",H:H,BI270,A:A,7)/SUMIFS(E:E,G:G,"Ainukasutuses pind",C:C,"üüritav pind",A:A,7)*(IF(G270="Korruse üldpind", SUMIFS(E:E,G:G,"Ühiskasutuses korruse pind",C:C,"üüritav pind",A:A,7,BH:BH,1),SUMIFS(E:E,G:G,"Korruse üldpind",C:C,"üüritav pind",A:A,7,BH:BH,1))+SUMIFS(E:E,G:G,"Ühiskasutuses korruse pind",C:C,"üüritav pind",A:A,7,BH:BH,1)),0)+IFERROR(SUMIFS(E:E,G:G,"Ainukasutuses pind",C:C,"üüritav pind",H:H,BI270,A:A,8)/SUMIFS(E:E,G:G,"Ainukasutuses pind",C:C,"üüritav pind",A:A,8)*(IF(G270="Korruse üldpind", SUMIFS(E:E,G:G,"Ühiskasutuses korruse pind",C:C,"üüritav pind",A:A,8,BH:BH,1),SUMIFS(E:E,G:G,"Korruse üldpind",C:C,"üüritav pind",A:A,8,BH:BH,1))+SUMIFS(E:E,G:G,"Ühiskasutuses korruse pind",C:C,"üüritav pind",A:A,8,BH:BH,1)),0)+IFERROR(SUMIFS(E:E,G:G,"Ainukasutuses pind",C:C,"üüritav pind",H:H,BI270,A:A,9)/SUMIFS(E:E,G:G,"Ainukasutuses pind",C:C,"üüritav pind",A:A,9)*(IF(G270="Korruse üldpind", SUMIFS(E:E,G:G,"Ühiskasutuses korruse pind",C:C,"üüritav pind",A:A,9,BH:BH,1),SUMIFS(E:E,G:G,"Korruse üldpind",C:C,"üüritav pind",A:A,9,BH:BH,1))+SUMIFS(E:E,G:G,"Ühiskasutuses korruse pind",C:C,"üüritav pind",A:A,9,BH:BH,1)),0)+IFERROR(SUMIFS(E:E,G:G,"Ainukasutuses pind",C:C,"üüritav pind",H:H,BI270,A:A,10)/SUMIFS(E:E,G:G,"Ainukasutuses pind",C:C,"üüritav pind",A:A,10)*(IF(G270="Korruse üldpind", SUMIFS(E:E,G:G,"Ühiskasutuses korruse pind",C:C,"üüritav pind",A:A,10,BH:BH,1),SUMIFS(E:E,G:G,"Korruse üldpind",C:C,"üüritav pind",A:A,10,BH:BH,1))+SUMIFS(E:E,G:G,"Ühiskasutuses korruse pind",C:C,"üüritav pind",A:A,10,BH:BH,1)), 0)+IFERROR(SUMIFS(E:E,G:G,"Ainukasutuses pind",C:C,"üüritav pind",H:H,BI270,A:A,11)/SUMIFS(E:E,G:G,"Ainukasutuses pind",C:C,"üüritav pind",A:A,11)*(IF(G270="Korruse üldpind",SUMIFS(E:E,G:G,"Ühiskasutuses korruse pind",C:C,"üüritav pind",A:A,11,BH:BH,1),SUMIFS(E:E,G:G,"Korruse üldpind",C:C,"üüritav pind",A:A,11,BH:BH,1))+SUMIFS(E:E,G:G,"Ühiskasutuses korruse pind",C:C,"üüritav pind",A:A,11,BH:BH,1)), 0)+IFERROR(SUMIFS(E:E,G:G,"Ainukasutuses pind",C:C,"üüritav pind",H:H,BI270,A:A,12)/SUMIFS(E:E,G:G,"Ainukasutuses pind",C:C,"üüritav pind",A:A,12)*(IF(G270="Korruse üldpind", SUMIFS(E:E,G:G,"Ühiskasutuses korruse pind",C:C,"üüritav pind",A:A,12,BH:BH,1),SUMIFS(E:E,G:G,"Korruse üldpind",C:C,"üüritav pind",A:A,12,BH:BH,1))+SUMIFS(E:E,G:G,"Ühiskasutuses korruse pind",C:C,"üüritav pind",A:A,12,BH:BH,1)),0)+IFERROR(SUMIFS(E:E,G:G,"Ainukasutuses pind",C:C,"üüritav pind",H:H,BI270,A:A,13)/SUMIFS(E:E,G:G,"Ainukasutuses pind",C:C,"üüritav pind",A:A,13)*(IF(G270="Korruse üldpind", SUMIFS(E:E,G:G,"Ühiskasutuses korruse pind",C:C,"üüritav pind",A:A,13,BH:BH,1),SUMIFS(E:E,G:G,"Korruse üldpind",C:C,"üüritav pind",A:A,13,BH:BH,1))+SUMIFS(E:E,G:G,"Ühiskasutuses korruse pind",C:C,"üüritav pind",A:A,13,BH:BH,1)),0)+IFERROR(SUMIFS(E:E,G:G,"Ainukasutuses pind",C:C,"Üüritav pind",H:H,BI270,A:A,14)/SUMIFS(E:E,G:G,"Ainukasutuses pind",C:C,"Üüritav pind",A:A,14)*(IF(G270="Korruse üldpind", SUMIFS(E:E,G:G,"Ühiskasutuses korruse pind",C:C,"üüritav pind",A:A,14,BH:BH,1),SUMIFS(E:E,G:G,"Korruse üldpind",C:C,"üüritav pind",A:A,14,BH:BH,1))+SUMIFS(E:E,G:G,"Ühiskasutuses korruse pind",C:C,"üüritav pind",A:A,14,BH:BH,1)), 0),IF(BI270="Aktiivne vakantsus", SUMIFS(E:E,C:C,"üüritav pind",G:G,"Ühiskasutuses korruse pind",BH:BH,1)+SUMIFS(E:E,C:C,"üüritav pind",G:G,"Korruse üldpind",BH:BH,1)-SUM($BL$2:BL269), IF(BI270="Üüritav büroopind kokku", SUM($BL$2:BL269), "")))</f>
        <v/>
      </c>
      <c r="BM270" s="34" t="str">
        <f ca="1">IF(BF270&lt;&gt;"",IFERROR(AY270/SUM($AY$3:OFFSET($AY$3,MATCH("Üüritav büroopind kokku",$BI$5:$BI$300,0),0))*(SUMIFS(E:E,G:G,"Ühiskasutuses hoone pind",C:C,"ÜÜRITAV PIND",BH:BH,1)+SUMIFS(E:E,G:G,"Hoone üldpind",C:C,"ÜÜRITAV PIND",BH:BH,1)),0),IF(BI270="Aktiivne vakantsus",IFERROR(AY270/SUM($AY$3:OFFSET($AY$3,MATCH("Üüritav büroopind kokku",$BI$5:$BI$300,0),0))*(SUMIFS(E:E,G:G,"Ühiskasutuses hoone pind",C:C,"ÜÜRITAV PIND",BH:BH,1)+SUMIFS(E:E,G:G,"Hoone üldpind",C:C,"ÜÜRITAV PIND",BH:BH,1)),0),IF(BI270="Üüritav büroopind kokku",SUM($BM$2:BM269),"")))</f>
        <v/>
      </c>
      <c r="BN270" s="34" t="str">
        <f>IF(OR(BF270&lt;&gt;"",BI270="Aktiivne vakantsus"),IFERROR(SUMIFS(INDEX($AC$3:$AU$1002,0,MATCH($BI270,AC$2:AU$2,0)),$BH$3:$BH$1002,1),0),IF(BI270="Üüritav büroopind kokku",SUM($BN$2:BN269), ""))</f>
        <v/>
      </c>
      <c r="BO270" s="34" t="str">
        <f t="shared" si="33"/>
        <v/>
      </c>
      <c r="BP270" s="114" t="str">
        <f t="shared" ca="1" si="31"/>
        <v/>
      </c>
    </row>
    <row r="271" spans="1:68" x14ac:dyDescent="0.3">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c r="BH271" s="108" t="str">
        <f t="shared" si="32"/>
        <v/>
      </c>
      <c r="BI271" s="9" t="str">
        <f t="shared" si="34"/>
        <v/>
      </c>
      <c r="BJ271" s="9" t="str">
        <f t="shared" si="35"/>
        <v/>
      </c>
      <c r="BK271" s="34" t="str">
        <f>IF(BF271&lt;&gt;"",IF(SUMIFS(E:E,H:H,BI271,G:G,"Ainukasutuses pind",C:C,"ÜÜRITAV PIND",BH:BH,1)=0,0,SUMIFS(E:E,H:H,BI271,G:G,"Ainukasutuses pind",C:C,"ÜÜRITAV PIND",BH:BH,1)),IF(BI271="Aktiivne vakantsus",SUMIFS(E:E,C:C,"üüritav pind",G:G,"ainukasutuses pind",BH:BH,1)-SUM($BK$2:BK270),IF(BI271="Üüritav büroopind kokku",SUM($BK$2:BK270),"")))</f>
        <v/>
      </c>
      <c r="BL271" s="34" t="str">
        <f>IF(BF271&lt;&gt;"",IFERROR(SUMIFS(E:E,G:G,"Ainukasutuses pind",C:C,"üüritav pind",H:H,BI271,A:A,-4)/SUMIFS(E:E,G:G,"Ainukasutuses pind",C:C,"üüritav pind",A:A,-4)*(IF(G271="Korruse üldpind", SUMIFS(E:E,G:G,"Ühiskasutuses korruse pind",C:C,"üüritav pind",A:A,-4,BH:BH,1),SUMIFS(E:E,G:G,"Korruse üldpind",C:C,"üüritav pind",A:A,-4,BH:BH,1))+SUMIFS(E:E,G:G,"Ühiskasutuses korruse pind",C:C,"üüritav pind",A:A,-4,BH:BH,1)),0)+IFERROR(SUMIFS(E:E,G:G,"Ainukasutuses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pind",H:H,BI271,A:A,-1)/SUMIFS(E:E,G:G,"Ainukasutuses pind",C:C,"üüritav pind",A:A,-1)*(IF(G271="Korruse üldpind",SUMIFS(E:E,G:G,"Ühiskasutuses korruse pind",C:C,"üüritav pind",A:A,-1,BH:BH,1),SUMIFS(E:E,G:G,"Korruse üldpind",C:C,"üüritav pind",A:A,-1,BH:BH,1))+SUMIFS(E:E,G:G,"Ühiskasutuses korruse pind",C:C,"üüritav pind",A:A,-1,BH:BH,1)),0)+IFERROR(SUMIFS(E:E,G:G,"Ainukasutuses pind",C:C,"üüritav pind",H:H,BI271,A:A,0)/SUMIFS(E:E,G:G,"Ainukasutuses pind",C:C,"üüritav pind",A:A,0)*(IF(G271="Korruse üldpind", SUMIFS(E:E,G:G,"Ühiskasutuses korruse pind",C:C,"üüritav pind",A:A,0,BH:BH,1),SUMIFS(E:E,G:G,"Korruse üldpind",C:C,"üüritav pind",A:A,0,BH:BH,1))+SUMIFS(E:E,G:G,"Ühiskasutuses korruse pind",C:C,"üüritav pind",A:A,0,BH:BH,1)),0)+IFERROR(SUMIFS(E:E,G:G,"Ainukasutuses pind",C:C,"üüritav pind",H:H,BI271,A:A,1)/SUMIFS(E:E,G:G,"Ainukasutuses pind",C:C,"üüritav pind",A:A,1)*(IF(G271="Korruse üldpind", SUMIFS(E:E,G:G,"Ühiskasutuses korruse pind",C:C,"üüritav pind",A:A,1,BH:BH,1),SUMIFS(E:E,G:G,"Korruse üldpind",C:C,"üüritav pind",A:A,1,BH:BH,1))+SUMIFS(E:E,G:G,"Ühiskasutuses korruse pind",C:C,"üüritav pind",A:A,1,BH:BH,1)),0)+IFERROR(SUMIFS(E:E,G:G,"Ainukasutuses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 0)+IFERROR(SUMIFS(E:E,G:G,"Ainukasutuses pind",C:C,"üüritav pind",H:H,BI271,A:A,4)/SUMIFS(E:E,G:G,"Ainukasutuses pind",C:C,"üüritav pind",A:A,4)*(IF(G271="Korruse üldpind",SUMIFS(E:E,G:G,"Ühiskasutuses korruse pind",C:C,"üüritav pind",A:A,4,BH:BH,1),SUMIFS(E:E,G:G,"Korruse üldpind",C:C,"üüritav pind",A:A,4,BH:BH,1))+SUMIFS(E:E,G:G,"Ühiskasutuses korruse pind",C:C,"üüritav pind",A:A,4,BH:BH,1)), 0)+IFERROR(SUMIFS(E:E,G:G,"Ainukasutuses pind",C:C,"üüritav pind",H:H,BI271,A:A,5)/SUMIFS(E:E,G:G,"Ainukasutuses pind",C:C,"üüritav pind",A:A,5)*(IF(G271="Korruse üldpind", SUMIFS(E:E,G:G,"Ühiskasutuses korruse pind",C:C,"üüritav pind",A:A,5,BH:BH,1),SUMIFS(E:E,G:G,"Korruse üldpind",C:C,"üüritav pind",A:A,5,BH:BH,1))+SUMIFS(E:E,G:G,"Ühiskasutuses korruse pind",C:C,"üüritav pind",A:A,5,BH:BH,1)), 0)+IFERROR(SUMIFS(E:E,G:G,"Ainukasutuses pind",C:C,"üüritav pind",H:H,BI271,A:A,6)/SUMIFS(E:E,G:G,"Ainukasutuses pind",C:C,"üüritav pind",A:A,6)*(IF(G271="Korruse üldpind", SUMIFS(E:E,G:G,"Ühiskasutuses korruse pind",C:C,"üüritav pind",A:A,6,BH:BH,1),SUMIFS(E:E,G:G,"Korruse üldpind",C:C,"üüritav pind",A:A,6,BH:BH,1))+SUMIFS(E:E,G:G,"Ühiskasutuses korruse pind",C:C,"üüritav pind",A:A,6,BH:BH,1)),0)+IFERROR(SUMIFS(E:E,G:G,"Ainukasutuses pind",C:C,"üüritav pind",H:H,BI271,A:A,7)/SUMIFS(E:E,G:G,"Ainukasutuses pind",C:C,"üüritav pind",A:A,7)*(IF(G271="Korruse üldpind", SUMIFS(E:E,G:G,"Ühiskasutuses korruse pind",C:C,"üüritav pind",A:A,7,BH:BH,1),SUMIFS(E:E,G:G,"Korruse üldpind",C:C,"üüritav pind",A:A,7,BH:BH,1))+SUMIFS(E:E,G:G,"Ühiskasutuses korruse pind",C:C,"üüritav pind",A:A,7,BH:BH,1)),0)+IFERROR(SUMIFS(E:E,G:G,"Ainukasutuses pind",C:C,"üüritav pind",H:H,BI271,A:A,8)/SUMIFS(E:E,G:G,"Ainukasutuses pind",C:C,"üüritav pind",A:A,8)*(IF(G271="Korruse üldpind", SUMIFS(E:E,G:G,"Ühiskasutuses korruse pind",C:C,"üüritav pind",A:A,8,BH:BH,1),SUMIFS(E:E,G:G,"Korruse üldpind",C:C,"üüritav pind",A:A,8,BH:BH,1))+SUMIFS(E:E,G:G,"Ühiskasutuses korruse pind",C:C,"üüritav pind",A:A,8,BH:BH,1)),0)+IFERROR(SUMIFS(E:E,G:G,"Ainukasutuses pind",C:C,"üüritav pind",H:H,BI271,A:A,9)/SUMIFS(E:E,G:G,"Ainukasutuses pind",C:C,"üüritav pind",A:A,9)*(IF(G271="Korruse üldpind", SUMIFS(E:E,G:G,"Ühiskasutuses korruse pind",C:C,"üüritav pind",A:A,9,BH:BH,1),SUMIFS(E:E,G:G,"Korruse üldpind",C:C,"üüritav pind",A:A,9,BH:BH,1))+SUMIFS(E:E,G:G,"Ühiskasutuses korruse pind",C:C,"üüritav pind",A:A,9,BH:BH,1)),0)+IFERROR(SUMIFS(E:E,G:G,"Ainukasutuses pind",C:C,"üüritav pind",H:H,BI271,A:A,10)/SUMIFS(E:E,G:G,"Ainukasutuses pind",C:C,"üüritav pind",A:A,10)*(IF(G271="Korruse üldpind", SUMIFS(E:E,G:G,"Ühiskasutuses korruse pind",C:C,"üüritav pind",A:A,10,BH:BH,1),SUMIFS(E:E,G:G,"Korruse üldpind",C:C,"üüritav pind",A:A,10,BH:BH,1))+SUMIFS(E:E,G:G,"Ühiskasutuses korruse pind",C:C,"üüritav pind",A:A,10,BH:BH,1)), 0)+IFERROR(SUMIFS(E:E,G:G,"Ainukasutuses pind",C:C,"üüritav pind",H:H,BI271,A:A,11)/SUMIFS(E:E,G:G,"Ainukasutuses pind",C:C,"üüritav pind",A:A,11)*(IF(G271="Korruse üldpind",SUMIFS(E:E,G:G,"Ühiskasutuses korruse pind",C:C,"üüritav pind",A:A,11,BH:BH,1),SUMIFS(E:E,G:G,"Korruse üldpind",C:C,"üüritav pind",A:A,11,BH:BH,1))+SUMIFS(E:E,G:G,"Ühiskasutuses korruse pind",C:C,"üüritav pind",A:A,11,BH:BH,1)), 0)+IFERROR(SUMIFS(E:E,G:G,"Ainukasutuses pind",C:C,"üüritav pind",H:H,BI271,A:A,12)/SUMIFS(E:E,G:G,"Ainukasutuses pind",C:C,"üüritav pind",A:A,12)*(IF(G271="Korruse üldpind", SUMIFS(E:E,G:G,"Ühiskasutuses korruse pind",C:C,"üüritav pind",A:A,12,BH:BH,1),SUMIFS(E:E,G:G,"Korruse üldpind",C:C,"üüritav pind",A:A,12,BH:BH,1))+SUMIFS(E:E,G:G,"Ühiskasutuses korruse pind",C:C,"üüritav pind",A:A,12,BH:BH,1)),0)+IFERROR(SUMIFS(E:E,G:G,"Ainukasutuses pind",C:C,"üüritav pind",H:H,BI271,A:A,13)/SUMIFS(E:E,G:G,"Ainukasutuses pind",C:C,"üüritav pind",A:A,13)*(IF(G271="Korruse üldpind", SUMIFS(E:E,G:G,"Ühiskasutuses korruse pind",C:C,"üüritav pind",A:A,13,BH:BH,1),SUMIFS(E:E,G:G,"Korruse üldpind",C:C,"üüritav pind",A:A,13,BH:BH,1))+SUMIFS(E:E,G:G,"Ühiskasutuses korruse pind",C:C,"üüritav pind",A:A,13,BH:BH,1)),0)+IFERROR(SUMIFS(E:E,G:G,"Ainukasutuses pind",C:C,"Üüritav pind",H:H,BI271,A:A,14)/SUMIFS(E:E,G:G,"Ainukasutuses pind",C:C,"Üüritav pind",A:A,14)*(IF(G271="Korruse üldpind", SUMIFS(E:E,G:G,"Ühiskasutuses korruse pind",C:C,"üüritav pind",A:A,14,BH:BH,1),SUMIFS(E:E,G:G,"Korruse üldpind",C:C,"üüritav pind",A:A,14,BH:BH,1))+SUMIFS(E:E,G:G,"Ühiskasutuses korruse pind",C:C,"üüritav pind",A:A,14,BH:BH,1)), 0),IF(BI271="Aktiivne vakantsus", SUMIFS(E:E,C:C,"üüritav pind",G:G,"Ühiskasutuses korruse pind",BH:BH,1)+SUMIFS(E:E,C:C,"üüritav pind",G:G,"Korruse üldpind",BH:BH,1)-SUM($BL$2:BL270), IF(BI271="Üüritav büroopind kokku", SUM($BL$2:BL270), "")))</f>
        <v/>
      </c>
      <c r="BM271" s="34" t="str">
        <f ca="1">IF(BF271&lt;&gt;"",IFERROR(AY271/SUM($AY$3:OFFSET($AY$3,MATCH("Üüritav büroopind kokku",$BI$5:$BI$300,0),0))*(SUMIFS(E:E,G:G,"Ühiskasutuses hoone pind",C:C,"ÜÜRITAV PIND",BH:BH,1)+SUMIFS(E:E,G:G,"Hoone üldpind",C:C,"ÜÜRITAV PIND",BH:BH,1)),0),IF(BI271="Aktiivne vakantsus",IFERROR(AY271/SUM($AY$3:OFFSET($AY$3,MATCH("Üüritav büroopind kokku",$BI$5:$BI$300,0),0))*(SUMIFS(E:E,G:G,"Ühiskasutuses hoone pind",C:C,"ÜÜRITAV PIND",BH:BH,1)+SUMIFS(E:E,G:G,"Hoone üldpind",C:C,"ÜÜRITAV PIND",BH:BH,1)),0),IF(BI271="Üüritav büroopind kokku",SUM($BM$2:BM270),"")))</f>
        <v/>
      </c>
      <c r="BN271" s="34" t="str">
        <f>IF(OR(BF271&lt;&gt;"",BI271="Aktiivne vakantsus"),IFERROR(SUMIFS(INDEX($AC$3:$AU$1002,0,MATCH($BI271,AC$2:AU$2,0)),$BH$3:$BH$1002,1),0),IF(BI271="Üüritav büroopind kokku",SUM($BN$2:BN270), ""))</f>
        <v/>
      </c>
      <c r="BO271" s="34" t="str">
        <f t="shared" si="33"/>
        <v/>
      </c>
      <c r="BP271" s="114" t="str">
        <f t="shared" ca="1" si="31"/>
        <v/>
      </c>
    </row>
    <row r="272" spans="1:68" x14ac:dyDescent="0.3">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c r="BH272" s="108" t="str">
        <f t="shared" si="32"/>
        <v/>
      </c>
      <c r="BI272" s="9" t="str">
        <f t="shared" si="34"/>
        <v/>
      </c>
      <c r="BJ272" s="9" t="str">
        <f t="shared" si="35"/>
        <v/>
      </c>
      <c r="BK272" s="34" t="str">
        <f>IF(BF272&lt;&gt;"",IF(SUMIFS(E:E,H:H,BI272,G:G,"Ainukasutuses pind",C:C,"ÜÜRITAV PIND",BH:BH,1)=0,0,SUMIFS(E:E,H:H,BI272,G:G,"Ainukasutuses pind",C:C,"ÜÜRITAV PIND",BH:BH,1)),IF(BI272="Aktiivne vakantsus",SUMIFS(E:E,C:C,"üüritav pind",G:G,"ainukasutuses pind",BH:BH,1)-SUM($BK$2:BK271),IF(BI272="Üüritav büroopind kokku",SUM($BK$2:BK271),"")))</f>
        <v/>
      </c>
      <c r="BL272" s="34" t="str">
        <f>IF(BF272&lt;&gt;"",IFERROR(SUMIFS(E:E,G:G,"Ainukasutuses pind",C:C,"üüritav pind",H:H,BI272,A:A,-4)/SUMIFS(E:E,G:G,"Ainukasutuses pind",C:C,"üüritav pind",A:A,-4)*(IF(G272="Korruse üldpind", SUMIFS(E:E,G:G,"Ühiskasutuses korruse pind",C:C,"üüritav pind",A:A,-4,BH:BH,1),SUMIFS(E:E,G:G,"Korruse üldpind",C:C,"üüritav pind",A:A,-4,BH:BH,1))+SUMIFS(E:E,G:G,"Ühiskasutuses korruse pind",C:C,"üüritav pind",A:A,-4,BH:BH,1)),0)+IFERROR(SUMIFS(E:E,G:G,"Ainukasutuses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pind",H:H,BI272,A:A,-1)/SUMIFS(E:E,G:G,"Ainukasutuses pind",C:C,"üüritav pind",A:A,-1)*(IF(G272="Korruse üldpind",SUMIFS(E:E,G:G,"Ühiskasutuses korruse pind",C:C,"üüritav pind",A:A,-1,BH:BH,1),SUMIFS(E:E,G:G,"Korruse üldpind",C:C,"üüritav pind",A:A,-1,BH:BH,1))+SUMIFS(E:E,G:G,"Ühiskasutuses korruse pind",C:C,"üüritav pind",A:A,-1,BH:BH,1)),0)+IFERROR(SUMIFS(E:E,G:G,"Ainukasutuses pind",C:C,"üüritav pind",H:H,BI272,A:A,0)/SUMIFS(E:E,G:G,"Ainukasutuses pind",C:C,"üüritav pind",A:A,0)*(IF(G272="Korruse üldpind", SUMIFS(E:E,G:G,"Ühiskasutuses korruse pind",C:C,"üüritav pind",A:A,0,BH:BH,1),SUMIFS(E:E,G:G,"Korruse üldpind",C:C,"üüritav pind",A:A,0,BH:BH,1))+SUMIFS(E:E,G:G,"Ühiskasutuses korruse pind",C:C,"üüritav pind",A:A,0,BH:BH,1)),0)+IFERROR(SUMIFS(E:E,G:G,"Ainukasutuses pind",C:C,"üüritav pind",H:H,BI272,A:A,1)/SUMIFS(E:E,G:G,"Ainukasutuses pind",C:C,"üüritav pind",A:A,1)*(IF(G272="Korruse üldpind", SUMIFS(E:E,G:G,"Ühiskasutuses korruse pind",C:C,"üüritav pind",A:A,1,BH:BH,1),SUMIFS(E:E,G:G,"Korruse üldpind",C:C,"üüritav pind",A:A,1,BH:BH,1))+SUMIFS(E:E,G:G,"Ühiskasutuses korruse pind",C:C,"üüritav pind",A:A,1,BH:BH,1)),0)+IFERROR(SUMIFS(E:E,G:G,"Ainukasutuses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 0)+IFERROR(SUMIFS(E:E,G:G,"Ainukasutuses pind",C:C,"üüritav pind",H:H,BI272,A:A,4)/SUMIFS(E:E,G:G,"Ainukasutuses pind",C:C,"üüritav pind",A:A,4)*(IF(G272="Korruse üldpind",SUMIFS(E:E,G:G,"Ühiskasutuses korruse pind",C:C,"üüritav pind",A:A,4,BH:BH,1),SUMIFS(E:E,G:G,"Korruse üldpind",C:C,"üüritav pind",A:A,4,BH:BH,1))+SUMIFS(E:E,G:G,"Ühiskasutuses korruse pind",C:C,"üüritav pind",A:A,4,BH:BH,1)), 0)+IFERROR(SUMIFS(E:E,G:G,"Ainukasutuses pind",C:C,"üüritav pind",H:H,BI272,A:A,5)/SUMIFS(E:E,G:G,"Ainukasutuses pind",C:C,"üüritav pind",A:A,5)*(IF(G272="Korruse üldpind", SUMIFS(E:E,G:G,"Ühiskasutuses korruse pind",C:C,"üüritav pind",A:A,5,BH:BH,1),SUMIFS(E:E,G:G,"Korruse üldpind",C:C,"üüritav pind",A:A,5,BH:BH,1))+SUMIFS(E:E,G:G,"Ühiskasutuses korruse pind",C:C,"üüritav pind",A:A,5,BH:BH,1)), 0)+IFERROR(SUMIFS(E:E,G:G,"Ainukasutuses pind",C:C,"üüritav pind",H:H,BI272,A:A,6)/SUMIFS(E:E,G:G,"Ainukasutuses pind",C:C,"üüritav pind",A:A,6)*(IF(G272="Korruse üldpind", SUMIFS(E:E,G:G,"Ühiskasutuses korruse pind",C:C,"üüritav pind",A:A,6,BH:BH,1),SUMIFS(E:E,G:G,"Korruse üldpind",C:C,"üüritav pind",A:A,6,BH:BH,1))+SUMIFS(E:E,G:G,"Ühiskasutuses korruse pind",C:C,"üüritav pind",A:A,6,BH:BH,1)),0)+IFERROR(SUMIFS(E:E,G:G,"Ainukasutuses pind",C:C,"üüritav pind",H:H,BI272,A:A,7)/SUMIFS(E:E,G:G,"Ainukasutuses pind",C:C,"üüritav pind",A:A,7)*(IF(G272="Korruse üldpind", SUMIFS(E:E,G:G,"Ühiskasutuses korruse pind",C:C,"üüritav pind",A:A,7,BH:BH,1),SUMIFS(E:E,G:G,"Korruse üldpind",C:C,"üüritav pind",A:A,7,BH:BH,1))+SUMIFS(E:E,G:G,"Ühiskasutuses korruse pind",C:C,"üüritav pind",A:A,7,BH:BH,1)),0)+IFERROR(SUMIFS(E:E,G:G,"Ainukasutuses pind",C:C,"üüritav pind",H:H,BI272,A:A,8)/SUMIFS(E:E,G:G,"Ainukasutuses pind",C:C,"üüritav pind",A:A,8)*(IF(G272="Korruse üldpind", SUMIFS(E:E,G:G,"Ühiskasutuses korruse pind",C:C,"üüritav pind",A:A,8,BH:BH,1),SUMIFS(E:E,G:G,"Korruse üldpind",C:C,"üüritav pind",A:A,8,BH:BH,1))+SUMIFS(E:E,G:G,"Ühiskasutuses korruse pind",C:C,"üüritav pind",A:A,8,BH:BH,1)),0)+IFERROR(SUMIFS(E:E,G:G,"Ainukasutuses pind",C:C,"üüritav pind",H:H,BI272,A:A,9)/SUMIFS(E:E,G:G,"Ainukasutuses pind",C:C,"üüritav pind",A:A,9)*(IF(G272="Korruse üldpind", SUMIFS(E:E,G:G,"Ühiskasutuses korruse pind",C:C,"üüritav pind",A:A,9,BH:BH,1),SUMIFS(E:E,G:G,"Korruse üldpind",C:C,"üüritav pind",A:A,9,BH:BH,1))+SUMIFS(E:E,G:G,"Ühiskasutuses korruse pind",C:C,"üüritav pind",A:A,9,BH:BH,1)),0)+IFERROR(SUMIFS(E:E,G:G,"Ainukasutuses pind",C:C,"üüritav pind",H:H,BI272,A:A,10)/SUMIFS(E:E,G:G,"Ainukasutuses pind",C:C,"üüritav pind",A:A,10)*(IF(G272="Korruse üldpind", SUMIFS(E:E,G:G,"Ühiskasutuses korruse pind",C:C,"üüritav pind",A:A,10,BH:BH,1),SUMIFS(E:E,G:G,"Korruse üldpind",C:C,"üüritav pind",A:A,10,BH:BH,1))+SUMIFS(E:E,G:G,"Ühiskasutuses korruse pind",C:C,"üüritav pind",A:A,10,BH:BH,1)), 0)+IFERROR(SUMIFS(E:E,G:G,"Ainukasutuses pind",C:C,"üüritav pind",H:H,BI272,A:A,11)/SUMIFS(E:E,G:G,"Ainukasutuses pind",C:C,"üüritav pind",A:A,11)*(IF(G272="Korruse üldpind",SUMIFS(E:E,G:G,"Ühiskasutuses korruse pind",C:C,"üüritav pind",A:A,11,BH:BH,1),SUMIFS(E:E,G:G,"Korruse üldpind",C:C,"üüritav pind",A:A,11,BH:BH,1))+SUMIFS(E:E,G:G,"Ühiskasutuses korruse pind",C:C,"üüritav pind",A:A,11,BH:BH,1)), 0)+IFERROR(SUMIFS(E:E,G:G,"Ainukasutuses pind",C:C,"üüritav pind",H:H,BI272,A:A,12)/SUMIFS(E:E,G:G,"Ainukasutuses pind",C:C,"üüritav pind",A:A,12)*(IF(G272="Korruse üldpind", SUMIFS(E:E,G:G,"Ühiskasutuses korruse pind",C:C,"üüritav pind",A:A,12,BH:BH,1),SUMIFS(E:E,G:G,"Korruse üldpind",C:C,"üüritav pind",A:A,12,BH:BH,1))+SUMIFS(E:E,G:G,"Ühiskasutuses korruse pind",C:C,"üüritav pind",A:A,12,BH:BH,1)),0)+IFERROR(SUMIFS(E:E,G:G,"Ainukasutuses pind",C:C,"üüritav pind",H:H,BI272,A:A,13)/SUMIFS(E:E,G:G,"Ainukasutuses pind",C:C,"üüritav pind",A:A,13)*(IF(G272="Korruse üldpind", SUMIFS(E:E,G:G,"Ühiskasutuses korruse pind",C:C,"üüritav pind",A:A,13,BH:BH,1),SUMIFS(E:E,G:G,"Korruse üldpind",C:C,"üüritav pind",A:A,13,BH:BH,1))+SUMIFS(E:E,G:G,"Ühiskasutuses korruse pind",C:C,"üüritav pind",A:A,13,BH:BH,1)),0)+IFERROR(SUMIFS(E:E,G:G,"Ainukasutuses pind",C:C,"Üüritav pind",H:H,BI272,A:A,14)/SUMIFS(E:E,G:G,"Ainukasutuses pind",C:C,"Üüritav pind",A:A,14)*(IF(G272="Korruse üldpind", SUMIFS(E:E,G:G,"Ühiskasutuses korruse pind",C:C,"üüritav pind",A:A,14,BH:BH,1),SUMIFS(E:E,G:G,"Korruse üldpind",C:C,"üüritav pind",A:A,14,BH:BH,1))+SUMIFS(E:E,G:G,"Ühiskasutuses korruse pind",C:C,"üüritav pind",A:A,14,BH:BH,1)), 0),IF(BI272="Aktiivne vakantsus", SUMIFS(E:E,C:C,"üüritav pind",G:G,"Ühiskasutuses korruse pind",BH:BH,1)+SUMIFS(E:E,C:C,"üüritav pind",G:G,"Korruse üldpind",BH:BH,1)-SUM($BL$2:BL271), IF(BI272="Üüritav büroopind kokku", SUM($BL$2:BL271), "")))</f>
        <v/>
      </c>
      <c r="BM272" s="34" t="str">
        <f ca="1">IF(BF272&lt;&gt;"",IFERROR(AY272/SUM($AY$3:OFFSET($AY$3,MATCH("Üüritav büroopind kokku",$BI$5:$BI$300,0),0))*(SUMIFS(E:E,G:G,"Ühiskasutuses hoone pind",C:C,"ÜÜRITAV PIND",BH:BH,1)+SUMIFS(E:E,G:G,"Hoone üldpind",C:C,"ÜÜRITAV PIND",BH:BH,1)),0),IF(BI272="Aktiivne vakantsus",IFERROR(AY272/SUM($AY$3:OFFSET($AY$3,MATCH("Üüritav büroopind kokku",$BI$5:$BI$300,0),0))*(SUMIFS(E:E,G:G,"Ühiskasutuses hoone pind",C:C,"ÜÜRITAV PIND",BH:BH,1)+SUMIFS(E:E,G:G,"Hoone üldpind",C:C,"ÜÜRITAV PIND",BH:BH,1)),0),IF(BI272="Üüritav büroopind kokku",SUM($BM$2:BM271),"")))</f>
        <v/>
      </c>
      <c r="BN272" s="34" t="str">
        <f>IF(OR(BF272&lt;&gt;"",BI272="Aktiivne vakantsus"),IFERROR(SUMIFS(INDEX($AC$3:$AU$1002,0,MATCH($BI272,AC$2:AU$2,0)),$BH$3:$BH$1002,1),0),IF(BI272="Üüritav büroopind kokku",SUM($BN$2:BN271), ""))</f>
        <v/>
      </c>
      <c r="BO272" s="34" t="str">
        <f t="shared" si="33"/>
        <v/>
      </c>
      <c r="BP272" s="114" t="str">
        <f t="shared" ca="1" si="31"/>
        <v/>
      </c>
    </row>
    <row r="273" spans="1:68" x14ac:dyDescent="0.3">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c r="BH273" s="108" t="str">
        <f t="shared" si="32"/>
        <v/>
      </c>
      <c r="BI273" s="9" t="str">
        <f t="shared" si="34"/>
        <v/>
      </c>
      <c r="BJ273" s="9" t="str">
        <f t="shared" si="35"/>
        <v/>
      </c>
      <c r="BK273" s="34" t="str">
        <f>IF(BF273&lt;&gt;"",IF(SUMIFS(E:E,H:H,BI273,G:G,"Ainukasutuses pind",C:C,"ÜÜRITAV PIND",BH:BH,1)=0,0,SUMIFS(E:E,H:H,BI273,G:G,"Ainukasutuses pind",C:C,"ÜÜRITAV PIND",BH:BH,1)),IF(BI273="Aktiivne vakantsus",SUMIFS(E:E,C:C,"üüritav pind",G:G,"ainukasutuses pind",BH:BH,1)-SUM($BK$2:BK272),IF(BI273="Üüritav büroopind kokku",SUM($BK$2:BK272),"")))</f>
        <v/>
      </c>
      <c r="BL273" s="34" t="str">
        <f>IF(BF273&lt;&gt;"",IFERROR(SUMIFS(E:E,G:G,"Ainukasutuses pind",C:C,"üüritav pind",H:H,BI273,A:A,-4)/SUMIFS(E:E,G:G,"Ainukasutuses pind",C:C,"üüritav pind",A:A,-4)*(IF(G273="Korruse üldpind", SUMIFS(E:E,G:G,"Ühiskasutuses korruse pind",C:C,"üüritav pind",A:A,-4,BH:BH,1),SUMIFS(E:E,G:G,"Korruse üldpind",C:C,"üüritav pind",A:A,-4,BH:BH,1))+SUMIFS(E:E,G:G,"Ühiskasutuses korruse pind",C:C,"üüritav pind",A:A,-4,BH:BH,1)),0)+IFERROR(SUMIFS(E:E,G:G,"Ainukasutuses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pind",H:H,BI273,A:A,-1)/SUMIFS(E:E,G:G,"Ainukasutuses pind",C:C,"üüritav pind",A:A,-1)*(IF(G273="Korruse üldpind",SUMIFS(E:E,G:G,"Ühiskasutuses korruse pind",C:C,"üüritav pind",A:A,-1,BH:BH,1),SUMIFS(E:E,G:G,"Korruse üldpind",C:C,"üüritav pind",A:A,-1,BH:BH,1))+SUMIFS(E:E,G:G,"Ühiskasutuses korruse pind",C:C,"üüritav pind",A:A,-1,BH:BH,1)),0)+IFERROR(SUMIFS(E:E,G:G,"Ainukasutuses pind",C:C,"üüritav pind",H:H,BI273,A:A,0)/SUMIFS(E:E,G:G,"Ainukasutuses pind",C:C,"üüritav pind",A:A,0)*(IF(G273="Korruse üldpind", SUMIFS(E:E,G:G,"Ühiskasutuses korruse pind",C:C,"üüritav pind",A:A,0,BH:BH,1),SUMIFS(E:E,G:G,"Korruse üldpind",C:C,"üüritav pind",A:A,0,BH:BH,1))+SUMIFS(E:E,G:G,"Ühiskasutuses korruse pind",C:C,"üüritav pind",A:A,0,BH:BH,1)),0)+IFERROR(SUMIFS(E:E,G:G,"Ainukasutuses pind",C:C,"üüritav pind",H:H,BI273,A:A,1)/SUMIFS(E:E,G:G,"Ainukasutuses pind",C:C,"üüritav pind",A:A,1)*(IF(G273="Korruse üldpind", SUMIFS(E:E,G:G,"Ühiskasutuses korruse pind",C:C,"üüritav pind",A:A,1,BH:BH,1),SUMIFS(E:E,G:G,"Korruse üldpind",C:C,"üüritav pind",A:A,1,BH:BH,1))+SUMIFS(E:E,G:G,"Ühiskasutuses korruse pind",C:C,"üüritav pind",A:A,1,BH:BH,1)),0)+IFERROR(SUMIFS(E:E,G:G,"Ainukasutuses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 0)+IFERROR(SUMIFS(E:E,G:G,"Ainukasutuses pind",C:C,"üüritav pind",H:H,BI273,A:A,4)/SUMIFS(E:E,G:G,"Ainukasutuses pind",C:C,"üüritav pind",A:A,4)*(IF(G273="Korruse üldpind",SUMIFS(E:E,G:G,"Ühiskasutuses korruse pind",C:C,"üüritav pind",A:A,4,BH:BH,1),SUMIFS(E:E,G:G,"Korruse üldpind",C:C,"üüritav pind",A:A,4,BH:BH,1))+SUMIFS(E:E,G:G,"Ühiskasutuses korruse pind",C:C,"üüritav pind",A:A,4,BH:BH,1)), 0)+IFERROR(SUMIFS(E:E,G:G,"Ainukasutuses pind",C:C,"üüritav pind",H:H,BI273,A:A,5)/SUMIFS(E:E,G:G,"Ainukasutuses pind",C:C,"üüritav pind",A:A,5)*(IF(G273="Korruse üldpind", SUMIFS(E:E,G:G,"Ühiskasutuses korruse pind",C:C,"üüritav pind",A:A,5,BH:BH,1),SUMIFS(E:E,G:G,"Korruse üldpind",C:C,"üüritav pind",A:A,5,BH:BH,1))+SUMIFS(E:E,G:G,"Ühiskasutuses korruse pind",C:C,"üüritav pind",A:A,5,BH:BH,1)), 0)+IFERROR(SUMIFS(E:E,G:G,"Ainukasutuses pind",C:C,"üüritav pind",H:H,BI273,A:A,6)/SUMIFS(E:E,G:G,"Ainukasutuses pind",C:C,"üüritav pind",A:A,6)*(IF(G273="Korruse üldpind", SUMIFS(E:E,G:G,"Ühiskasutuses korruse pind",C:C,"üüritav pind",A:A,6,BH:BH,1),SUMIFS(E:E,G:G,"Korruse üldpind",C:C,"üüritav pind",A:A,6,BH:BH,1))+SUMIFS(E:E,G:G,"Ühiskasutuses korruse pind",C:C,"üüritav pind",A:A,6,BH:BH,1)),0)+IFERROR(SUMIFS(E:E,G:G,"Ainukasutuses pind",C:C,"üüritav pind",H:H,BI273,A:A,7)/SUMIFS(E:E,G:G,"Ainukasutuses pind",C:C,"üüritav pind",A:A,7)*(IF(G273="Korruse üldpind", SUMIFS(E:E,G:G,"Ühiskasutuses korruse pind",C:C,"üüritav pind",A:A,7,BH:BH,1),SUMIFS(E:E,G:G,"Korruse üldpind",C:C,"üüritav pind",A:A,7,BH:BH,1))+SUMIFS(E:E,G:G,"Ühiskasutuses korruse pind",C:C,"üüritav pind",A:A,7,BH:BH,1)),0)+IFERROR(SUMIFS(E:E,G:G,"Ainukasutuses pind",C:C,"üüritav pind",H:H,BI273,A:A,8)/SUMIFS(E:E,G:G,"Ainukasutuses pind",C:C,"üüritav pind",A:A,8)*(IF(G273="Korruse üldpind", SUMIFS(E:E,G:G,"Ühiskasutuses korruse pind",C:C,"üüritav pind",A:A,8,BH:BH,1),SUMIFS(E:E,G:G,"Korruse üldpind",C:C,"üüritav pind",A:A,8,BH:BH,1))+SUMIFS(E:E,G:G,"Ühiskasutuses korruse pind",C:C,"üüritav pind",A:A,8,BH:BH,1)),0)+IFERROR(SUMIFS(E:E,G:G,"Ainukasutuses pind",C:C,"üüritav pind",H:H,BI273,A:A,9)/SUMIFS(E:E,G:G,"Ainukasutuses pind",C:C,"üüritav pind",A:A,9)*(IF(G273="Korruse üldpind", SUMIFS(E:E,G:G,"Ühiskasutuses korruse pind",C:C,"üüritav pind",A:A,9,BH:BH,1),SUMIFS(E:E,G:G,"Korruse üldpind",C:C,"üüritav pind",A:A,9,BH:BH,1))+SUMIFS(E:E,G:G,"Ühiskasutuses korruse pind",C:C,"üüritav pind",A:A,9,BH:BH,1)),0)+IFERROR(SUMIFS(E:E,G:G,"Ainukasutuses pind",C:C,"üüritav pind",H:H,BI273,A:A,10)/SUMIFS(E:E,G:G,"Ainukasutuses pind",C:C,"üüritav pind",A:A,10)*(IF(G273="Korruse üldpind", SUMIFS(E:E,G:G,"Ühiskasutuses korruse pind",C:C,"üüritav pind",A:A,10,BH:BH,1),SUMIFS(E:E,G:G,"Korruse üldpind",C:C,"üüritav pind",A:A,10,BH:BH,1))+SUMIFS(E:E,G:G,"Ühiskasutuses korruse pind",C:C,"üüritav pind",A:A,10,BH:BH,1)), 0)+IFERROR(SUMIFS(E:E,G:G,"Ainukasutuses pind",C:C,"üüritav pind",H:H,BI273,A:A,11)/SUMIFS(E:E,G:G,"Ainukasutuses pind",C:C,"üüritav pind",A:A,11)*(IF(G273="Korruse üldpind",SUMIFS(E:E,G:G,"Ühiskasutuses korruse pind",C:C,"üüritav pind",A:A,11,BH:BH,1),SUMIFS(E:E,G:G,"Korruse üldpind",C:C,"üüritav pind",A:A,11,BH:BH,1))+SUMIFS(E:E,G:G,"Ühiskasutuses korruse pind",C:C,"üüritav pind",A:A,11,BH:BH,1)), 0)+IFERROR(SUMIFS(E:E,G:G,"Ainukasutuses pind",C:C,"üüritav pind",H:H,BI273,A:A,12)/SUMIFS(E:E,G:G,"Ainukasutuses pind",C:C,"üüritav pind",A:A,12)*(IF(G273="Korruse üldpind", SUMIFS(E:E,G:G,"Ühiskasutuses korruse pind",C:C,"üüritav pind",A:A,12,BH:BH,1),SUMIFS(E:E,G:G,"Korruse üldpind",C:C,"üüritav pind",A:A,12,BH:BH,1))+SUMIFS(E:E,G:G,"Ühiskasutuses korruse pind",C:C,"üüritav pind",A:A,12,BH:BH,1)),0)+IFERROR(SUMIFS(E:E,G:G,"Ainukasutuses pind",C:C,"üüritav pind",H:H,BI273,A:A,13)/SUMIFS(E:E,G:G,"Ainukasutuses pind",C:C,"üüritav pind",A:A,13)*(IF(G273="Korruse üldpind", SUMIFS(E:E,G:G,"Ühiskasutuses korruse pind",C:C,"üüritav pind",A:A,13,BH:BH,1),SUMIFS(E:E,G:G,"Korruse üldpind",C:C,"üüritav pind",A:A,13,BH:BH,1))+SUMIFS(E:E,G:G,"Ühiskasutuses korruse pind",C:C,"üüritav pind",A:A,13,BH:BH,1)),0)+IFERROR(SUMIFS(E:E,G:G,"Ainukasutuses pind",C:C,"Üüritav pind",H:H,BI273,A:A,14)/SUMIFS(E:E,G:G,"Ainukasutuses pind",C:C,"Üüritav pind",A:A,14)*(IF(G273="Korruse üldpind", SUMIFS(E:E,G:G,"Ühiskasutuses korruse pind",C:C,"üüritav pind",A:A,14,BH:BH,1),SUMIFS(E:E,G:G,"Korruse üldpind",C:C,"üüritav pind",A:A,14,BH:BH,1))+SUMIFS(E:E,G:G,"Ühiskasutuses korruse pind",C:C,"üüritav pind",A:A,14,BH:BH,1)), 0),IF(BI273="Aktiivne vakantsus", SUMIFS(E:E,C:C,"üüritav pind",G:G,"Ühiskasutuses korruse pind",BH:BH,1)+SUMIFS(E:E,C:C,"üüritav pind",G:G,"Korruse üldpind",BH:BH,1)-SUM($BL$2:BL272), IF(BI273="Üüritav büroopind kokku", SUM($BL$2:BL272), "")))</f>
        <v/>
      </c>
      <c r="BM273" s="34" t="str">
        <f ca="1">IF(BF273&lt;&gt;"",IFERROR(AY273/SUM($AY$3:OFFSET($AY$3,MATCH("Üüritav büroopind kokku",$BI$5:$BI$300,0),0))*(SUMIFS(E:E,G:G,"Ühiskasutuses hoone pind",C:C,"ÜÜRITAV PIND",BH:BH,1)+SUMIFS(E:E,G:G,"Hoone üldpind",C:C,"ÜÜRITAV PIND",BH:BH,1)),0),IF(BI273="Aktiivne vakantsus",IFERROR(AY273/SUM($AY$3:OFFSET($AY$3,MATCH("Üüritav büroopind kokku",$BI$5:$BI$300,0),0))*(SUMIFS(E:E,G:G,"Ühiskasutuses hoone pind",C:C,"ÜÜRITAV PIND",BH:BH,1)+SUMIFS(E:E,G:G,"Hoone üldpind",C:C,"ÜÜRITAV PIND",BH:BH,1)),0),IF(BI273="Üüritav büroopind kokku",SUM($BM$2:BM272),"")))</f>
        <v/>
      </c>
      <c r="BN273" s="34" t="str">
        <f>IF(OR(BF273&lt;&gt;"",BI273="Aktiivne vakantsus"),IFERROR(SUMIFS(INDEX($AC$3:$AU$1002,0,MATCH($BI273,AC$2:AU$2,0)),$BH$3:$BH$1002,1),0),IF(BI273="Üüritav büroopind kokku",SUM($BN$2:BN272), ""))</f>
        <v/>
      </c>
      <c r="BO273" s="34" t="str">
        <f t="shared" si="33"/>
        <v/>
      </c>
      <c r="BP273" s="114" t="str">
        <f t="shared" ca="1" si="31"/>
        <v/>
      </c>
    </row>
    <row r="274" spans="1:68" x14ac:dyDescent="0.3">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c r="BH274" s="108" t="str">
        <f t="shared" si="32"/>
        <v/>
      </c>
      <c r="BI274" s="9" t="str">
        <f t="shared" si="34"/>
        <v/>
      </c>
      <c r="BJ274" s="9" t="str">
        <f t="shared" si="35"/>
        <v/>
      </c>
      <c r="BK274" s="34" t="str">
        <f>IF(BF274&lt;&gt;"",IF(SUMIFS(E:E,H:H,BI274,G:G,"Ainukasutuses pind",C:C,"ÜÜRITAV PIND",BH:BH,1)=0,0,SUMIFS(E:E,H:H,BI274,G:G,"Ainukasutuses pind",C:C,"ÜÜRITAV PIND",BH:BH,1)),IF(BI274="Aktiivne vakantsus",SUMIFS(E:E,C:C,"üüritav pind",G:G,"ainukasutuses pind",BH:BH,1)-SUM($BK$2:BK273),IF(BI274="Üüritav büroopind kokku",SUM($BK$2:BK273),"")))</f>
        <v/>
      </c>
      <c r="BL274" s="34" t="str">
        <f>IF(BF274&lt;&gt;"",IFERROR(SUMIFS(E:E,G:G,"Ainukasutuses pind",C:C,"üüritav pind",H:H,BI274,A:A,-4)/SUMIFS(E:E,G:G,"Ainukasutuses pind",C:C,"üüritav pind",A:A,-4)*(IF(G274="Korruse üldpind", SUMIFS(E:E,G:G,"Ühiskasutuses korruse pind",C:C,"üüritav pind",A:A,-4,BH:BH,1),SUMIFS(E:E,G:G,"Korruse üldpind",C:C,"üüritav pind",A:A,-4,BH:BH,1))+SUMIFS(E:E,G:G,"Ühiskasutuses korruse pind",C:C,"üüritav pind",A:A,-4,BH:BH,1)),0)+IFERROR(SUMIFS(E:E,G:G,"Ainukasutuses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pind",H:H,BI274,A:A,-1)/SUMIFS(E:E,G:G,"Ainukasutuses pind",C:C,"üüritav pind",A:A,-1)*(IF(G274="Korruse üldpind",SUMIFS(E:E,G:G,"Ühiskasutuses korruse pind",C:C,"üüritav pind",A:A,-1,BH:BH,1),SUMIFS(E:E,G:G,"Korruse üldpind",C:C,"üüritav pind",A:A,-1,BH:BH,1))+SUMIFS(E:E,G:G,"Ühiskasutuses korruse pind",C:C,"üüritav pind",A:A,-1,BH:BH,1)),0)+IFERROR(SUMIFS(E:E,G:G,"Ainukasutuses pind",C:C,"üüritav pind",H:H,BI274,A:A,0)/SUMIFS(E:E,G:G,"Ainukasutuses pind",C:C,"üüritav pind",A:A,0)*(IF(G274="Korruse üldpind", SUMIFS(E:E,G:G,"Ühiskasutuses korruse pind",C:C,"üüritav pind",A:A,0,BH:BH,1),SUMIFS(E:E,G:G,"Korruse üldpind",C:C,"üüritav pind",A:A,0,BH:BH,1))+SUMIFS(E:E,G:G,"Ühiskasutuses korruse pind",C:C,"üüritav pind",A:A,0,BH:BH,1)),0)+IFERROR(SUMIFS(E:E,G:G,"Ainukasutuses pind",C:C,"üüritav pind",H:H,BI274,A:A,1)/SUMIFS(E:E,G:G,"Ainukasutuses pind",C:C,"üüritav pind",A:A,1)*(IF(G274="Korruse üldpind", SUMIFS(E:E,G:G,"Ühiskasutuses korruse pind",C:C,"üüritav pind",A:A,1,BH:BH,1),SUMIFS(E:E,G:G,"Korruse üldpind",C:C,"üüritav pind",A:A,1,BH:BH,1))+SUMIFS(E:E,G:G,"Ühiskasutuses korruse pind",C:C,"üüritav pind",A:A,1,BH:BH,1)),0)+IFERROR(SUMIFS(E:E,G:G,"Ainukasutuses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 0)+IFERROR(SUMIFS(E:E,G:G,"Ainukasutuses pind",C:C,"üüritav pind",H:H,BI274,A:A,4)/SUMIFS(E:E,G:G,"Ainukasutuses pind",C:C,"üüritav pind",A:A,4)*(IF(G274="Korruse üldpind",SUMIFS(E:E,G:G,"Ühiskasutuses korruse pind",C:C,"üüritav pind",A:A,4,BH:BH,1),SUMIFS(E:E,G:G,"Korruse üldpind",C:C,"üüritav pind",A:A,4,BH:BH,1))+SUMIFS(E:E,G:G,"Ühiskasutuses korruse pind",C:C,"üüritav pind",A:A,4,BH:BH,1)), 0)+IFERROR(SUMIFS(E:E,G:G,"Ainukasutuses pind",C:C,"üüritav pind",H:H,BI274,A:A,5)/SUMIFS(E:E,G:G,"Ainukasutuses pind",C:C,"üüritav pind",A:A,5)*(IF(G274="Korruse üldpind", SUMIFS(E:E,G:G,"Ühiskasutuses korruse pind",C:C,"üüritav pind",A:A,5,BH:BH,1),SUMIFS(E:E,G:G,"Korruse üldpind",C:C,"üüritav pind",A:A,5,BH:BH,1))+SUMIFS(E:E,G:G,"Ühiskasutuses korruse pind",C:C,"üüritav pind",A:A,5,BH:BH,1)), 0)+IFERROR(SUMIFS(E:E,G:G,"Ainukasutuses pind",C:C,"üüritav pind",H:H,BI274,A:A,6)/SUMIFS(E:E,G:G,"Ainukasutuses pind",C:C,"üüritav pind",A:A,6)*(IF(G274="Korruse üldpind", SUMIFS(E:E,G:G,"Ühiskasutuses korruse pind",C:C,"üüritav pind",A:A,6,BH:BH,1),SUMIFS(E:E,G:G,"Korruse üldpind",C:C,"üüritav pind",A:A,6,BH:BH,1))+SUMIFS(E:E,G:G,"Ühiskasutuses korruse pind",C:C,"üüritav pind",A:A,6,BH:BH,1)),0)+IFERROR(SUMIFS(E:E,G:G,"Ainukasutuses pind",C:C,"üüritav pind",H:H,BI274,A:A,7)/SUMIFS(E:E,G:G,"Ainukasutuses pind",C:C,"üüritav pind",A:A,7)*(IF(G274="Korruse üldpind", SUMIFS(E:E,G:G,"Ühiskasutuses korruse pind",C:C,"üüritav pind",A:A,7,BH:BH,1),SUMIFS(E:E,G:G,"Korruse üldpind",C:C,"üüritav pind",A:A,7,BH:BH,1))+SUMIFS(E:E,G:G,"Ühiskasutuses korruse pind",C:C,"üüritav pind",A:A,7,BH:BH,1)),0)+IFERROR(SUMIFS(E:E,G:G,"Ainukasutuses pind",C:C,"üüritav pind",H:H,BI274,A:A,8)/SUMIFS(E:E,G:G,"Ainukasutuses pind",C:C,"üüritav pind",A:A,8)*(IF(G274="Korruse üldpind", SUMIFS(E:E,G:G,"Ühiskasutuses korruse pind",C:C,"üüritav pind",A:A,8,BH:BH,1),SUMIFS(E:E,G:G,"Korruse üldpind",C:C,"üüritav pind",A:A,8,BH:BH,1))+SUMIFS(E:E,G:G,"Ühiskasutuses korruse pind",C:C,"üüritav pind",A:A,8,BH:BH,1)),0)+IFERROR(SUMIFS(E:E,G:G,"Ainukasutuses pind",C:C,"üüritav pind",H:H,BI274,A:A,9)/SUMIFS(E:E,G:G,"Ainukasutuses pind",C:C,"üüritav pind",A:A,9)*(IF(G274="Korruse üldpind", SUMIFS(E:E,G:G,"Ühiskasutuses korruse pind",C:C,"üüritav pind",A:A,9,BH:BH,1),SUMIFS(E:E,G:G,"Korruse üldpind",C:C,"üüritav pind",A:A,9,BH:BH,1))+SUMIFS(E:E,G:G,"Ühiskasutuses korruse pind",C:C,"üüritav pind",A:A,9,BH:BH,1)),0)+IFERROR(SUMIFS(E:E,G:G,"Ainukasutuses pind",C:C,"üüritav pind",H:H,BI274,A:A,10)/SUMIFS(E:E,G:G,"Ainukasutuses pind",C:C,"üüritav pind",A:A,10)*(IF(G274="Korruse üldpind", SUMIFS(E:E,G:G,"Ühiskasutuses korruse pind",C:C,"üüritav pind",A:A,10,BH:BH,1),SUMIFS(E:E,G:G,"Korruse üldpind",C:C,"üüritav pind",A:A,10,BH:BH,1))+SUMIFS(E:E,G:G,"Ühiskasutuses korruse pind",C:C,"üüritav pind",A:A,10,BH:BH,1)), 0)+IFERROR(SUMIFS(E:E,G:G,"Ainukasutuses pind",C:C,"üüritav pind",H:H,BI274,A:A,11)/SUMIFS(E:E,G:G,"Ainukasutuses pind",C:C,"üüritav pind",A:A,11)*(IF(G274="Korruse üldpind",SUMIFS(E:E,G:G,"Ühiskasutuses korruse pind",C:C,"üüritav pind",A:A,11,BH:BH,1),SUMIFS(E:E,G:G,"Korruse üldpind",C:C,"üüritav pind",A:A,11,BH:BH,1))+SUMIFS(E:E,G:G,"Ühiskasutuses korruse pind",C:C,"üüritav pind",A:A,11,BH:BH,1)), 0)+IFERROR(SUMIFS(E:E,G:G,"Ainukasutuses pind",C:C,"üüritav pind",H:H,BI274,A:A,12)/SUMIFS(E:E,G:G,"Ainukasutuses pind",C:C,"üüritav pind",A:A,12)*(IF(G274="Korruse üldpind", SUMIFS(E:E,G:G,"Ühiskasutuses korruse pind",C:C,"üüritav pind",A:A,12,BH:BH,1),SUMIFS(E:E,G:G,"Korruse üldpind",C:C,"üüritav pind",A:A,12,BH:BH,1))+SUMIFS(E:E,G:G,"Ühiskasutuses korruse pind",C:C,"üüritav pind",A:A,12,BH:BH,1)),0)+IFERROR(SUMIFS(E:E,G:G,"Ainukasutuses pind",C:C,"üüritav pind",H:H,BI274,A:A,13)/SUMIFS(E:E,G:G,"Ainukasutuses pind",C:C,"üüritav pind",A:A,13)*(IF(G274="Korruse üldpind", SUMIFS(E:E,G:G,"Ühiskasutuses korruse pind",C:C,"üüritav pind",A:A,13,BH:BH,1),SUMIFS(E:E,G:G,"Korruse üldpind",C:C,"üüritav pind",A:A,13,BH:BH,1))+SUMIFS(E:E,G:G,"Ühiskasutuses korruse pind",C:C,"üüritav pind",A:A,13,BH:BH,1)),0)+IFERROR(SUMIFS(E:E,G:G,"Ainukasutuses pind",C:C,"Üüritav pind",H:H,BI274,A:A,14)/SUMIFS(E:E,G:G,"Ainukasutuses pind",C:C,"Üüritav pind",A:A,14)*(IF(G274="Korruse üldpind", SUMIFS(E:E,G:G,"Ühiskasutuses korruse pind",C:C,"üüritav pind",A:A,14,BH:BH,1),SUMIFS(E:E,G:G,"Korruse üldpind",C:C,"üüritav pind",A:A,14,BH:BH,1))+SUMIFS(E:E,G:G,"Ühiskasutuses korruse pind",C:C,"üüritav pind",A:A,14,BH:BH,1)), 0),IF(BI274="Aktiivne vakantsus", SUMIFS(E:E,C:C,"üüritav pind",G:G,"Ühiskasutuses korruse pind",BH:BH,1)+SUMIFS(E:E,C:C,"üüritav pind",G:G,"Korruse üldpind",BH:BH,1)-SUM($BL$2:BL273), IF(BI274="Üüritav büroopind kokku", SUM($BL$2:BL273), "")))</f>
        <v/>
      </c>
      <c r="BM274" s="34" t="str">
        <f ca="1">IF(BF274&lt;&gt;"",IFERROR(AY274/SUM($AY$3:OFFSET($AY$3,MATCH("Üüritav büroopind kokku",$BI$5:$BI$300,0),0))*(SUMIFS(E:E,G:G,"Ühiskasutuses hoone pind",C:C,"ÜÜRITAV PIND",BH:BH,1)+SUMIFS(E:E,G:G,"Hoone üldpind",C:C,"ÜÜRITAV PIND",BH:BH,1)),0),IF(BI274="Aktiivne vakantsus",IFERROR(AY274/SUM($AY$3:OFFSET($AY$3,MATCH("Üüritav büroopind kokku",$BI$5:$BI$300,0),0))*(SUMIFS(E:E,G:G,"Ühiskasutuses hoone pind",C:C,"ÜÜRITAV PIND",BH:BH,1)+SUMIFS(E:E,G:G,"Hoone üldpind",C:C,"ÜÜRITAV PIND",BH:BH,1)),0),IF(BI274="Üüritav büroopind kokku",SUM($BM$2:BM273),"")))</f>
        <v/>
      </c>
      <c r="BN274" s="34" t="str">
        <f>IF(OR(BF274&lt;&gt;"",BI274="Aktiivne vakantsus"),IFERROR(SUMIFS(INDEX($AC$3:$AU$1002,0,MATCH($BI274,AC$2:AU$2,0)),$BH$3:$BH$1002,1),0),IF(BI274="Üüritav büroopind kokku",SUM($BN$2:BN273), ""))</f>
        <v/>
      </c>
      <c r="BO274" s="34" t="str">
        <f t="shared" si="33"/>
        <v/>
      </c>
      <c r="BP274" s="114" t="str">
        <f t="shared" ca="1" si="31"/>
        <v/>
      </c>
    </row>
    <row r="275" spans="1:68" x14ac:dyDescent="0.3">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c r="BH275" s="108" t="str">
        <f t="shared" si="32"/>
        <v/>
      </c>
      <c r="BI275" s="9" t="str">
        <f t="shared" si="34"/>
        <v/>
      </c>
      <c r="BJ275" s="9" t="str">
        <f t="shared" si="35"/>
        <v/>
      </c>
      <c r="BK275" s="34" t="str">
        <f>IF(BF275&lt;&gt;"",IF(SUMIFS(E:E,H:H,BI275,G:G,"Ainukasutuses pind",C:C,"ÜÜRITAV PIND",BH:BH,1)=0,0,SUMIFS(E:E,H:H,BI275,G:G,"Ainukasutuses pind",C:C,"ÜÜRITAV PIND",BH:BH,1)),IF(BI275="Aktiivne vakantsus",SUMIFS(E:E,C:C,"üüritav pind",G:G,"ainukasutuses pind",BH:BH,1)-SUM($BK$2:BK274),IF(BI275="Üüritav büroopind kokku",SUM($BK$2:BK274),"")))</f>
        <v/>
      </c>
      <c r="BL275" s="34" t="str">
        <f>IF(BF275&lt;&gt;"",IFERROR(SUMIFS(E:E,G:G,"Ainukasutuses pind",C:C,"üüritav pind",H:H,BI275,A:A,-4)/SUMIFS(E:E,G:G,"Ainukasutuses pind",C:C,"üüritav pind",A:A,-4)*(IF(G275="Korruse üldpind", SUMIFS(E:E,G:G,"Ühiskasutuses korruse pind",C:C,"üüritav pind",A:A,-4,BH:BH,1),SUMIFS(E:E,G:G,"Korruse üldpind",C:C,"üüritav pind",A:A,-4,BH:BH,1))+SUMIFS(E:E,G:G,"Ühiskasutuses korruse pind",C:C,"üüritav pind",A:A,-4,BH:BH,1)),0)+IFERROR(SUMIFS(E:E,G:G,"Ainukasutuses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pind",H:H,BI275,A:A,-1)/SUMIFS(E:E,G:G,"Ainukasutuses pind",C:C,"üüritav pind",A:A,-1)*(IF(G275="Korruse üldpind",SUMIFS(E:E,G:G,"Ühiskasutuses korruse pind",C:C,"üüritav pind",A:A,-1,BH:BH,1),SUMIFS(E:E,G:G,"Korruse üldpind",C:C,"üüritav pind",A:A,-1,BH:BH,1))+SUMIFS(E:E,G:G,"Ühiskasutuses korruse pind",C:C,"üüritav pind",A:A,-1,BH:BH,1)),0)+IFERROR(SUMIFS(E:E,G:G,"Ainukasutuses pind",C:C,"üüritav pind",H:H,BI275,A:A,0)/SUMIFS(E:E,G:G,"Ainukasutuses pind",C:C,"üüritav pind",A:A,0)*(IF(G275="Korruse üldpind", SUMIFS(E:E,G:G,"Ühiskasutuses korruse pind",C:C,"üüritav pind",A:A,0,BH:BH,1),SUMIFS(E:E,G:G,"Korruse üldpind",C:C,"üüritav pind",A:A,0,BH:BH,1))+SUMIFS(E:E,G:G,"Ühiskasutuses korruse pind",C:C,"üüritav pind",A:A,0,BH:BH,1)),0)+IFERROR(SUMIFS(E:E,G:G,"Ainukasutuses pind",C:C,"üüritav pind",H:H,BI275,A:A,1)/SUMIFS(E:E,G:G,"Ainukasutuses pind",C:C,"üüritav pind",A:A,1)*(IF(G275="Korruse üldpind", SUMIFS(E:E,G:G,"Ühiskasutuses korruse pind",C:C,"üüritav pind",A:A,1,BH:BH,1),SUMIFS(E:E,G:G,"Korruse üldpind",C:C,"üüritav pind",A:A,1,BH:BH,1))+SUMIFS(E:E,G:G,"Ühiskasutuses korruse pind",C:C,"üüritav pind",A:A,1,BH:BH,1)),0)+IFERROR(SUMIFS(E:E,G:G,"Ainukasutuses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 0)+IFERROR(SUMIFS(E:E,G:G,"Ainukasutuses pind",C:C,"üüritav pind",H:H,BI275,A:A,4)/SUMIFS(E:E,G:G,"Ainukasutuses pind",C:C,"üüritav pind",A:A,4)*(IF(G275="Korruse üldpind",SUMIFS(E:E,G:G,"Ühiskasutuses korruse pind",C:C,"üüritav pind",A:A,4,BH:BH,1),SUMIFS(E:E,G:G,"Korruse üldpind",C:C,"üüritav pind",A:A,4,BH:BH,1))+SUMIFS(E:E,G:G,"Ühiskasutuses korruse pind",C:C,"üüritav pind",A:A,4,BH:BH,1)), 0)+IFERROR(SUMIFS(E:E,G:G,"Ainukasutuses pind",C:C,"üüritav pind",H:H,BI275,A:A,5)/SUMIFS(E:E,G:G,"Ainukasutuses pind",C:C,"üüritav pind",A:A,5)*(IF(G275="Korruse üldpind", SUMIFS(E:E,G:G,"Ühiskasutuses korruse pind",C:C,"üüritav pind",A:A,5,BH:BH,1),SUMIFS(E:E,G:G,"Korruse üldpind",C:C,"üüritav pind",A:A,5,BH:BH,1))+SUMIFS(E:E,G:G,"Ühiskasutuses korruse pind",C:C,"üüritav pind",A:A,5,BH:BH,1)), 0)+IFERROR(SUMIFS(E:E,G:G,"Ainukasutuses pind",C:C,"üüritav pind",H:H,BI275,A:A,6)/SUMIFS(E:E,G:G,"Ainukasutuses pind",C:C,"üüritav pind",A:A,6)*(IF(G275="Korruse üldpind", SUMIFS(E:E,G:G,"Ühiskasutuses korruse pind",C:C,"üüritav pind",A:A,6,BH:BH,1),SUMIFS(E:E,G:G,"Korruse üldpind",C:C,"üüritav pind",A:A,6,BH:BH,1))+SUMIFS(E:E,G:G,"Ühiskasutuses korruse pind",C:C,"üüritav pind",A:A,6,BH:BH,1)),0)+IFERROR(SUMIFS(E:E,G:G,"Ainukasutuses pind",C:C,"üüritav pind",H:H,BI275,A:A,7)/SUMIFS(E:E,G:G,"Ainukasutuses pind",C:C,"üüritav pind",A:A,7)*(IF(G275="Korruse üldpind", SUMIFS(E:E,G:G,"Ühiskasutuses korruse pind",C:C,"üüritav pind",A:A,7,BH:BH,1),SUMIFS(E:E,G:G,"Korruse üldpind",C:C,"üüritav pind",A:A,7,BH:BH,1))+SUMIFS(E:E,G:G,"Ühiskasutuses korruse pind",C:C,"üüritav pind",A:A,7,BH:BH,1)),0)+IFERROR(SUMIFS(E:E,G:G,"Ainukasutuses pind",C:C,"üüritav pind",H:H,BI275,A:A,8)/SUMIFS(E:E,G:G,"Ainukasutuses pind",C:C,"üüritav pind",A:A,8)*(IF(G275="Korruse üldpind", SUMIFS(E:E,G:G,"Ühiskasutuses korruse pind",C:C,"üüritav pind",A:A,8,BH:BH,1),SUMIFS(E:E,G:G,"Korruse üldpind",C:C,"üüritav pind",A:A,8,BH:BH,1))+SUMIFS(E:E,G:G,"Ühiskasutuses korruse pind",C:C,"üüritav pind",A:A,8,BH:BH,1)),0)+IFERROR(SUMIFS(E:E,G:G,"Ainukasutuses pind",C:C,"üüritav pind",H:H,BI275,A:A,9)/SUMIFS(E:E,G:G,"Ainukasutuses pind",C:C,"üüritav pind",A:A,9)*(IF(G275="Korruse üldpind", SUMIFS(E:E,G:G,"Ühiskasutuses korruse pind",C:C,"üüritav pind",A:A,9,BH:BH,1),SUMIFS(E:E,G:G,"Korruse üldpind",C:C,"üüritav pind",A:A,9,BH:BH,1))+SUMIFS(E:E,G:G,"Ühiskasutuses korruse pind",C:C,"üüritav pind",A:A,9,BH:BH,1)),0)+IFERROR(SUMIFS(E:E,G:G,"Ainukasutuses pind",C:C,"üüritav pind",H:H,BI275,A:A,10)/SUMIFS(E:E,G:G,"Ainukasutuses pind",C:C,"üüritav pind",A:A,10)*(IF(G275="Korruse üldpind", SUMIFS(E:E,G:G,"Ühiskasutuses korruse pind",C:C,"üüritav pind",A:A,10,BH:BH,1),SUMIFS(E:E,G:G,"Korruse üldpind",C:C,"üüritav pind",A:A,10,BH:BH,1))+SUMIFS(E:E,G:G,"Ühiskasutuses korruse pind",C:C,"üüritav pind",A:A,10,BH:BH,1)), 0)+IFERROR(SUMIFS(E:E,G:G,"Ainukasutuses pind",C:C,"üüritav pind",H:H,BI275,A:A,11)/SUMIFS(E:E,G:G,"Ainukasutuses pind",C:C,"üüritav pind",A:A,11)*(IF(G275="Korruse üldpind",SUMIFS(E:E,G:G,"Ühiskasutuses korruse pind",C:C,"üüritav pind",A:A,11,BH:BH,1),SUMIFS(E:E,G:G,"Korruse üldpind",C:C,"üüritav pind",A:A,11,BH:BH,1))+SUMIFS(E:E,G:G,"Ühiskasutuses korruse pind",C:C,"üüritav pind",A:A,11,BH:BH,1)), 0)+IFERROR(SUMIFS(E:E,G:G,"Ainukasutuses pind",C:C,"üüritav pind",H:H,BI275,A:A,12)/SUMIFS(E:E,G:G,"Ainukasutuses pind",C:C,"üüritav pind",A:A,12)*(IF(G275="Korruse üldpind", SUMIFS(E:E,G:G,"Ühiskasutuses korruse pind",C:C,"üüritav pind",A:A,12,BH:BH,1),SUMIFS(E:E,G:G,"Korruse üldpind",C:C,"üüritav pind",A:A,12,BH:BH,1))+SUMIFS(E:E,G:G,"Ühiskasutuses korruse pind",C:C,"üüritav pind",A:A,12,BH:BH,1)),0)+IFERROR(SUMIFS(E:E,G:G,"Ainukasutuses pind",C:C,"üüritav pind",H:H,BI275,A:A,13)/SUMIFS(E:E,G:G,"Ainukasutuses pind",C:C,"üüritav pind",A:A,13)*(IF(G275="Korruse üldpind", SUMIFS(E:E,G:G,"Ühiskasutuses korruse pind",C:C,"üüritav pind",A:A,13,BH:BH,1),SUMIFS(E:E,G:G,"Korruse üldpind",C:C,"üüritav pind",A:A,13,BH:BH,1))+SUMIFS(E:E,G:G,"Ühiskasutuses korruse pind",C:C,"üüritav pind",A:A,13,BH:BH,1)),0)+IFERROR(SUMIFS(E:E,G:G,"Ainukasutuses pind",C:C,"Üüritav pind",H:H,BI275,A:A,14)/SUMIFS(E:E,G:G,"Ainukasutuses pind",C:C,"Üüritav pind",A:A,14)*(IF(G275="Korruse üldpind", SUMIFS(E:E,G:G,"Ühiskasutuses korruse pind",C:C,"üüritav pind",A:A,14,BH:BH,1),SUMIFS(E:E,G:G,"Korruse üldpind",C:C,"üüritav pind",A:A,14,BH:BH,1))+SUMIFS(E:E,G:G,"Ühiskasutuses korruse pind",C:C,"üüritav pind",A:A,14,BH:BH,1)), 0),IF(BI275="Aktiivne vakantsus", SUMIFS(E:E,C:C,"üüritav pind",G:G,"Ühiskasutuses korruse pind",BH:BH,1)+SUMIFS(E:E,C:C,"üüritav pind",G:G,"Korruse üldpind",BH:BH,1)-SUM($BL$2:BL274), IF(BI275="Üüritav büroopind kokku", SUM($BL$2:BL274), "")))</f>
        <v/>
      </c>
      <c r="BM275" s="34" t="str">
        <f ca="1">IF(BF275&lt;&gt;"",IFERROR(AY275/SUM($AY$3:OFFSET($AY$3,MATCH("Üüritav büroopind kokku",$BI$5:$BI$300,0),0))*(SUMIFS(E:E,G:G,"Ühiskasutuses hoone pind",C:C,"ÜÜRITAV PIND",BH:BH,1)+SUMIFS(E:E,G:G,"Hoone üldpind",C:C,"ÜÜRITAV PIND",BH:BH,1)),0),IF(BI275="Aktiivne vakantsus",IFERROR(AY275/SUM($AY$3:OFFSET($AY$3,MATCH("Üüritav büroopind kokku",$BI$5:$BI$300,0),0))*(SUMIFS(E:E,G:G,"Ühiskasutuses hoone pind",C:C,"ÜÜRITAV PIND",BH:BH,1)+SUMIFS(E:E,G:G,"Hoone üldpind",C:C,"ÜÜRITAV PIND",BH:BH,1)),0),IF(BI275="Üüritav büroopind kokku",SUM($BM$2:BM274),"")))</f>
        <v/>
      </c>
      <c r="BN275" s="34" t="str">
        <f>IF(OR(BF275&lt;&gt;"",BI275="Aktiivne vakantsus"),IFERROR(SUMIFS(INDEX($AC$3:$AU$1002,0,MATCH($BI275,AC$2:AU$2,0)),$BH$3:$BH$1002,1),0),IF(BI275="Üüritav büroopind kokku",SUM($BN$2:BN274), ""))</f>
        <v/>
      </c>
      <c r="BO275" s="34" t="str">
        <f t="shared" si="33"/>
        <v/>
      </c>
      <c r="BP275" s="114" t="str">
        <f t="shared" ca="1" si="31"/>
        <v/>
      </c>
    </row>
    <row r="276" spans="1:68" x14ac:dyDescent="0.3">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c r="BH276" s="108" t="str">
        <f t="shared" si="32"/>
        <v/>
      </c>
      <c r="BI276" s="9" t="str">
        <f t="shared" si="34"/>
        <v/>
      </c>
      <c r="BJ276" s="9" t="str">
        <f t="shared" si="35"/>
        <v/>
      </c>
      <c r="BK276" s="34" t="str">
        <f>IF(BF276&lt;&gt;"",IF(SUMIFS(E:E,H:H,BI276,G:G,"Ainukasutuses pind",C:C,"ÜÜRITAV PIND",BH:BH,1)=0,0,SUMIFS(E:E,H:H,BI276,G:G,"Ainukasutuses pind",C:C,"ÜÜRITAV PIND",BH:BH,1)),IF(BI276="Aktiivne vakantsus",SUMIFS(E:E,C:C,"üüritav pind",G:G,"ainukasutuses pind",BH:BH,1)-SUM($BK$2:BK275),IF(BI276="Üüritav büroopind kokku",SUM($BK$2:BK275),"")))</f>
        <v/>
      </c>
      <c r="BL276" s="34" t="str">
        <f>IF(BF276&lt;&gt;"",IFERROR(SUMIFS(E:E,G:G,"Ainukasutuses pind",C:C,"üüritav pind",H:H,BI276,A:A,-4)/SUMIFS(E:E,G:G,"Ainukasutuses pind",C:C,"üüritav pind",A:A,-4)*(IF(G276="Korruse üldpind", SUMIFS(E:E,G:G,"Ühiskasutuses korruse pind",C:C,"üüritav pind",A:A,-4,BH:BH,1),SUMIFS(E:E,G:G,"Korruse üldpind",C:C,"üüritav pind",A:A,-4,BH:BH,1))+SUMIFS(E:E,G:G,"Ühiskasutuses korruse pind",C:C,"üüritav pind",A:A,-4,BH:BH,1)),0)+IFERROR(SUMIFS(E:E,G:G,"Ainukasutuses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pind",H:H,BI276,A:A,-1)/SUMIFS(E:E,G:G,"Ainukasutuses pind",C:C,"üüritav pind",A:A,-1)*(IF(G276="Korruse üldpind",SUMIFS(E:E,G:G,"Ühiskasutuses korruse pind",C:C,"üüritav pind",A:A,-1,BH:BH,1),SUMIFS(E:E,G:G,"Korruse üldpind",C:C,"üüritav pind",A:A,-1,BH:BH,1))+SUMIFS(E:E,G:G,"Ühiskasutuses korruse pind",C:C,"üüritav pind",A:A,-1,BH:BH,1)),0)+IFERROR(SUMIFS(E:E,G:G,"Ainukasutuses pind",C:C,"üüritav pind",H:H,BI276,A:A,0)/SUMIFS(E:E,G:G,"Ainukasutuses pind",C:C,"üüritav pind",A:A,0)*(IF(G276="Korruse üldpind", SUMIFS(E:E,G:G,"Ühiskasutuses korruse pind",C:C,"üüritav pind",A:A,0,BH:BH,1),SUMIFS(E:E,G:G,"Korruse üldpind",C:C,"üüritav pind",A:A,0,BH:BH,1))+SUMIFS(E:E,G:G,"Ühiskasutuses korruse pind",C:C,"üüritav pind",A:A,0,BH:BH,1)),0)+IFERROR(SUMIFS(E:E,G:G,"Ainukasutuses pind",C:C,"üüritav pind",H:H,BI276,A:A,1)/SUMIFS(E:E,G:G,"Ainukasutuses pind",C:C,"üüritav pind",A:A,1)*(IF(G276="Korruse üldpind", SUMIFS(E:E,G:G,"Ühiskasutuses korruse pind",C:C,"üüritav pind",A:A,1,BH:BH,1),SUMIFS(E:E,G:G,"Korruse üldpind",C:C,"üüritav pind",A:A,1,BH:BH,1))+SUMIFS(E:E,G:G,"Ühiskasutuses korruse pind",C:C,"üüritav pind",A:A,1,BH:BH,1)),0)+IFERROR(SUMIFS(E:E,G:G,"Ainukasutuses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 0)+IFERROR(SUMIFS(E:E,G:G,"Ainukasutuses pind",C:C,"üüritav pind",H:H,BI276,A:A,4)/SUMIFS(E:E,G:G,"Ainukasutuses pind",C:C,"üüritav pind",A:A,4)*(IF(G276="Korruse üldpind",SUMIFS(E:E,G:G,"Ühiskasutuses korruse pind",C:C,"üüritav pind",A:A,4,BH:BH,1),SUMIFS(E:E,G:G,"Korruse üldpind",C:C,"üüritav pind",A:A,4,BH:BH,1))+SUMIFS(E:E,G:G,"Ühiskasutuses korruse pind",C:C,"üüritav pind",A:A,4,BH:BH,1)), 0)+IFERROR(SUMIFS(E:E,G:G,"Ainukasutuses pind",C:C,"üüritav pind",H:H,BI276,A:A,5)/SUMIFS(E:E,G:G,"Ainukasutuses pind",C:C,"üüritav pind",A:A,5)*(IF(G276="Korruse üldpind", SUMIFS(E:E,G:G,"Ühiskasutuses korruse pind",C:C,"üüritav pind",A:A,5,BH:BH,1),SUMIFS(E:E,G:G,"Korruse üldpind",C:C,"üüritav pind",A:A,5,BH:BH,1))+SUMIFS(E:E,G:G,"Ühiskasutuses korruse pind",C:C,"üüritav pind",A:A,5,BH:BH,1)), 0)+IFERROR(SUMIFS(E:E,G:G,"Ainukasutuses pind",C:C,"üüritav pind",H:H,BI276,A:A,6)/SUMIFS(E:E,G:G,"Ainukasutuses pind",C:C,"üüritav pind",A:A,6)*(IF(G276="Korruse üldpind", SUMIFS(E:E,G:G,"Ühiskasutuses korruse pind",C:C,"üüritav pind",A:A,6,BH:BH,1),SUMIFS(E:E,G:G,"Korruse üldpind",C:C,"üüritav pind",A:A,6,BH:BH,1))+SUMIFS(E:E,G:G,"Ühiskasutuses korruse pind",C:C,"üüritav pind",A:A,6,BH:BH,1)),0)+IFERROR(SUMIFS(E:E,G:G,"Ainukasutuses pind",C:C,"üüritav pind",H:H,BI276,A:A,7)/SUMIFS(E:E,G:G,"Ainukasutuses pind",C:C,"üüritav pind",A:A,7)*(IF(G276="Korruse üldpind", SUMIFS(E:E,G:G,"Ühiskasutuses korruse pind",C:C,"üüritav pind",A:A,7,BH:BH,1),SUMIFS(E:E,G:G,"Korruse üldpind",C:C,"üüritav pind",A:A,7,BH:BH,1))+SUMIFS(E:E,G:G,"Ühiskasutuses korruse pind",C:C,"üüritav pind",A:A,7,BH:BH,1)),0)+IFERROR(SUMIFS(E:E,G:G,"Ainukasutuses pind",C:C,"üüritav pind",H:H,BI276,A:A,8)/SUMIFS(E:E,G:G,"Ainukasutuses pind",C:C,"üüritav pind",A:A,8)*(IF(G276="Korruse üldpind", SUMIFS(E:E,G:G,"Ühiskasutuses korruse pind",C:C,"üüritav pind",A:A,8,BH:BH,1),SUMIFS(E:E,G:G,"Korruse üldpind",C:C,"üüritav pind",A:A,8,BH:BH,1))+SUMIFS(E:E,G:G,"Ühiskasutuses korruse pind",C:C,"üüritav pind",A:A,8,BH:BH,1)),0)+IFERROR(SUMIFS(E:E,G:G,"Ainukasutuses pind",C:C,"üüritav pind",H:H,BI276,A:A,9)/SUMIFS(E:E,G:G,"Ainukasutuses pind",C:C,"üüritav pind",A:A,9)*(IF(G276="Korruse üldpind", SUMIFS(E:E,G:G,"Ühiskasutuses korruse pind",C:C,"üüritav pind",A:A,9,BH:BH,1),SUMIFS(E:E,G:G,"Korruse üldpind",C:C,"üüritav pind",A:A,9,BH:BH,1))+SUMIFS(E:E,G:G,"Ühiskasutuses korruse pind",C:C,"üüritav pind",A:A,9,BH:BH,1)),0)+IFERROR(SUMIFS(E:E,G:G,"Ainukasutuses pind",C:C,"üüritav pind",H:H,BI276,A:A,10)/SUMIFS(E:E,G:G,"Ainukasutuses pind",C:C,"üüritav pind",A:A,10)*(IF(G276="Korruse üldpind", SUMIFS(E:E,G:G,"Ühiskasutuses korruse pind",C:C,"üüritav pind",A:A,10,BH:BH,1),SUMIFS(E:E,G:G,"Korruse üldpind",C:C,"üüritav pind",A:A,10,BH:BH,1))+SUMIFS(E:E,G:G,"Ühiskasutuses korruse pind",C:C,"üüritav pind",A:A,10,BH:BH,1)), 0)+IFERROR(SUMIFS(E:E,G:G,"Ainukasutuses pind",C:C,"üüritav pind",H:H,BI276,A:A,11)/SUMIFS(E:E,G:G,"Ainukasutuses pind",C:C,"üüritav pind",A:A,11)*(IF(G276="Korruse üldpind",SUMIFS(E:E,G:G,"Ühiskasutuses korruse pind",C:C,"üüritav pind",A:A,11,BH:BH,1),SUMIFS(E:E,G:G,"Korruse üldpind",C:C,"üüritav pind",A:A,11,BH:BH,1))+SUMIFS(E:E,G:G,"Ühiskasutuses korruse pind",C:C,"üüritav pind",A:A,11,BH:BH,1)), 0)+IFERROR(SUMIFS(E:E,G:G,"Ainukasutuses pind",C:C,"üüritav pind",H:H,BI276,A:A,12)/SUMIFS(E:E,G:G,"Ainukasutuses pind",C:C,"üüritav pind",A:A,12)*(IF(G276="Korruse üldpind", SUMIFS(E:E,G:G,"Ühiskasutuses korruse pind",C:C,"üüritav pind",A:A,12,BH:BH,1),SUMIFS(E:E,G:G,"Korruse üldpind",C:C,"üüritav pind",A:A,12,BH:BH,1))+SUMIFS(E:E,G:G,"Ühiskasutuses korruse pind",C:C,"üüritav pind",A:A,12,BH:BH,1)),0)+IFERROR(SUMIFS(E:E,G:G,"Ainukasutuses pind",C:C,"üüritav pind",H:H,BI276,A:A,13)/SUMIFS(E:E,G:G,"Ainukasutuses pind",C:C,"üüritav pind",A:A,13)*(IF(G276="Korruse üldpind", SUMIFS(E:E,G:G,"Ühiskasutuses korruse pind",C:C,"üüritav pind",A:A,13,BH:BH,1),SUMIFS(E:E,G:G,"Korruse üldpind",C:C,"üüritav pind",A:A,13,BH:BH,1))+SUMIFS(E:E,G:G,"Ühiskasutuses korruse pind",C:C,"üüritav pind",A:A,13,BH:BH,1)),0)+IFERROR(SUMIFS(E:E,G:G,"Ainukasutuses pind",C:C,"Üüritav pind",H:H,BI276,A:A,14)/SUMIFS(E:E,G:G,"Ainukasutuses pind",C:C,"Üüritav pind",A:A,14)*(IF(G276="Korruse üldpind", SUMIFS(E:E,G:G,"Ühiskasutuses korruse pind",C:C,"üüritav pind",A:A,14,BH:BH,1),SUMIFS(E:E,G:G,"Korruse üldpind",C:C,"üüritav pind",A:A,14,BH:BH,1))+SUMIFS(E:E,G:G,"Ühiskasutuses korruse pind",C:C,"üüritav pind",A:A,14,BH:BH,1)), 0),IF(BI276="Aktiivne vakantsus", SUMIFS(E:E,C:C,"üüritav pind",G:G,"Ühiskasutuses korruse pind",BH:BH,1)+SUMIFS(E:E,C:C,"üüritav pind",G:G,"Korruse üldpind",BH:BH,1)-SUM($BL$2:BL275), IF(BI276="Üüritav büroopind kokku", SUM($BL$2:BL275), "")))</f>
        <v/>
      </c>
      <c r="BM276" s="34" t="str">
        <f ca="1">IF(BF276&lt;&gt;"",IFERROR(AY276/SUM($AY$3:OFFSET($AY$3,MATCH("Üüritav büroopind kokku",$BI$5:$BI$300,0),0))*(SUMIFS(E:E,G:G,"Ühiskasutuses hoone pind",C:C,"ÜÜRITAV PIND",BH:BH,1)+SUMIFS(E:E,G:G,"Hoone üldpind",C:C,"ÜÜRITAV PIND",BH:BH,1)),0),IF(BI276="Aktiivne vakantsus",IFERROR(AY276/SUM($AY$3:OFFSET($AY$3,MATCH("Üüritav büroopind kokku",$BI$5:$BI$300,0),0))*(SUMIFS(E:E,G:G,"Ühiskasutuses hoone pind",C:C,"ÜÜRITAV PIND",BH:BH,1)+SUMIFS(E:E,G:G,"Hoone üldpind",C:C,"ÜÜRITAV PIND",BH:BH,1)),0),IF(BI276="Üüritav büroopind kokku",SUM($BM$2:BM275),"")))</f>
        <v/>
      </c>
      <c r="BN276" s="34" t="str">
        <f>IF(OR(BF276&lt;&gt;"",BI276="Aktiivne vakantsus"),IFERROR(SUMIFS(INDEX($AC$3:$AU$1002,0,MATCH($BI276,AC$2:AU$2,0)),$BH$3:$BH$1002,1),0),IF(BI276="Üüritav büroopind kokku",SUM($BN$2:BN275), ""))</f>
        <v/>
      </c>
      <c r="BO276" s="34" t="str">
        <f t="shared" si="33"/>
        <v/>
      </c>
      <c r="BP276" s="114" t="str">
        <f t="shared" ca="1" si="31"/>
        <v/>
      </c>
    </row>
    <row r="277" spans="1:68" x14ac:dyDescent="0.3">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c r="BH277" s="108" t="str">
        <f t="shared" si="32"/>
        <v/>
      </c>
      <c r="BI277" s="9" t="str">
        <f t="shared" si="34"/>
        <v/>
      </c>
      <c r="BJ277" s="9" t="str">
        <f t="shared" si="35"/>
        <v/>
      </c>
      <c r="BK277" s="34" t="str">
        <f>IF(BF277&lt;&gt;"",IF(SUMIFS(E:E,H:H,BI277,G:G,"Ainukasutuses pind",C:C,"ÜÜRITAV PIND",BH:BH,1)=0,0,SUMIFS(E:E,H:H,BI277,G:G,"Ainukasutuses pind",C:C,"ÜÜRITAV PIND",BH:BH,1)),IF(BI277="Aktiivne vakantsus",SUMIFS(E:E,C:C,"üüritav pind",G:G,"ainukasutuses pind",BH:BH,1)-SUM($BK$2:BK276),IF(BI277="Üüritav büroopind kokku",SUM($BK$2:BK276),"")))</f>
        <v/>
      </c>
      <c r="BL277" s="34" t="str">
        <f>IF(BF277&lt;&gt;"",IFERROR(SUMIFS(E:E,G:G,"Ainukasutuses pind",C:C,"üüritav pind",H:H,BI277,A:A,-4)/SUMIFS(E:E,G:G,"Ainukasutuses pind",C:C,"üüritav pind",A:A,-4)*(IF(G277="Korruse üldpind", SUMIFS(E:E,G:G,"Ühiskasutuses korruse pind",C:C,"üüritav pind",A:A,-4,BH:BH,1),SUMIFS(E:E,G:G,"Korruse üldpind",C:C,"üüritav pind",A:A,-4,BH:BH,1))+SUMIFS(E:E,G:G,"Ühiskasutuses korruse pind",C:C,"üüritav pind",A:A,-4,BH:BH,1)),0)+IFERROR(SUMIFS(E:E,G:G,"Ainukasutuses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pind",H:H,BI277,A:A,-1)/SUMIFS(E:E,G:G,"Ainukasutuses pind",C:C,"üüritav pind",A:A,-1)*(IF(G277="Korruse üldpind",SUMIFS(E:E,G:G,"Ühiskasutuses korruse pind",C:C,"üüritav pind",A:A,-1,BH:BH,1),SUMIFS(E:E,G:G,"Korruse üldpind",C:C,"üüritav pind",A:A,-1,BH:BH,1))+SUMIFS(E:E,G:G,"Ühiskasutuses korruse pind",C:C,"üüritav pind",A:A,-1,BH:BH,1)),0)+IFERROR(SUMIFS(E:E,G:G,"Ainukasutuses pind",C:C,"üüritav pind",H:H,BI277,A:A,0)/SUMIFS(E:E,G:G,"Ainukasutuses pind",C:C,"üüritav pind",A:A,0)*(IF(G277="Korruse üldpind", SUMIFS(E:E,G:G,"Ühiskasutuses korruse pind",C:C,"üüritav pind",A:A,0,BH:BH,1),SUMIFS(E:E,G:G,"Korruse üldpind",C:C,"üüritav pind",A:A,0,BH:BH,1))+SUMIFS(E:E,G:G,"Ühiskasutuses korruse pind",C:C,"üüritav pind",A:A,0,BH:BH,1)),0)+IFERROR(SUMIFS(E:E,G:G,"Ainukasutuses pind",C:C,"üüritav pind",H:H,BI277,A:A,1)/SUMIFS(E:E,G:G,"Ainukasutuses pind",C:C,"üüritav pind",A:A,1)*(IF(G277="Korruse üldpind", SUMIFS(E:E,G:G,"Ühiskasutuses korruse pind",C:C,"üüritav pind",A:A,1,BH:BH,1),SUMIFS(E:E,G:G,"Korruse üldpind",C:C,"üüritav pind",A:A,1,BH:BH,1))+SUMIFS(E:E,G:G,"Ühiskasutuses korruse pind",C:C,"üüritav pind",A:A,1,BH:BH,1)),0)+IFERROR(SUMIFS(E:E,G:G,"Ainukasutuses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 0)+IFERROR(SUMIFS(E:E,G:G,"Ainukasutuses pind",C:C,"üüritav pind",H:H,BI277,A:A,4)/SUMIFS(E:E,G:G,"Ainukasutuses pind",C:C,"üüritav pind",A:A,4)*(IF(G277="Korruse üldpind",SUMIFS(E:E,G:G,"Ühiskasutuses korruse pind",C:C,"üüritav pind",A:A,4,BH:BH,1),SUMIFS(E:E,G:G,"Korruse üldpind",C:C,"üüritav pind",A:A,4,BH:BH,1))+SUMIFS(E:E,G:G,"Ühiskasutuses korruse pind",C:C,"üüritav pind",A:A,4,BH:BH,1)), 0)+IFERROR(SUMIFS(E:E,G:G,"Ainukasutuses pind",C:C,"üüritav pind",H:H,BI277,A:A,5)/SUMIFS(E:E,G:G,"Ainukasutuses pind",C:C,"üüritav pind",A:A,5)*(IF(G277="Korruse üldpind", SUMIFS(E:E,G:G,"Ühiskasutuses korruse pind",C:C,"üüritav pind",A:A,5,BH:BH,1),SUMIFS(E:E,G:G,"Korruse üldpind",C:C,"üüritav pind",A:A,5,BH:BH,1))+SUMIFS(E:E,G:G,"Ühiskasutuses korruse pind",C:C,"üüritav pind",A:A,5,BH:BH,1)), 0)+IFERROR(SUMIFS(E:E,G:G,"Ainukasutuses pind",C:C,"üüritav pind",H:H,BI277,A:A,6)/SUMIFS(E:E,G:G,"Ainukasutuses pind",C:C,"üüritav pind",A:A,6)*(IF(G277="Korruse üldpind", SUMIFS(E:E,G:G,"Ühiskasutuses korruse pind",C:C,"üüritav pind",A:A,6,BH:BH,1),SUMIFS(E:E,G:G,"Korruse üldpind",C:C,"üüritav pind",A:A,6,BH:BH,1))+SUMIFS(E:E,G:G,"Ühiskasutuses korruse pind",C:C,"üüritav pind",A:A,6,BH:BH,1)),0)+IFERROR(SUMIFS(E:E,G:G,"Ainukasutuses pind",C:C,"üüritav pind",H:H,BI277,A:A,7)/SUMIFS(E:E,G:G,"Ainukasutuses pind",C:C,"üüritav pind",A:A,7)*(IF(G277="Korruse üldpind", SUMIFS(E:E,G:G,"Ühiskasutuses korruse pind",C:C,"üüritav pind",A:A,7,BH:BH,1),SUMIFS(E:E,G:G,"Korruse üldpind",C:C,"üüritav pind",A:A,7,BH:BH,1))+SUMIFS(E:E,G:G,"Ühiskasutuses korruse pind",C:C,"üüritav pind",A:A,7,BH:BH,1)),0)+IFERROR(SUMIFS(E:E,G:G,"Ainukasutuses pind",C:C,"üüritav pind",H:H,BI277,A:A,8)/SUMIFS(E:E,G:G,"Ainukasutuses pind",C:C,"üüritav pind",A:A,8)*(IF(G277="Korruse üldpind", SUMIFS(E:E,G:G,"Ühiskasutuses korruse pind",C:C,"üüritav pind",A:A,8,BH:BH,1),SUMIFS(E:E,G:G,"Korruse üldpind",C:C,"üüritav pind",A:A,8,BH:BH,1))+SUMIFS(E:E,G:G,"Ühiskasutuses korruse pind",C:C,"üüritav pind",A:A,8,BH:BH,1)),0)+IFERROR(SUMIFS(E:E,G:G,"Ainukasutuses pind",C:C,"üüritav pind",H:H,BI277,A:A,9)/SUMIFS(E:E,G:G,"Ainukasutuses pind",C:C,"üüritav pind",A:A,9)*(IF(G277="Korruse üldpind", SUMIFS(E:E,G:G,"Ühiskasutuses korruse pind",C:C,"üüritav pind",A:A,9,BH:BH,1),SUMIFS(E:E,G:G,"Korruse üldpind",C:C,"üüritav pind",A:A,9,BH:BH,1))+SUMIFS(E:E,G:G,"Ühiskasutuses korruse pind",C:C,"üüritav pind",A:A,9,BH:BH,1)),0)+IFERROR(SUMIFS(E:E,G:G,"Ainukasutuses pind",C:C,"üüritav pind",H:H,BI277,A:A,10)/SUMIFS(E:E,G:G,"Ainukasutuses pind",C:C,"üüritav pind",A:A,10)*(IF(G277="Korruse üldpind", SUMIFS(E:E,G:G,"Ühiskasutuses korruse pind",C:C,"üüritav pind",A:A,10,BH:BH,1),SUMIFS(E:E,G:G,"Korruse üldpind",C:C,"üüritav pind",A:A,10,BH:BH,1))+SUMIFS(E:E,G:G,"Ühiskasutuses korruse pind",C:C,"üüritav pind",A:A,10,BH:BH,1)), 0)+IFERROR(SUMIFS(E:E,G:G,"Ainukasutuses pind",C:C,"üüritav pind",H:H,BI277,A:A,11)/SUMIFS(E:E,G:G,"Ainukasutuses pind",C:C,"üüritav pind",A:A,11)*(IF(G277="Korruse üldpind",SUMIFS(E:E,G:G,"Ühiskasutuses korruse pind",C:C,"üüritav pind",A:A,11,BH:BH,1),SUMIFS(E:E,G:G,"Korruse üldpind",C:C,"üüritav pind",A:A,11,BH:BH,1))+SUMIFS(E:E,G:G,"Ühiskasutuses korruse pind",C:C,"üüritav pind",A:A,11,BH:BH,1)), 0)+IFERROR(SUMIFS(E:E,G:G,"Ainukasutuses pind",C:C,"üüritav pind",H:H,BI277,A:A,12)/SUMIFS(E:E,G:G,"Ainukasutuses pind",C:C,"üüritav pind",A:A,12)*(IF(G277="Korruse üldpind", SUMIFS(E:E,G:G,"Ühiskasutuses korruse pind",C:C,"üüritav pind",A:A,12,BH:BH,1),SUMIFS(E:E,G:G,"Korruse üldpind",C:C,"üüritav pind",A:A,12,BH:BH,1))+SUMIFS(E:E,G:G,"Ühiskasutuses korruse pind",C:C,"üüritav pind",A:A,12,BH:BH,1)),0)+IFERROR(SUMIFS(E:E,G:G,"Ainukasutuses pind",C:C,"üüritav pind",H:H,BI277,A:A,13)/SUMIFS(E:E,G:G,"Ainukasutuses pind",C:C,"üüritav pind",A:A,13)*(IF(G277="Korruse üldpind", SUMIFS(E:E,G:G,"Ühiskasutuses korruse pind",C:C,"üüritav pind",A:A,13,BH:BH,1),SUMIFS(E:E,G:G,"Korruse üldpind",C:C,"üüritav pind",A:A,13,BH:BH,1))+SUMIFS(E:E,G:G,"Ühiskasutuses korruse pind",C:C,"üüritav pind",A:A,13,BH:BH,1)),0)+IFERROR(SUMIFS(E:E,G:G,"Ainukasutuses pind",C:C,"Üüritav pind",H:H,BI277,A:A,14)/SUMIFS(E:E,G:G,"Ainukasutuses pind",C:C,"Üüritav pind",A:A,14)*(IF(G277="Korruse üldpind", SUMIFS(E:E,G:G,"Ühiskasutuses korruse pind",C:C,"üüritav pind",A:A,14,BH:BH,1),SUMIFS(E:E,G:G,"Korruse üldpind",C:C,"üüritav pind",A:A,14,BH:BH,1))+SUMIFS(E:E,G:G,"Ühiskasutuses korruse pind",C:C,"üüritav pind",A:A,14,BH:BH,1)), 0),IF(BI277="Aktiivne vakantsus", SUMIFS(E:E,C:C,"üüritav pind",G:G,"Ühiskasutuses korruse pind",BH:BH,1)+SUMIFS(E:E,C:C,"üüritav pind",G:G,"Korruse üldpind",BH:BH,1)-SUM($BL$2:BL276), IF(BI277="Üüritav büroopind kokku", SUM($BL$2:BL276), "")))</f>
        <v/>
      </c>
      <c r="BM277" s="34" t="str">
        <f ca="1">IF(BF277&lt;&gt;"",IFERROR(AY277/SUM($AY$3:OFFSET($AY$3,MATCH("Üüritav büroopind kokku",$BI$5:$BI$300,0),0))*(SUMIFS(E:E,G:G,"Ühiskasutuses hoone pind",C:C,"ÜÜRITAV PIND",BH:BH,1)+SUMIFS(E:E,G:G,"Hoone üldpind",C:C,"ÜÜRITAV PIND",BH:BH,1)),0),IF(BI277="Aktiivne vakantsus",IFERROR(AY277/SUM($AY$3:OFFSET($AY$3,MATCH("Üüritav büroopind kokku",$BI$5:$BI$300,0),0))*(SUMIFS(E:E,G:G,"Ühiskasutuses hoone pind",C:C,"ÜÜRITAV PIND",BH:BH,1)+SUMIFS(E:E,G:G,"Hoone üldpind",C:C,"ÜÜRITAV PIND",BH:BH,1)),0),IF(BI277="Üüritav büroopind kokku",SUM($BM$2:BM276),"")))</f>
        <v/>
      </c>
      <c r="BN277" s="34" t="str">
        <f>IF(OR(BF277&lt;&gt;"",BI277="Aktiivne vakantsus"),IFERROR(SUMIFS(INDEX($AC$3:$AU$1002,0,MATCH($BI277,AC$2:AU$2,0)),$BH$3:$BH$1002,1),0),IF(BI277="Üüritav büroopind kokku",SUM($BN$2:BN276), ""))</f>
        <v/>
      </c>
      <c r="BO277" s="34" t="str">
        <f t="shared" si="33"/>
        <v/>
      </c>
      <c r="BP277" s="114" t="str">
        <f t="shared" ca="1" si="31"/>
        <v/>
      </c>
    </row>
    <row r="278" spans="1:68" x14ac:dyDescent="0.3">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c r="BH278" s="108" t="str">
        <f t="shared" si="32"/>
        <v/>
      </c>
      <c r="BI278" s="9" t="str">
        <f t="shared" si="34"/>
        <v/>
      </c>
      <c r="BJ278" s="9" t="str">
        <f t="shared" si="35"/>
        <v/>
      </c>
      <c r="BK278" s="34" t="str">
        <f>IF(BF278&lt;&gt;"",IF(SUMIFS(E:E,H:H,BI278,G:G,"Ainukasutuses pind",C:C,"ÜÜRITAV PIND",BH:BH,1)=0,0,SUMIFS(E:E,H:H,BI278,G:G,"Ainukasutuses pind",C:C,"ÜÜRITAV PIND",BH:BH,1)),IF(BI278="Aktiivne vakantsus",SUMIFS(E:E,C:C,"üüritav pind",G:G,"ainukasutuses pind",BH:BH,1)-SUM($BK$2:BK277),IF(BI278="Üüritav büroopind kokku",SUM($BK$2:BK277),"")))</f>
        <v/>
      </c>
      <c r="BL278" s="34" t="str">
        <f>IF(BF278&lt;&gt;"",IFERROR(SUMIFS(E:E,G:G,"Ainukasutuses pind",C:C,"üüritav pind",H:H,BI278,A:A,-4)/SUMIFS(E:E,G:G,"Ainukasutuses pind",C:C,"üüritav pind",A:A,-4)*(IF(G278="Korruse üldpind", SUMIFS(E:E,G:G,"Ühiskasutuses korruse pind",C:C,"üüritav pind",A:A,-4,BH:BH,1),SUMIFS(E:E,G:G,"Korruse üldpind",C:C,"üüritav pind",A:A,-4,BH:BH,1))+SUMIFS(E:E,G:G,"Ühiskasutuses korruse pind",C:C,"üüritav pind",A:A,-4,BH:BH,1)),0)+IFERROR(SUMIFS(E:E,G:G,"Ainukasutuses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pind",H:H,BI278,A:A,-1)/SUMIFS(E:E,G:G,"Ainukasutuses pind",C:C,"üüritav pind",A:A,-1)*(IF(G278="Korruse üldpind",SUMIFS(E:E,G:G,"Ühiskasutuses korruse pind",C:C,"üüritav pind",A:A,-1,BH:BH,1),SUMIFS(E:E,G:G,"Korruse üldpind",C:C,"üüritav pind",A:A,-1,BH:BH,1))+SUMIFS(E:E,G:G,"Ühiskasutuses korruse pind",C:C,"üüritav pind",A:A,-1,BH:BH,1)),0)+IFERROR(SUMIFS(E:E,G:G,"Ainukasutuses pind",C:C,"üüritav pind",H:H,BI278,A:A,0)/SUMIFS(E:E,G:G,"Ainukasutuses pind",C:C,"üüritav pind",A:A,0)*(IF(G278="Korruse üldpind", SUMIFS(E:E,G:G,"Ühiskasutuses korruse pind",C:C,"üüritav pind",A:A,0,BH:BH,1),SUMIFS(E:E,G:G,"Korruse üldpind",C:C,"üüritav pind",A:A,0,BH:BH,1))+SUMIFS(E:E,G:G,"Ühiskasutuses korruse pind",C:C,"üüritav pind",A:A,0,BH:BH,1)),0)+IFERROR(SUMIFS(E:E,G:G,"Ainukasutuses pind",C:C,"üüritav pind",H:H,BI278,A:A,1)/SUMIFS(E:E,G:G,"Ainukasutuses pind",C:C,"üüritav pind",A:A,1)*(IF(G278="Korruse üldpind", SUMIFS(E:E,G:G,"Ühiskasutuses korruse pind",C:C,"üüritav pind",A:A,1,BH:BH,1),SUMIFS(E:E,G:G,"Korruse üldpind",C:C,"üüritav pind",A:A,1,BH:BH,1))+SUMIFS(E:E,G:G,"Ühiskasutuses korruse pind",C:C,"üüritav pind",A:A,1,BH:BH,1)),0)+IFERROR(SUMIFS(E:E,G:G,"Ainukasutuses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 0)+IFERROR(SUMIFS(E:E,G:G,"Ainukasutuses pind",C:C,"üüritav pind",H:H,BI278,A:A,4)/SUMIFS(E:E,G:G,"Ainukasutuses pind",C:C,"üüritav pind",A:A,4)*(IF(G278="Korruse üldpind",SUMIFS(E:E,G:G,"Ühiskasutuses korruse pind",C:C,"üüritav pind",A:A,4,BH:BH,1),SUMIFS(E:E,G:G,"Korruse üldpind",C:C,"üüritav pind",A:A,4,BH:BH,1))+SUMIFS(E:E,G:G,"Ühiskasutuses korruse pind",C:C,"üüritav pind",A:A,4,BH:BH,1)), 0)+IFERROR(SUMIFS(E:E,G:G,"Ainukasutuses pind",C:C,"üüritav pind",H:H,BI278,A:A,5)/SUMIFS(E:E,G:G,"Ainukasutuses pind",C:C,"üüritav pind",A:A,5)*(IF(G278="Korruse üldpind", SUMIFS(E:E,G:G,"Ühiskasutuses korruse pind",C:C,"üüritav pind",A:A,5,BH:BH,1),SUMIFS(E:E,G:G,"Korruse üldpind",C:C,"üüritav pind",A:A,5,BH:BH,1))+SUMIFS(E:E,G:G,"Ühiskasutuses korruse pind",C:C,"üüritav pind",A:A,5,BH:BH,1)), 0)+IFERROR(SUMIFS(E:E,G:G,"Ainukasutuses pind",C:C,"üüritav pind",H:H,BI278,A:A,6)/SUMIFS(E:E,G:G,"Ainukasutuses pind",C:C,"üüritav pind",A:A,6)*(IF(G278="Korruse üldpind", SUMIFS(E:E,G:G,"Ühiskasutuses korruse pind",C:C,"üüritav pind",A:A,6,BH:BH,1),SUMIFS(E:E,G:G,"Korruse üldpind",C:C,"üüritav pind",A:A,6,BH:BH,1))+SUMIFS(E:E,G:G,"Ühiskasutuses korruse pind",C:C,"üüritav pind",A:A,6,BH:BH,1)),0)+IFERROR(SUMIFS(E:E,G:G,"Ainukasutuses pind",C:C,"üüritav pind",H:H,BI278,A:A,7)/SUMIFS(E:E,G:G,"Ainukasutuses pind",C:C,"üüritav pind",A:A,7)*(IF(G278="Korruse üldpind", SUMIFS(E:E,G:G,"Ühiskasutuses korruse pind",C:C,"üüritav pind",A:A,7,BH:BH,1),SUMIFS(E:E,G:G,"Korruse üldpind",C:C,"üüritav pind",A:A,7,BH:BH,1))+SUMIFS(E:E,G:G,"Ühiskasutuses korruse pind",C:C,"üüritav pind",A:A,7,BH:BH,1)),0)+IFERROR(SUMIFS(E:E,G:G,"Ainukasutuses pind",C:C,"üüritav pind",H:H,BI278,A:A,8)/SUMIFS(E:E,G:G,"Ainukasutuses pind",C:C,"üüritav pind",A:A,8)*(IF(G278="Korruse üldpind", SUMIFS(E:E,G:G,"Ühiskasutuses korruse pind",C:C,"üüritav pind",A:A,8,BH:BH,1),SUMIFS(E:E,G:G,"Korruse üldpind",C:C,"üüritav pind",A:A,8,BH:BH,1))+SUMIFS(E:E,G:G,"Ühiskasutuses korruse pind",C:C,"üüritav pind",A:A,8,BH:BH,1)),0)+IFERROR(SUMIFS(E:E,G:G,"Ainukasutuses pind",C:C,"üüritav pind",H:H,BI278,A:A,9)/SUMIFS(E:E,G:G,"Ainukasutuses pind",C:C,"üüritav pind",A:A,9)*(IF(G278="Korruse üldpind", SUMIFS(E:E,G:G,"Ühiskasutuses korruse pind",C:C,"üüritav pind",A:A,9,BH:BH,1),SUMIFS(E:E,G:G,"Korruse üldpind",C:C,"üüritav pind",A:A,9,BH:BH,1))+SUMIFS(E:E,G:G,"Ühiskasutuses korruse pind",C:C,"üüritav pind",A:A,9,BH:BH,1)),0)+IFERROR(SUMIFS(E:E,G:G,"Ainukasutuses pind",C:C,"üüritav pind",H:H,BI278,A:A,10)/SUMIFS(E:E,G:G,"Ainukasutuses pind",C:C,"üüritav pind",A:A,10)*(IF(G278="Korruse üldpind", SUMIFS(E:E,G:G,"Ühiskasutuses korruse pind",C:C,"üüritav pind",A:A,10,BH:BH,1),SUMIFS(E:E,G:G,"Korruse üldpind",C:C,"üüritav pind",A:A,10,BH:BH,1))+SUMIFS(E:E,G:G,"Ühiskasutuses korruse pind",C:C,"üüritav pind",A:A,10,BH:BH,1)), 0)+IFERROR(SUMIFS(E:E,G:G,"Ainukasutuses pind",C:C,"üüritav pind",H:H,BI278,A:A,11)/SUMIFS(E:E,G:G,"Ainukasutuses pind",C:C,"üüritav pind",A:A,11)*(IF(G278="Korruse üldpind",SUMIFS(E:E,G:G,"Ühiskasutuses korruse pind",C:C,"üüritav pind",A:A,11,BH:BH,1),SUMIFS(E:E,G:G,"Korruse üldpind",C:C,"üüritav pind",A:A,11,BH:BH,1))+SUMIFS(E:E,G:G,"Ühiskasutuses korruse pind",C:C,"üüritav pind",A:A,11,BH:BH,1)), 0)+IFERROR(SUMIFS(E:E,G:G,"Ainukasutuses pind",C:C,"üüritav pind",H:H,BI278,A:A,12)/SUMIFS(E:E,G:G,"Ainukasutuses pind",C:C,"üüritav pind",A:A,12)*(IF(G278="Korruse üldpind", SUMIFS(E:E,G:G,"Ühiskasutuses korruse pind",C:C,"üüritav pind",A:A,12,BH:BH,1),SUMIFS(E:E,G:G,"Korruse üldpind",C:C,"üüritav pind",A:A,12,BH:BH,1))+SUMIFS(E:E,G:G,"Ühiskasutuses korruse pind",C:C,"üüritav pind",A:A,12,BH:BH,1)),0)+IFERROR(SUMIFS(E:E,G:G,"Ainukasutuses pind",C:C,"üüritav pind",H:H,BI278,A:A,13)/SUMIFS(E:E,G:G,"Ainukasutuses pind",C:C,"üüritav pind",A:A,13)*(IF(G278="Korruse üldpind", SUMIFS(E:E,G:G,"Ühiskasutuses korruse pind",C:C,"üüritav pind",A:A,13,BH:BH,1),SUMIFS(E:E,G:G,"Korruse üldpind",C:C,"üüritav pind",A:A,13,BH:BH,1))+SUMIFS(E:E,G:G,"Ühiskasutuses korruse pind",C:C,"üüritav pind",A:A,13,BH:BH,1)),0)+IFERROR(SUMIFS(E:E,G:G,"Ainukasutuses pind",C:C,"Üüritav pind",H:H,BI278,A:A,14)/SUMIFS(E:E,G:G,"Ainukasutuses pind",C:C,"Üüritav pind",A:A,14)*(IF(G278="Korruse üldpind", SUMIFS(E:E,G:G,"Ühiskasutuses korruse pind",C:C,"üüritav pind",A:A,14,BH:BH,1),SUMIFS(E:E,G:G,"Korruse üldpind",C:C,"üüritav pind",A:A,14,BH:BH,1))+SUMIFS(E:E,G:G,"Ühiskasutuses korruse pind",C:C,"üüritav pind",A:A,14,BH:BH,1)), 0),IF(BI278="Aktiivne vakantsus", SUMIFS(E:E,C:C,"üüritav pind",G:G,"Ühiskasutuses korruse pind",BH:BH,1)+SUMIFS(E:E,C:C,"üüritav pind",G:G,"Korruse üldpind",BH:BH,1)-SUM($BL$2:BL277), IF(BI278="Üüritav büroopind kokku", SUM($BL$2:BL277), "")))</f>
        <v/>
      </c>
      <c r="BM278" s="34" t="str">
        <f ca="1">IF(BF278&lt;&gt;"",IFERROR(AY278/SUM($AY$3:OFFSET($AY$3,MATCH("Üüritav büroopind kokku",$BI$5:$BI$300,0),0))*(SUMIFS(E:E,G:G,"Ühiskasutuses hoone pind",C:C,"ÜÜRITAV PIND",BH:BH,1)+SUMIFS(E:E,G:G,"Hoone üldpind",C:C,"ÜÜRITAV PIND",BH:BH,1)),0),IF(BI278="Aktiivne vakantsus",IFERROR(AY278/SUM($AY$3:OFFSET($AY$3,MATCH("Üüritav büroopind kokku",$BI$5:$BI$300,0),0))*(SUMIFS(E:E,G:G,"Ühiskasutuses hoone pind",C:C,"ÜÜRITAV PIND",BH:BH,1)+SUMIFS(E:E,G:G,"Hoone üldpind",C:C,"ÜÜRITAV PIND",BH:BH,1)),0),IF(BI278="Üüritav büroopind kokku",SUM($BM$2:BM277),"")))</f>
        <v/>
      </c>
      <c r="BN278" s="34" t="str">
        <f>IF(OR(BF278&lt;&gt;"",BI278="Aktiivne vakantsus"),IFERROR(SUMIFS(INDEX($AC$3:$AU$1002,0,MATCH($BI278,AC$2:AU$2,0)),$BH$3:$BH$1002,1),0),IF(BI278="Üüritav büroopind kokku",SUM($BN$2:BN277), ""))</f>
        <v/>
      </c>
      <c r="BO278" s="34" t="str">
        <f t="shared" si="33"/>
        <v/>
      </c>
      <c r="BP278" s="114" t="str">
        <f t="shared" ca="1" si="31"/>
        <v/>
      </c>
    </row>
    <row r="279" spans="1:68" x14ac:dyDescent="0.3">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c r="BH279" s="108" t="str">
        <f t="shared" si="32"/>
        <v/>
      </c>
      <c r="BI279" s="9" t="str">
        <f t="shared" si="34"/>
        <v/>
      </c>
      <c r="BJ279" s="9" t="str">
        <f t="shared" si="35"/>
        <v/>
      </c>
      <c r="BK279" s="34" t="str">
        <f>IF(BF279&lt;&gt;"",IF(SUMIFS(E:E,H:H,BI279,G:G,"Ainukasutuses pind",C:C,"ÜÜRITAV PIND",BH:BH,1)=0,0,SUMIFS(E:E,H:H,BI279,G:G,"Ainukasutuses pind",C:C,"ÜÜRITAV PIND",BH:BH,1)),IF(BI279="Aktiivne vakantsus",SUMIFS(E:E,C:C,"üüritav pind",G:G,"ainukasutuses pind",BH:BH,1)-SUM($BK$2:BK278),IF(BI279="Üüritav büroopind kokku",SUM($BK$2:BK278),"")))</f>
        <v/>
      </c>
      <c r="BL279" s="34" t="str">
        <f>IF(BF279&lt;&gt;"",IFERROR(SUMIFS(E:E,G:G,"Ainukasutuses pind",C:C,"üüritav pind",H:H,BI279,A:A,-4)/SUMIFS(E:E,G:G,"Ainukasutuses pind",C:C,"üüritav pind",A:A,-4)*(IF(G279="Korruse üldpind", SUMIFS(E:E,G:G,"Ühiskasutuses korruse pind",C:C,"üüritav pind",A:A,-4,BH:BH,1),SUMIFS(E:E,G:G,"Korruse üldpind",C:C,"üüritav pind",A:A,-4,BH:BH,1))+SUMIFS(E:E,G:G,"Ühiskasutuses korruse pind",C:C,"üüritav pind",A:A,-4,BH:BH,1)),0)+IFERROR(SUMIFS(E:E,G:G,"Ainukasutuses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pind",H:H,BI279,A:A,-1)/SUMIFS(E:E,G:G,"Ainukasutuses pind",C:C,"üüritav pind",A:A,-1)*(IF(G279="Korruse üldpind",SUMIFS(E:E,G:G,"Ühiskasutuses korruse pind",C:C,"üüritav pind",A:A,-1,BH:BH,1),SUMIFS(E:E,G:G,"Korruse üldpind",C:C,"üüritav pind",A:A,-1,BH:BH,1))+SUMIFS(E:E,G:G,"Ühiskasutuses korruse pind",C:C,"üüritav pind",A:A,-1,BH:BH,1)),0)+IFERROR(SUMIFS(E:E,G:G,"Ainukasutuses pind",C:C,"üüritav pind",H:H,BI279,A:A,0)/SUMIFS(E:E,G:G,"Ainukasutuses pind",C:C,"üüritav pind",A:A,0)*(IF(G279="Korruse üldpind", SUMIFS(E:E,G:G,"Ühiskasutuses korruse pind",C:C,"üüritav pind",A:A,0,BH:BH,1),SUMIFS(E:E,G:G,"Korruse üldpind",C:C,"üüritav pind",A:A,0,BH:BH,1))+SUMIFS(E:E,G:G,"Ühiskasutuses korruse pind",C:C,"üüritav pind",A:A,0,BH:BH,1)),0)+IFERROR(SUMIFS(E:E,G:G,"Ainukasutuses pind",C:C,"üüritav pind",H:H,BI279,A:A,1)/SUMIFS(E:E,G:G,"Ainukasutuses pind",C:C,"üüritav pind",A:A,1)*(IF(G279="Korruse üldpind", SUMIFS(E:E,G:G,"Ühiskasutuses korruse pind",C:C,"üüritav pind",A:A,1,BH:BH,1),SUMIFS(E:E,G:G,"Korruse üldpind",C:C,"üüritav pind",A:A,1,BH:BH,1))+SUMIFS(E:E,G:G,"Ühiskasutuses korruse pind",C:C,"üüritav pind",A:A,1,BH:BH,1)),0)+IFERROR(SUMIFS(E:E,G:G,"Ainukasutuses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 0)+IFERROR(SUMIFS(E:E,G:G,"Ainukasutuses pind",C:C,"üüritav pind",H:H,BI279,A:A,4)/SUMIFS(E:E,G:G,"Ainukasutuses pind",C:C,"üüritav pind",A:A,4)*(IF(G279="Korruse üldpind",SUMIFS(E:E,G:G,"Ühiskasutuses korruse pind",C:C,"üüritav pind",A:A,4,BH:BH,1),SUMIFS(E:E,G:G,"Korruse üldpind",C:C,"üüritav pind",A:A,4,BH:BH,1))+SUMIFS(E:E,G:G,"Ühiskasutuses korruse pind",C:C,"üüritav pind",A:A,4,BH:BH,1)), 0)+IFERROR(SUMIFS(E:E,G:G,"Ainukasutuses pind",C:C,"üüritav pind",H:H,BI279,A:A,5)/SUMIFS(E:E,G:G,"Ainukasutuses pind",C:C,"üüritav pind",A:A,5)*(IF(G279="Korruse üldpind", SUMIFS(E:E,G:G,"Ühiskasutuses korruse pind",C:C,"üüritav pind",A:A,5,BH:BH,1),SUMIFS(E:E,G:G,"Korruse üldpind",C:C,"üüritav pind",A:A,5,BH:BH,1))+SUMIFS(E:E,G:G,"Ühiskasutuses korruse pind",C:C,"üüritav pind",A:A,5,BH:BH,1)), 0)+IFERROR(SUMIFS(E:E,G:G,"Ainukasutuses pind",C:C,"üüritav pind",H:H,BI279,A:A,6)/SUMIFS(E:E,G:G,"Ainukasutuses pind",C:C,"üüritav pind",A:A,6)*(IF(G279="Korruse üldpind", SUMIFS(E:E,G:G,"Ühiskasutuses korruse pind",C:C,"üüritav pind",A:A,6,BH:BH,1),SUMIFS(E:E,G:G,"Korruse üldpind",C:C,"üüritav pind",A:A,6,BH:BH,1))+SUMIFS(E:E,G:G,"Ühiskasutuses korruse pind",C:C,"üüritav pind",A:A,6,BH:BH,1)),0)+IFERROR(SUMIFS(E:E,G:G,"Ainukasutuses pind",C:C,"üüritav pind",H:H,BI279,A:A,7)/SUMIFS(E:E,G:G,"Ainukasutuses pind",C:C,"üüritav pind",A:A,7)*(IF(G279="Korruse üldpind", SUMIFS(E:E,G:G,"Ühiskasutuses korruse pind",C:C,"üüritav pind",A:A,7,BH:BH,1),SUMIFS(E:E,G:G,"Korruse üldpind",C:C,"üüritav pind",A:A,7,BH:BH,1))+SUMIFS(E:E,G:G,"Ühiskasutuses korruse pind",C:C,"üüritav pind",A:A,7,BH:BH,1)),0)+IFERROR(SUMIFS(E:E,G:G,"Ainukasutuses pind",C:C,"üüritav pind",H:H,BI279,A:A,8)/SUMIFS(E:E,G:G,"Ainukasutuses pind",C:C,"üüritav pind",A:A,8)*(IF(G279="Korruse üldpind", SUMIFS(E:E,G:G,"Ühiskasutuses korruse pind",C:C,"üüritav pind",A:A,8,BH:BH,1),SUMIFS(E:E,G:G,"Korruse üldpind",C:C,"üüritav pind",A:A,8,BH:BH,1))+SUMIFS(E:E,G:G,"Ühiskasutuses korruse pind",C:C,"üüritav pind",A:A,8,BH:BH,1)),0)+IFERROR(SUMIFS(E:E,G:G,"Ainukasutuses pind",C:C,"üüritav pind",H:H,BI279,A:A,9)/SUMIFS(E:E,G:G,"Ainukasutuses pind",C:C,"üüritav pind",A:A,9)*(IF(G279="Korruse üldpind", SUMIFS(E:E,G:G,"Ühiskasutuses korruse pind",C:C,"üüritav pind",A:A,9,BH:BH,1),SUMIFS(E:E,G:G,"Korruse üldpind",C:C,"üüritav pind",A:A,9,BH:BH,1))+SUMIFS(E:E,G:G,"Ühiskasutuses korruse pind",C:C,"üüritav pind",A:A,9,BH:BH,1)),0)+IFERROR(SUMIFS(E:E,G:G,"Ainukasutuses pind",C:C,"üüritav pind",H:H,BI279,A:A,10)/SUMIFS(E:E,G:G,"Ainukasutuses pind",C:C,"üüritav pind",A:A,10)*(IF(G279="Korruse üldpind", SUMIFS(E:E,G:G,"Ühiskasutuses korruse pind",C:C,"üüritav pind",A:A,10,BH:BH,1),SUMIFS(E:E,G:G,"Korruse üldpind",C:C,"üüritav pind",A:A,10,BH:BH,1))+SUMIFS(E:E,G:G,"Ühiskasutuses korruse pind",C:C,"üüritav pind",A:A,10,BH:BH,1)), 0)+IFERROR(SUMIFS(E:E,G:G,"Ainukasutuses pind",C:C,"üüritav pind",H:H,BI279,A:A,11)/SUMIFS(E:E,G:G,"Ainukasutuses pind",C:C,"üüritav pind",A:A,11)*(IF(G279="Korruse üldpind",SUMIFS(E:E,G:G,"Ühiskasutuses korruse pind",C:C,"üüritav pind",A:A,11,BH:BH,1),SUMIFS(E:E,G:G,"Korruse üldpind",C:C,"üüritav pind",A:A,11,BH:BH,1))+SUMIFS(E:E,G:G,"Ühiskasutuses korruse pind",C:C,"üüritav pind",A:A,11,BH:BH,1)), 0)+IFERROR(SUMIFS(E:E,G:G,"Ainukasutuses pind",C:C,"üüritav pind",H:H,BI279,A:A,12)/SUMIFS(E:E,G:G,"Ainukasutuses pind",C:C,"üüritav pind",A:A,12)*(IF(G279="Korruse üldpind", SUMIFS(E:E,G:G,"Ühiskasutuses korruse pind",C:C,"üüritav pind",A:A,12,BH:BH,1),SUMIFS(E:E,G:G,"Korruse üldpind",C:C,"üüritav pind",A:A,12,BH:BH,1))+SUMIFS(E:E,G:G,"Ühiskasutuses korruse pind",C:C,"üüritav pind",A:A,12,BH:BH,1)),0)+IFERROR(SUMIFS(E:E,G:G,"Ainukasutuses pind",C:C,"üüritav pind",H:H,BI279,A:A,13)/SUMIFS(E:E,G:G,"Ainukasutuses pind",C:C,"üüritav pind",A:A,13)*(IF(G279="Korruse üldpind", SUMIFS(E:E,G:G,"Ühiskasutuses korruse pind",C:C,"üüritav pind",A:A,13,BH:BH,1),SUMIFS(E:E,G:G,"Korruse üldpind",C:C,"üüritav pind",A:A,13,BH:BH,1))+SUMIFS(E:E,G:G,"Ühiskasutuses korruse pind",C:C,"üüritav pind",A:A,13,BH:BH,1)),0)+IFERROR(SUMIFS(E:E,G:G,"Ainukasutuses pind",C:C,"Üüritav pind",H:H,BI279,A:A,14)/SUMIFS(E:E,G:G,"Ainukasutuses pind",C:C,"Üüritav pind",A:A,14)*(IF(G279="Korruse üldpind", SUMIFS(E:E,G:G,"Ühiskasutuses korruse pind",C:C,"üüritav pind",A:A,14,BH:BH,1),SUMIFS(E:E,G:G,"Korruse üldpind",C:C,"üüritav pind",A:A,14,BH:BH,1))+SUMIFS(E:E,G:G,"Ühiskasutuses korruse pind",C:C,"üüritav pind",A:A,14,BH:BH,1)), 0),IF(BI279="Aktiivne vakantsus", SUMIFS(E:E,C:C,"üüritav pind",G:G,"Ühiskasutuses korruse pind",BH:BH,1)+SUMIFS(E:E,C:C,"üüritav pind",G:G,"Korruse üldpind",BH:BH,1)-SUM($BL$2:BL278), IF(BI279="Üüritav büroopind kokku", SUM($BL$2:BL278), "")))</f>
        <v/>
      </c>
      <c r="BM279" s="34" t="str">
        <f ca="1">IF(BF279&lt;&gt;"",IFERROR(AY279/SUM($AY$3:OFFSET($AY$3,MATCH("Üüritav büroopind kokku",$BI$5:$BI$300,0),0))*(SUMIFS(E:E,G:G,"Ühiskasutuses hoone pind",C:C,"ÜÜRITAV PIND",BH:BH,1)+SUMIFS(E:E,G:G,"Hoone üldpind",C:C,"ÜÜRITAV PIND",BH:BH,1)),0),IF(BI279="Aktiivne vakantsus",IFERROR(AY279/SUM($AY$3:OFFSET($AY$3,MATCH("Üüritav büroopind kokku",$BI$5:$BI$300,0),0))*(SUMIFS(E:E,G:G,"Ühiskasutuses hoone pind",C:C,"ÜÜRITAV PIND",BH:BH,1)+SUMIFS(E:E,G:G,"Hoone üldpind",C:C,"ÜÜRITAV PIND",BH:BH,1)),0),IF(BI279="Üüritav büroopind kokku",SUM($BM$2:BM278),"")))</f>
        <v/>
      </c>
      <c r="BN279" s="34" t="str">
        <f>IF(OR(BF279&lt;&gt;"",BI279="Aktiivne vakantsus"),IFERROR(SUMIFS(INDEX($AC$3:$AU$1002,0,MATCH($BI279,AC$2:AU$2,0)),$BH$3:$BH$1002,1),0),IF(BI279="Üüritav büroopind kokku",SUM($BN$2:BN278), ""))</f>
        <v/>
      </c>
      <c r="BO279" s="34" t="str">
        <f t="shared" si="33"/>
        <v/>
      </c>
      <c r="BP279" s="114" t="str">
        <f t="shared" ca="1" si="31"/>
        <v/>
      </c>
    </row>
    <row r="280" spans="1:68" x14ac:dyDescent="0.3">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c r="BH280" s="108" t="str">
        <f t="shared" si="32"/>
        <v/>
      </c>
      <c r="BI280" s="9" t="str">
        <f t="shared" si="34"/>
        <v/>
      </c>
      <c r="BJ280" s="9" t="str">
        <f t="shared" si="35"/>
        <v/>
      </c>
      <c r="BK280" s="34" t="str">
        <f>IF(BF280&lt;&gt;"",IF(SUMIFS(E:E,H:H,BI280,G:G,"Ainukasutuses pind",C:C,"ÜÜRITAV PIND",BH:BH,1)=0,0,SUMIFS(E:E,H:H,BI280,G:G,"Ainukasutuses pind",C:C,"ÜÜRITAV PIND",BH:BH,1)),IF(BI280="Aktiivne vakantsus",SUMIFS(E:E,C:C,"üüritav pind",G:G,"ainukasutuses pind",BH:BH,1)-SUM($BK$2:BK279),IF(BI280="Üüritav büroopind kokku",SUM($BK$2:BK279),"")))</f>
        <v/>
      </c>
      <c r="BL280" s="34" t="str">
        <f>IF(BF280&lt;&gt;"",IFERROR(SUMIFS(E:E,G:G,"Ainukasutuses pind",C:C,"üüritav pind",H:H,BI280,A:A,-4)/SUMIFS(E:E,G:G,"Ainukasutuses pind",C:C,"üüritav pind",A:A,-4)*(IF(G280="Korruse üldpind", SUMIFS(E:E,G:G,"Ühiskasutuses korruse pind",C:C,"üüritav pind",A:A,-4,BH:BH,1),SUMIFS(E:E,G:G,"Korruse üldpind",C:C,"üüritav pind",A:A,-4,BH:BH,1))+SUMIFS(E:E,G:G,"Ühiskasutuses korruse pind",C:C,"üüritav pind",A:A,-4,BH:BH,1)),0)+IFERROR(SUMIFS(E:E,G:G,"Ainukasutuses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pind",H:H,BI280,A:A,-1)/SUMIFS(E:E,G:G,"Ainukasutuses pind",C:C,"üüritav pind",A:A,-1)*(IF(G280="Korruse üldpind",SUMIFS(E:E,G:G,"Ühiskasutuses korruse pind",C:C,"üüritav pind",A:A,-1,BH:BH,1),SUMIFS(E:E,G:G,"Korruse üldpind",C:C,"üüritav pind",A:A,-1,BH:BH,1))+SUMIFS(E:E,G:G,"Ühiskasutuses korruse pind",C:C,"üüritav pind",A:A,-1,BH:BH,1)),0)+IFERROR(SUMIFS(E:E,G:G,"Ainukasutuses pind",C:C,"üüritav pind",H:H,BI280,A:A,0)/SUMIFS(E:E,G:G,"Ainukasutuses pind",C:C,"üüritav pind",A:A,0)*(IF(G280="Korruse üldpind", SUMIFS(E:E,G:G,"Ühiskasutuses korruse pind",C:C,"üüritav pind",A:A,0,BH:BH,1),SUMIFS(E:E,G:G,"Korruse üldpind",C:C,"üüritav pind",A:A,0,BH:BH,1))+SUMIFS(E:E,G:G,"Ühiskasutuses korruse pind",C:C,"üüritav pind",A:A,0,BH:BH,1)),0)+IFERROR(SUMIFS(E:E,G:G,"Ainukasutuses pind",C:C,"üüritav pind",H:H,BI280,A:A,1)/SUMIFS(E:E,G:G,"Ainukasutuses pind",C:C,"üüritav pind",A:A,1)*(IF(G280="Korruse üldpind", SUMIFS(E:E,G:G,"Ühiskasutuses korruse pind",C:C,"üüritav pind",A:A,1,BH:BH,1),SUMIFS(E:E,G:G,"Korruse üldpind",C:C,"üüritav pind",A:A,1,BH:BH,1))+SUMIFS(E:E,G:G,"Ühiskasutuses korruse pind",C:C,"üüritav pind",A:A,1,BH:BH,1)),0)+IFERROR(SUMIFS(E:E,G:G,"Ainukasutuses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 0)+IFERROR(SUMIFS(E:E,G:G,"Ainukasutuses pind",C:C,"üüritav pind",H:H,BI280,A:A,4)/SUMIFS(E:E,G:G,"Ainukasutuses pind",C:C,"üüritav pind",A:A,4)*(IF(G280="Korruse üldpind",SUMIFS(E:E,G:G,"Ühiskasutuses korruse pind",C:C,"üüritav pind",A:A,4,BH:BH,1),SUMIFS(E:E,G:G,"Korruse üldpind",C:C,"üüritav pind",A:A,4,BH:BH,1))+SUMIFS(E:E,G:G,"Ühiskasutuses korruse pind",C:C,"üüritav pind",A:A,4,BH:BH,1)), 0)+IFERROR(SUMIFS(E:E,G:G,"Ainukasutuses pind",C:C,"üüritav pind",H:H,BI280,A:A,5)/SUMIFS(E:E,G:G,"Ainukasutuses pind",C:C,"üüritav pind",A:A,5)*(IF(G280="Korruse üldpind", SUMIFS(E:E,G:G,"Ühiskasutuses korruse pind",C:C,"üüritav pind",A:A,5,BH:BH,1),SUMIFS(E:E,G:G,"Korruse üldpind",C:C,"üüritav pind",A:A,5,BH:BH,1))+SUMIFS(E:E,G:G,"Ühiskasutuses korruse pind",C:C,"üüritav pind",A:A,5,BH:BH,1)), 0)+IFERROR(SUMIFS(E:E,G:G,"Ainukasutuses pind",C:C,"üüritav pind",H:H,BI280,A:A,6)/SUMIFS(E:E,G:G,"Ainukasutuses pind",C:C,"üüritav pind",A:A,6)*(IF(G280="Korruse üldpind", SUMIFS(E:E,G:G,"Ühiskasutuses korruse pind",C:C,"üüritav pind",A:A,6,BH:BH,1),SUMIFS(E:E,G:G,"Korruse üldpind",C:C,"üüritav pind",A:A,6,BH:BH,1))+SUMIFS(E:E,G:G,"Ühiskasutuses korruse pind",C:C,"üüritav pind",A:A,6,BH:BH,1)),0)+IFERROR(SUMIFS(E:E,G:G,"Ainukasutuses pind",C:C,"üüritav pind",H:H,BI280,A:A,7)/SUMIFS(E:E,G:G,"Ainukasutuses pind",C:C,"üüritav pind",A:A,7)*(IF(G280="Korruse üldpind", SUMIFS(E:E,G:G,"Ühiskasutuses korruse pind",C:C,"üüritav pind",A:A,7,BH:BH,1),SUMIFS(E:E,G:G,"Korruse üldpind",C:C,"üüritav pind",A:A,7,BH:BH,1))+SUMIFS(E:E,G:G,"Ühiskasutuses korruse pind",C:C,"üüritav pind",A:A,7,BH:BH,1)),0)+IFERROR(SUMIFS(E:E,G:G,"Ainukasutuses pind",C:C,"üüritav pind",H:H,BI280,A:A,8)/SUMIFS(E:E,G:G,"Ainukasutuses pind",C:C,"üüritav pind",A:A,8)*(IF(G280="Korruse üldpind", SUMIFS(E:E,G:G,"Ühiskasutuses korruse pind",C:C,"üüritav pind",A:A,8,BH:BH,1),SUMIFS(E:E,G:G,"Korruse üldpind",C:C,"üüritav pind",A:A,8,BH:BH,1))+SUMIFS(E:E,G:G,"Ühiskasutuses korruse pind",C:C,"üüritav pind",A:A,8,BH:BH,1)),0)+IFERROR(SUMIFS(E:E,G:G,"Ainukasutuses pind",C:C,"üüritav pind",H:H,BI280,A:A,9)/SUMIFS(E:E,G:G,"Ainukasutuses pind",C:C,"üüritav pind",A:A,9)*(IF(G280="Korruse üldpind", SUMIFS(E:E,G:G,"Ühiskasutuses korruse pind",C:C,"üüritav pind",A:A,9,BH:BH,1),SUMIFS(E:E,G:G,"Korruse üldpind",C:C,"üüritav pind",A:A,9,BH:BH,1))+SUMIFS(E:E,G:G,"Ühiskasutuses korruse pind",C:C,"üüritav pind",A:A,9,BH:BH,1)),0)+IFERROR(SUMIFS(E:E,G:G,"Ainukasutuses pind",C:C,"üüritav pind",H:H,BI280,A:A,10)/SUMIFS(E:E,G:G,"Ainukasutuses pind",C:C,"üüritav pind",A:A,10)*(IF(G280="Korruse üldpind", SUMIFS(E:E,G:G,"Ühiskasutuses korruse pind",C:C,"üüritav pind",A:A,10,BH:BH,1),SUMIFS(E:E,G:G,"Korruse üldpind",C:C,"üüritav pind",A:A,10,BH:BH,1))+SUMIFS(E:E,G:G,"Ühiskasutuses korruse pind",C:C,"üüritav pind",A:A,10,BH:BH,1)), 0)+IFERROR(SUMIFS(E:E,G:G,"Ainukasutuses pind",C:C,"üüritav pind",H:H,BI280,A:A,11)/SUMIFS(E:E,G:G,"Ainukasutuses pind",C:C,"üüritav pind",A:A,11)*(IF(G280="Korruse üldpind",SUMIFS(E:E,G:G,"Ühiskasutuses korruse pind",C:C,"üüritav pind",A:A,11,BH:BH,1),SUMIFS(E:E,G:G,"Korruse üldpind",C:C,"üüritav pind",A:A,11,BH:BH,1))+SUMIFS(E:E,G:G,"Ühiskasutuses korruse pind",C:C,"üüritav pind",A:A,11,BH:BH,1)), 0)+IFERROR(SUMIFS(E:E,G:G,"Ainukasutuses pind",C:C,"üüritav pind",H:H,BI280,A:A,12)/SUMIFS(E:E,G:G,"Ainukasutuses pind",C:C,"üüritav pind",A:A,12)*(IF(G280="Korruse üldpind", SUMIFS(E:E,G:G,"Ühiskasutuses korruse pind",C:C,"üüritav pind",A:A,12,BH:BH,1),SUMIFS(E:E,G:G,"Korruse üldpind",C:C,"üüritav pind",A:A,12,BH:BH,1))+SUMIFS(E:E,G:G,"Ühiskasutuses korruse pind",C:C,"üüritav pind",A:A,12,BH:BH,1)),0)+IFERROR(SUMIFS(E:E,G:G,"Ainukasutuses pind",C:C,"üüritav pind",H:H,BI280,A:A,13)/SUMIFS(E:E,G:G,"Ainukasutuses pind",C:C,"üüritav pind",A:A,13)*(IF(G280="Korruse üldpind", SUMIFS(E:E,G:G,"Ühiskasutuses korruse pind",C:C,"üüritav pind",A:A,13,BH:BH,1),SUMIFS(E:E,G:G,"Korruse üldpind",C:C,"üüritav pind",A:A,13,BH:BH,1))+SUMIFS(E:E,G:G,"Ühiskasutuses korruse pind",C:C,"üüritav pind",A:A,13,BH:BH,1)),0)+IFERROR(SUMIFS(E:E,G:G,"Ainukasutuses pind",C:C,"Üüritav pind",H:H,BI280,A:A,14)/SUMIFS(E:E,G:G,"Ainukasutuses pind",C:C,"Üüritav pind",A:A,14)*(IF(G280="Korruse üldpind", SUMIFS(E:E,G:G,"Ühiskasutuses korruse pind",C:C,"üüritav pind",A:A,14,BH:BH,1),SUMIFS(E:E,G:G,"Korruse üldpind",C:C,"üüritav pind",A:A,14,BH:BH,1))+SUMIFS(E:E,G:G,"Ühiskasutuses korruse pind",C:C,"üüritav pind",A:A,14,BH:BH,1)), 0),IF(BI280="Aktiivne vakantsus", SUMIFS(E:E,C:C,"üüritav pind",G:G,"Ühiskasutuses korruse pind",BH:BH,1)+SUMIFS(E:E,C:C,"üüritav pind",G:G,"Korruse üldpind",BH:BH,1)-SUM($BL$2:BL279), IF(BI280="Üüritav büroopind kokku", SUM($BL$2:BL279), "")))</f>
        <v/>
      </c>
      <c r="BM280" s="34" t="str">
        <f ca="1">IF(BF280&lt;&gt;"",IFERROR(AY280/SUM($AY$3:OFFSET($AY$3,MATCH("Üüritav büroopind kokku",$BI$5:$BI$300,0),0))*(SUMIFS(E:E,G:G,"Ühiskasutuses hoone pind",C:C,"ÜÜRITAV PIND",BH:BH,1)+SUMIFS(E:E,G:G,"Hoone üldpind",C:C,"ÜÜRITAV PIND",BH:BH,1)),0),IF(BI280="Aktiivne vakantsus",IFERROR(AY280/SUM($AY$3:OFFSET($AY$3,MATCH("Üüritav büroopind kokku",$BI$5:$BI$300,0),0))*(SUMIFS(E:E,G:G,"Ühiskasutuses hoone pind",C:C,"ÜÜRITAV PIND",BH:BH,1)+SUMIFS(E:E,G:G,"Hoone üldpind",C:C,"ÜÜRITAV PIND",BH:BH,1)),0),IF(BI280="Üüritav büroopind kokku",SUM($BM$2:BM279),"")))</f>
        <v/>
      </c>
      <c r="BN280" s="34" t="str">
        <f>IF(OR(BF280&lt;&gt;"",BI280="Aktiivne vakantsus"),IFERROR(SUMIFS(INDEX($AC$3:$AU$1002,0,MATCH($BI280,AC$2:AU$2,0)),$BH$3:$BH$1002,1),0),IF(BI280="Üüritav büroopind kokku",SUM($BN$2:BN279), ""))</f>
        <v/>
      </c>
      <c r="BO280" s="34" t="str">
        <f t="shared" si="33"/>
        <v/>
      </c>
      <c r="BP280" s="114" t="str">
        <f t="shared" ca="1" si="31"/>
        <v/>
      </c>
    </row>
    <row r="281" spans="1:68" x14ac:dyDescent="0.3">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c r="BH281" s="108" t="str">
        <f t="shared" si="32"/>
        <v/>
      </c>
      <c r="BI281" s="9" t="str">
        <f t="shared" si="34"/>
        <v/>
      </c>
      <c r="BJ281" s="9" t="str">
        <f t="shared" si="35"/>
        <v/>
      </c>
      <c r="BK281" s="34" t="str">
        <f>IF(BF281&lt;&gt;"",IF(SUMIFS(E:E,H:H,BI281,G:G,"Ainukasutuses pind",C:C,"ÜÜRITAV PIND",BH:BH,1)=0,0,SUMIFS(E:E,H:H,BI281,G:G,"Ainukasutuses pind",C:C,"ÜÜRITAV PIND",BH:BH,1)),IF(BI281="Aktiivne vakantsus",SUMIFS(E:E,C:C,"üüritav pind",G:G,"ainukasutuses pind",BH:BH,1)-SUM($BK$2:BK280),IF(BI281="Üüritav büroopind kokku",SUM($BK$2:BK280),"")))</f>
        <v/>
      </c>
      <c r="BL281" s="34" t="str">
        <f>IF(BF281&lt;&gt;"",IFERROR(SUMIFS(E:E,G:G,"Ainukasutuses pind",C:C,"üüritav pind",H:H,BI281,A:A,-4)/SUMIFS(E:E,G:G,"Ainukasutuses pind",C:C,"üüritav pind",A:A,-4)*(IF(G281="Korruse üldpind", SUMIFS(E:E,G:G,"Ühiskasutuses korruse pind",C:C,"üüritav pind",A:A,-4,BH:BH,1),SUMIFS(E:E,G:G,"Korruse üldpind",C:C,"üüritav pind",A:A,-4,BH:BH,1))+SUMIFS(E:E,G:G,"Ühiskasutuses korruse pind",C:C,"üüritav pind",A:A,-4,BH:BH,1)),0)+IFERROR(SUMIFS(E:E,G:G,"Ainukasutuses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pind",H:H,BI281,A:A,-1)/SUMIFS(E:E,G:G,"Ainukasutuses pind",C:C,"üüritav pind",A:A,-1)*(IF(G281="Korruse üldpind",SUMIFS(E:E,G:G,"Ühiskasutuses korruse pind",C:C,"üüritav pind",A:A,-1,BH:BH,1),SUMIFS(E:E,G:G,"Korruse üldpind",C:C,"üüritav pind",A:A,-1,BH:BH,1))+SUMIFS(E:E,G:G,"Ühiskasutuses korruse pind",C:C,"üüritav pind",A:A,-1,BH:BH,1)),0)+IFERROR(SUMIFS(E:E,G:G,"Ainukasutuses pind",C:C,"üüritav pind",H:H,BI281,A:A,0)/SUMIFS(E:E,G:G,"Ainukasutuses pind",C:C,"üüritav pind",A:A,0)*(IF(G281="Korruse üldpind", SUMIFS(E:E,G:G,"Ühiskasutuses korruse pind",C:C,"üüritav pind",A:A,0,BH:BH,1),SUMIFS(E:E,G:G,"Korruse üldpind",C:C,"üüritav pind",A:A,0,BH:BH,1))+SUMIFS(E:E,G:G,"Ühiskasutuses korruse pind",C:C,"üüritav pind",A:A,0,BH:BH,1)),0)+IFERROR(SUMIFS(E:E,G:G,"Ainukasutuses pind",C:C,"üüritav pind",H:H,BI281,A:A,1)/SUMIFS(E:E,G:G,"Ainukasutuses pind",C:C,"üüritav pind",A:A,1)*(IF(G281="Korruse üldpind", SUMIFS(E:E,G:G,"Ühiskasutuses korruse pind",C:C,"üüritav pind",A:A,1,BH:BH,1),SUMIFS(E:E,G:G,"Korruse üldpind",C:C,"üüritav pind",A:A,1,BH:BH,1))+SUMIFS(E:E,G:G,"Ühiskasutuses korruse pind",C:C,"üüritav pind",A:A,1,BH:BH,1)),0)+IFERROR(SUMIFS(E:E,G:G,"Ainukasutuses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 0)+IFERROR(SUMIFS(E:E,G:G,"Ainukasutuses pind",C:C,"üüritav pind",H:H,BI281,A:A,4)/SUMIFS(E:E,G:G,"Ainukasutuses pind",C:C,"üüritav pind",A:A,4)*(IF(G281="Korruse üldpind",SUMIFS(E:E,G:G,"Ühiskasutuses korruse pind",C:C,"üüritav pind",A:A,4,BH:BH,1),SUMIFS(E:E,G:G,"Korruse üldpind",C:C,"üüritav pind",A:A,4,BH:BH,1))+SUMIFS(E:E,G:G,"Ühiskasutuses korruse pind",C:C,"üüritav pind",A:A,4,BH:BH,1)), 0)+IFERROR(SUMIFS(E:E,G:G,"Ainukasutuses pind",C:C,"üüritav pind",H:H,BI281,A:A,5)/SUMIFS(E:E,G:G,"Ainukasutuses pind",C:C,"üüritav pind",A:A,5)*(IF(G281="Korruse üldpind", SUMIFS(E:E,G:G,"Ühiskasutuses korruse pind",C:C,"üüritav pind",A:A,5,BH:BH,1),SUMIFS(E:E,G:G,"Korruse üldpind",C:C,"üüritav pind",A:A,5,BH:BH,1))+SUMIFS(E:E,G:G,"Ühiskasutuses korruse pind",C:C,"üüritav pind",A:A,5,BH:BH,1)), 0)+IFERROR(SUMIFS(E:E,G:G,"Ainukasutuses pind",C:C,"üüritav pind",H:H,BI281,A:A,6)/SUMIFS(E:E,G:G,"Ainukasutuses pind",C:C,"üüritav pind",A:A,6)*(IF(G281="Korruse üldpind", SUMIFS(E:E,G:G,"Ühiskasutuses korruse pind",C:C,"üüritav pind",A:A,6,BH:BH,1),SUMIFS(E:E,G:G,"Korruse üldpind",C:C,"üüritav pind",A:A,6,BH:BH,1))+SUMIFS(E:E,G:G,"Ühiskasutuses korruse pind",C:C,"üüritav pind",A:A,6,BH:BH,1)),0)+IFERROR(SUMIFS(E:E,G:G,"Ainukasutuses pind",C:C,"üüritav pind",H:H,BI281,A:A,7)/SUMIFS(E:E,G:G,"Ainukasutuses pind",C:C,"üüritav pind",A:A,7)*(IF(G281="Korruse üldpind", SUMIFS(E:E,G:G,"Ühiskasutuses korruse pind",C:C,"üüritav pind",A:A,7,BH:BH,1),SUMIFS(E:E,G:G,"Korruse üldpind",C:C,"üüritav pind",A:A,7,BH:BH,1))+SUMIFS(E:E,G:G,"Ühiskasutuses korruse pind",C:C,"üüritav pind",A:A,7,BH:BH,1)),0)+IFERROR(SUMIFS(E:E,G:G,"Ainukasutuses pind",C:C,"üüritav pind",H:H,BI281,A:A,8)/SUMIFS(E:E,G:G,"Ainukasutuses pind",C:C,"üüritav pind",A:A,8)*(IF(G281="Korruse üldpind", SUMIFS(E:E,G:G,"Ühiskasutuses korruse pind",C:C,"üüritav pind",A:A,8,BH:BH,1),SUMIFS(E:E,G:G,"Korruse üldpind",C:C,"üüritav pind",A:A,8,BH:BH,1))+SUMIFS(E:E,G:G,"Ühiskasutuses korruse pind",C:C,"üüritav pind",A:A,8,BH:BH,1)),0)+IFERROR(SUMIFS(E:E,G:G,"Ainukasutuses pind",C:C,"üüritav pind",H:H,BI281,A:A,9)/SUMIFS(E:E,G:G,"Ainukasutuses pind",C:C,"üüritav pind",A:A,9)*(IF(G281="Korruse üldpind", SUMIFS(E:E,G:G,"Ühiskasutuses korruse pind",C:C,"üüritav pind",A:A,9,BH:BH,1),SUMIFS(E:E,G:G,"Korruse üldpind",C:C,"üüritav pind",A:A,9,BH:BH,1))+SUMIFS(E:E,G:G,"Ühiskasutuses korruse pind",C:C,"üüritav pind",A:A,9,BH:BH,1)),0)+IFERROR(SUMIFS(E:E,G:G,"Ainukasutuses pind",C:C,"üüritav pind",H:H,BI281,A:A,10)/SUMIFS(E:E,G:G,"Ainukasutuses pind",C:C,"üüritav pind",A:A,10)*(IF(G281="Korruse üldpind", SUMIFS(E:E,G:G,"Ühiskasutuses korruse pind",C:C,"üüritav pind",A:A,10,BH:BH,1),SUMIFS(E:E,G:G,"Korruse üldpind",C:C,"üüritav pind",A:A,10,BH:BH,1))+SUMIFS(E:E,G:G,"Ühiskasutuses korruse pind",C:C,"üüritav pind",A:A,10,BH:BH,1)), 0)+IFERROR(SUMIFS(E:E,G:G,"Ainukasutuses pind",C:C,"üüritav pind",H:H,BI281,A:A,11)/SUMIFS(E:E,G:G,"Ainukasutuses pind",C:C,"üüritav pind",A:A,11)*(IF(G281="Korruse üldpind",SUMIFS(E:E,G:G,"Ühiskasutuses korruse pind",C:C,"üüritav pind",A:A,11,BH:BH,1),SUMIFS(E:E,G:G,"Korruse üldpind",C:C,"üüritav pind",A:A,11,BH:BH,1))+SUMIFS(E:E,G:G,"Ühiskasutuses korruse pind",C:C,"üüritav pind",A:A,11,BH:BH,1)), 0)+IFERROR(SUMIFS(E:E,G:G,"Ainukasutuses pind",C:C,"üüritav pind",H:H,BI281,A:A,12)/SUMIFS(E:E,G:G,"Ainukasutuses pind",C:C,"üüritav pind",A:A,12)*(IF(G281="Korruse üldpind", SUMIFS(E:E,G:G,"Ühiskasutuses korruse pind",C:C,"üüritav pind",A:A,12,BH:BH,1),SUMIFS(E:E,G:G,"Korruse üldpind",C:C,"üüritav pind",A:A,12,BH:BH,1))+SUMIFS(E:E,G:G,"Ühiskasutuses korruse pind",C:C,"üüritav pind",A:A,12,BH:BH,1)),0)+IFERROR(SUMIFS(E:E,G:G,"Ainukasutuses pind",C:C,"üüritav pind",H:H,BI281,A:A,13)/SUMIFS(E:E,G:G,"Ainukasutuses pind",C:C,"üüritav pind",A:A,13)*(IF(G281="Korruse üldpind", SUMIFS(E:E,G:G,"Ühiskasutuses korruse pind",C:C,"üüritav pind",A:A,13,BH:BH,1),SUMIFS(E:E,G:G,"Korruse üldpind",C:C,"üüritav pind",A:A,13,BH:BH,1))+SUMIFS(E:E,G:G,"Ühiskasutuses korruse pind",C:C,"üüritav pind",A:A,13,BH:BH,1)),0)+IFERROR(SUMIFS(E:E,G:G,"Ainukasutuses pind",C:C,"Üüritav pind",H:H,BI281,A:A,14)/SUMIFS(E:E,G:G,"Ainukasutuses pind",C:C,"Üüritav pind",A:A,14)*(IF(G281="Korruse üldpind", SUMIFS(E:E,G:G,"Ühiskasutuses korruse pind",C:C,"üüritav pind",A:A,14,BH:BH,1),SUMIFS(E:E,G:G,"Korruse üldpind",C:C,"üüritav pind",A:A,14,BH:BH,1))+SUMIFS(E:E,G:G,"Ühiskasutuses korruse pind",C:C,"üüritav pind",A:A,14,BH:BH,1)), 0),IF(BI281="Aktiivne vakantsus", SUMIFS(E:E,C:C,"üüritav pind",G:G,"Ühiskasutuses korruse pind",BH:BH,1)+SUMIFS(E:E,C:C,"üüritav pind",G:G,"Korruse üldpind",BH:BH,1)-SUM($BL$2:BL280), IF(BI281="Üüritav büroopind kokku", SUM($BL$2:BL280), "")))</f>
        <v/>
      </c>
      <c r="BM281" s="34" t="str">
        <f ca="1">IF(BF281&lt;&gt;"",IFERROR(AY281/SUM($AY$3:OFFSET($AY$3,MATCH("Üüritav büroopind kokku",$BI$5:$BI$300,0),0))*(SUMIFS(E:E,G:G,"Ühiskasutuses hoone pind",C:C,"ÜÜRITAV PIND",BH:BH,1)+SUMIFS(E:E,G:G,"Hoone üldpind",C:C,"ÜÜRITAV PIND",BH:BH,1)),0),IF(BI281="Aktiivne vakantsus",IFERROR(AY281/SUM($AY$3:OFFSET($AY$3,MATCH("Üüritav büroopind kokku",$BI$5:$BI$300,0),0))*(SUMIFS(E:E,G:G,"Ühiskasutuses hoone pind",C:C,"ÜÜRITAV PIND",BH:BH,1)+SUMIFS(E:E,G:G,"Hoone üldpind",C:C,"ÜÜRITAV PIND",BH:BH,1)),0),IF(BI281="Üüritav büroopind kokku",SUM($BM$2:BM280),"")))</f>
        <v/>
      </c>
      <c r="BN281" s="34" t="str">
        <f>IF(OR(BF281&lt;&gt;"",BI281="Aktiivne vakantsus"),IFERROR(SUMIFS(INDEX($AC$3:$AU$1002,0,MATCH($BI281,AC$2:AU$2,0)),$BH$3:$BH$1002,1),0),IF(BI281="Üüritav büroopind kokku",SUM($BN$2:BN280), ""))</f>
        <v/>
      </c>
      <c r="BO281" s="34" t="str">
        <f t="shared" si="33"/>
        <v/>
      </c>
      <c r="BP281" s="114" t="str">
        <f t="shared" ca="1" si="31"/>
        <v/>
      </c>
    </row>
    <row r="282" spans="1:68" x14ac:dyDescent="0.3">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c r="BH282" s="108" t="str">
        <f t="shared" si="32"/>
        <v/>
      </c>
      <c r="BI282" s="9" t="str">
        <f t="shared" si="34"/>
        <v/>
      </c>
      <c r="BJ282" s="9" t="str">
        <f t="shared" si="35"/>
        <v/>
      </c>
      <c r="BK282" s="34" t="str">
        <f>IF(BF282&lt;&gt;"",IF(SUMIFS(E:E,H:H,BI282,G:G,"Ainukasutuses pind",C:C,"ÜÜRITAV PIND",BH:BH,1)=0,0,SUMIFS(E:E,H:H,BI282,G:G,"Ainukasutuses pind",C:C,"ÜÜRITAV PIND",BH:BH,1)),IF(BI282="Aktiivne vakantsus",SUMIFS(E:E,C:C,"üüritav pind",G:G,"ainukasutuses pind",BH:BH,1)-SUM($BK$2:BK281),IF(BI282="Üüritav büroopind kokku",SUM($BK$2:BK281),"")))</f>
        <v/>
      </c>
      <c r="BL282" s="34" t="str">
        <f>IF(BF282&lt;&gt;"",IFERROR(SUMIFS(E:E,G:G,"Ainukasutuses pind",C:C,"üüritav pind",H:H,BI282,A:A,-4)/SUMIFS(E:E,G:G,"Ainukasutuses pind",C:C,"üüritav pind",A:A,-4)*(IF(G282="Korruse üldpind", SUMIFS(E:E,G:G,"Ühiskasutuses korruse pind",C:C,"üüritav pind",A:A,-4,BH:BH,1),SUMIFS(E:E,G:G,"Korruse üldpind",C:C,"üüritav pind",A:A,-4,BH:BH,1))+SUMIFS(E:E,G:G,"Ühiskasutuses korruse pind",C:C,"üüritav pind",A:A,-4,BH:BH,1)),0)+IFERROR(SUMIFS(E:E,G:G,"Ainukasutuses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pind",H:H,BI282,A:A,-1)/SUMIFS(E:E,G:G,"Ainukasutuses pind",C:C,"üüritav pind",A:A,-1)*(IF(G282="Korruse üldpind",SUMIFS(E:E,G:G,"Ühiskasutuses korruse pind",C:C,"üüritav pind",A:A,-1,BH:BH,1),SUMIFS(E:E,G:G,"Korruse üldpind",C:C,"üüritav pind",A:A,-1,BH:BH,1))+SUMIFS(E:E,G:G,"Ühiskasutuses korruse pind",C:C,"üüritav pind",A:A,-1,BH:BH,1)),0)+IFERROR(SUMIFS(E:E,G:G,"Ainukasutuses pind",C:C,"üüritav pind",H:H,BI282,A:A,0)/SUMIFS(E:E,G:G,"Ainukasutuses pind",C:C,"üüritav pind",A:A,0)*(IF(G282="Korruse üldpind", SUMIFS(E:E,G:G,"Ühiskasutuses korruse pind",C:C,"üüritav pind",A:A,0,BH:BH,1),SUMIFS(E:E,G:G,"Korruse üldpind",C:C,"üüritav pind",A:A,0,BH:BH,1))+SUMIFS(E:E,G:G,"Ühiskasutuses korruse pind",C:C,"üüritav pind",A:A,0,BH:BH,1)),0)+IFERROR(SUMIFS(E:E,G:G,"Ainukasutuses pind",C:C,"üüritav pind",H:H,BI282,A:A,1)/SUMIFS(E:E,G:G,"Ainukasutuses pind",C:C,"üüritav pind",A:A,1)*(IF(G282="Korruse üldpind", SUMIFS(E:E,G:G,"Ühiskasutuses korruse pind",C:C,"üüritav pind",A:A,1,BH:BH,1),SUMIFS(E:E,G:G,"Korruse üldpind",C:C,"üüritav pind",A:A,1,BH:BH,1))+SUMIFS(E:E,G:G,"Ühiskasutuses korruse pind",C:C,"üüritav pind",A:A,1,BH:BH,1)),0)+IFERROR(SUMIFS(E:E,G:G,"Ainukasutuses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 0)+IFERROR(SUMIFS(E:E,G:G,"Ainukasutuses pind",C:C,"üüritav pind",H:H,BI282,A:A,4)/SUMIFS(E:E,G:G,"Ainukasutuses pind",C:C,"üüritav pind",A:A,4)*(IF(G282="Korruse üldpind",SUMIFS(E:E,G:G,"Ühiskasutuses korruse pind",C:C,"üüritav pind",A:A,4,BH:BH,1),SUMIFS(E:E,G:G,"Korruse üldpind",C:C,"üüritav pind",A:A,4,BH:BH,1))+SUMIFS(E:E,G:G,"Ühiskasutuses korruse pind",C:C,"üüritav pind",A:A,4,BH:BH,1)), 0)+IFERROR(SUMIFS(E:E,G:G,"Ainukasutuses pind",C:C,"üüritav pind",H:H,BI282,A:A,5)/SUMIFS(E:E,G:G,"Ainukasutuses pind",C:C,"üüritav pind",A:A,5)*(IF(G282="Korruse üldpind", SUMIFS(E:E,G:G,"Ühiskasutuses korruse pind",C:C,"üüritav pind",A:A,5,BH:BH,1),SUMIFS(E:E,G:G,"Korruse üldpind",C:C,"üüritav pind",A:A,5,BH:BH,1))+SUMIFS(E:E,G:G,"Ühiskasutuses korruse pind",C:C,"üüritav pind",A:A,5,BH:BH,1)), 0)+IFERROR(SUMIFS(E:E,G:G,"Ainukasutuses pind",C:C,"üüritav pind",H:H,BI282,A:A,6)/SUMIFS(E:E,G:G,"Ainukasutuses pind",C:C,"üüritav pind",A:A,6)*(IF(G282="Korruse üldpind", SUMIFS(E:E,G:G,"Ühiskasutuses korruse pind",C:C,"üüritav pind",A:A,6,BH:BH,1),SUMIFS(E:E,G:G,"Korruse üldpind",C:C,"üüritav pind",A:A,6,BH:BH,1))+SUMIFS(E:E,G:G,"Ühiskasutuses korruse pind",C:C,"üüritav pind",A:A,6,BH:BH,1)),0)+IFERROR(SUMIFS(E:E,G:G,"Ainukasutuses pind",C:C,"üüritav pind",H:H,BI282,A:A,7)/SUMIFS(E:E,G:G,"Ainukasutuses pind",C:C,"üüritav pind",A:A,7)*(IF(G282="Korruse üldpind", SUMIFS(E:E,G:G,"Ühiskasutuses korruse pind",C:C,"üüritav pind",A:A,7,BH:BH,1),SUMIFS(E:E,G:G,"Korruse üldpind",C:C,"üüritav pind",A:A,7,BH:BH,1))+SUMIFS(E:E,G:G,"Ühiskasutuses korruse pind",C:C,"üüritav pind",A:A,7,BH:BH,1)),0)+IFERROR(SUMIFS(E:E,G:G,"Ainukasutuses pind",C:C,"üüritav pind",H:H,BI282,A:A,8)/SUMIFS(E:E,G:G,"Ainukasutuses pind",C:C,"üüritav pind",A:A,8)*(IF(G282="Korruse üldpind", SUMIFS(E:E,G:G,"Ühiskasutuses korruse pind",C:C,"üüritav pind",A:A,8,BH:BH,1),SUMIFS(E:E,G:G,"Korruse üldpind",C:C,"üüritav pind",A:A,8,BH:BH,1))+SUMIFS(E:E,G:G,"Ühiskasutuses korruse pind",C:C,"üüritav pind",A:A,8,BH:BH,1)),0)+IFERROR(SUMIFS(E:E,G:G,"Ainukasutuses pind",C:C,"üüritav pind",H:H,BI282,A:A,9)/SUMIFS(E:E,G:G,"Ainukasutuses pind",C:C,"üüritav pind",A:A,9)*(IF(G282="Korruse üldpind", SUMIFS(E:E,G:G,"Ühiskasutuses korruse pind",C:C,"üüritav pind",A:A,9,BH:BH,1),SUMIFS(E:E,G:G,"Korruse üldpind",C:C,"üüritav pind",A:A,9,BH:BH,1))+SUMIFS(E:E,G:G,"Ühiskasutuses korruse pind",C:C,"üüritav pind",A:A,9,BH:BH,1)),0)+IFERROR(SUMIFS(E:E,G:G,"Ainukasutuses pind",C:C,"üüritav pind",H:H,BI282,A:A,10)/SUMIFS(E:E,G:G,"Ainukasutuses pind",C:C,"üüritav pind",A:A,10)*(IF(G282="Korruse üldpind", SUMIFS(E:E,G:G,"Ühiskasutuses korruse pind",C:C,"üüritav pind",A:A,10,BH:BH,1),SUMIFS(E:E,G:G,"Korruse üldpind",C:C,"üüritav pind",A:A,10,BH:BH,1))+SUMIFS(E:E,G:G,"Ühiskasutuses korruse pind",C:C,"üüritav pind",A:A,10,BH:BH,1)), 0)+IFERROR(SUMIFS(E:E,G:G,"Ainukasutuses pind",C:C,"üüritav pind",H:H,BI282,A:A,11)/SUMIFS(E:E,G:G,"Ainukasutuses pind",C:C,"üüritav pind",A:A,11)*(IF(G282="Korruse üldpind",SUMIFS(E:E,G:G,"Ühiskasutuses korruse pind",C:C,"üüritav pind",A:A,11,BH:BH,1),SUMIFS(E:E,G:G,"Korruse üldpind",C:C,"üüritav pind",A:A,11,BH:BH,1))+SUMIFS(E:E,G:G,"Ühiskasutuses korruse pind",C:C,"üüritav pind",A:A,11,BH:BH,1)), 0)+IFERROR(SUMIFS(E:E,G:G,"Ainukasutuses pind",C:C,"üüritav pind",H:H,BI282,A:A,12)/SUMIFS(E:E,G:G,"Ainukasutuses pind",C:C,"üüritav pind",A:A,12)*(IF(G282="Korruse üldpind", SUMIFS(E:E,G:G,"Ühiskasutuses korruse pind",C:C,"üüritav pind",A:A,12,BH:BH,1),SUMIFS(E:E,G:G,"Korruse üldpind",C:C,"üüritav pind",A:A,12,BH:BH,1))+SUMIFS(E:E,G:G,"Ühiskasutuses korruse pind",C:C,"üüritav pind",A:A,12,BH:BH,1)),0)+IFERROR(SUMIFS(E:E,G:G,"Ainukasutuses pind",C:C,"üüritav pind",H:H,BI282,A:A,13)/SUMIFS(E:E,G:G,"Ainukasutuses pind",C:C,"üüritav pind",A:A,13)*(IF(G282="Korruse üldpind", SUMIFS(E:E,G:G,"Ühiskasutuses korruse pind",C:C,"üüritav pind",A:A,13,BH:BH,1),SUMIFS(E:E,G:G,"Korruse üldpind",C:C,"üüritav pind",A:A,13,BH:BH,1))+SUMIFS(E:E,G:G,"Ühiskasutuses korruse pind",C:C,"üüritav pind",A:A,13,BH:BH,1)),0)+IFERROR(SUMIFS(E:E,G:G,"Ainukasutuses pind",C:C,"Üüritav pind",H:H,BI282,A:A,14)/SUMIFS(E:E,G:G,"Ainukasutuses pind",C:C,"Üüritav pind",A:A,14)*(IF(G282="Korruse üldpind", SUMIFS(E:E,G:G,"Ühiskasutuses korruse pind",C:C,"üüritav pind",A:A,14,BH:BH,1),SUMIFS(E:E,G:G,"Korruse üldpind",C:C,"üüritav pind",A:A,14,BH:BH,1))+SUMIFS(E:E,G:G,"Ühiskasutuses korruse pind",C:C,"üüritav pind",A:A,14,BH:BH,1)), 0),IF(BI282="Aktiivne vakantsus", SUMIFS(E:E,C:C,"üüritav pind",G:G,"Ühiskasutuses korruse pind",BH:BH,1)+SUMIFS(E:E,C:C,"üüritav pind",G:G,"Korruse üldpind",BH:BH,1)-SUM($BL$2:BL281), IF(BI282="Üüritav büroopind kokku", SUM($BL$2:BL281), "")))</f>
        <v/>
      </c>
      <c r="BM282" s="34" t="str">
        <f ca="1">IF(BF282&lt;&gt;"",IFERROR(AY282/SUM($AY$3:OFFSET($AY$3,MATCH("Üüritav büroopind kokku",$BI$5:$BI$300,0),0))*(SUMIFS(E:E,G:G,"Ühiskasutuses hoone pind",C:C,"ÜÜRITAV PIND",BH:BH,1)+SUMIFS(E:E,G:G,"Hoone üldpind",C:C,"ÜÜRITAV PIND",BH:BH,1)),0),IF(BI282="Aktiivne vakantsus",IFERROR(AY282/SUM($AY$3:OFFSET($AY$3,MATCH("Üüritav büroopind kokku",$BI$5:$BI$300,0),0))*(SUMIFS(E:E,G:G,"Ühiskasutuses hoone pind",C:C,"ÜÜRITAV PIND",BH:BH,1)+SUMIFS(E:E,G:G,"Hoone üldpind",C:C,"ÜÜRITAV PIND",BH:BH,1)),0),IF(BI282="Üüritav büroopind kokku",SUM($BM$2:BM281),"")))</f>
        <v/>
      </c>
      <c r="BN282" s="34" t="str">
        <f>IF(OR(BF282&lt;&gt;"",BI282="Aktiivne vakantsus"),IFERROR(SUMIFS(INDEX($AC$3:$AU$1002,0,MATCH($BI282,AC$2:AU$2,0)),$BH$3:$BH$1002,1),0),IF(BI282="Üüritav büroopind kokku",SUM($BN$2:BN281), ""))</f>
        <v/>
      </c>
      <c r="BO282" s="34" t="str">
        <f t="shared" si="33"/>
        <v/>
      </c>
      <c r="BP282" s="114" t="str">
        <f t="shared" ca="1" si="31"/>
        <v/>
      </c>
    </row>
    <row r="283" spans="1:68" x14ac:dyDescent="0.3">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c r="BH283" s="108" t="str">
        <f t="shared" si="32"/>
        <v/>
      </c>
      <c r="BI283" s="9" t="str">
        <f t="shared" si="34"/>
        <v/>
      </c>
      <c r="BJ283" s="9" t="str">
        <f t="shared" si="35"/>
        <v/>
      </c>
      <c r="BK283" s="34" t="str">
        <f>IF(BF283&lt;&gt;"",IF(SUMIFS(E:E,H:H,BI283,G:G,"Ainukasutuses pind",C:C,"ÜÜRITAV PIND",BH:BH,1)=0,0,SUMIFS(E:E,H:H,BI283,G:G,"Ainukasutuses pind",C:C,"ÜÜRITAV PIND",BH:BH,1)),IF(BI283="Aktiivne vakantsus",SUMIFS(E:E,C:C,"üüritav pind",G:G,"ainukasutuses pind",BH:BH,1)-SUM($BK$2:BK282),IF(BI283="Üüritav büroopind kokku",SUM($BK$2:BK282),"")))</f>
        <v/>
      </c>
      <c r="BL283" s="34" t="str">
        <f>IF(BF283&lt;&gt;"",IFERROR(SUMIFS(E:E,G:G,"Ainukasutuses pind",C:C,"üüritav pind",H:H,BI283,A:A,-4)/SUMIFS(E:E,G:G,"Ainukasutuses pind",C:C,"üüritav pind",A:A,-4)*(IF(G283="Korruse üldpind", SUMIFS(E:E,G:G,"Ühiskasutuses korruse pind",C:C,"üüritav pind",A:A,-4,BH:BH,1),SUMIFS(E:E,G:G,"Korruse üldpind",C:C,"üüritav pind",A:A,-4,BH:BH,1))+SUMIFS(E:E,G:G,"Ühiskasutuses korruse pind",C:C,"üüritav pind",A:A,-4,BH:BH,1)),0)+IFERROR(SUMIFS(E:E,G:G,"Ainukasutuses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pind",H:H,BI283,A:A,-1)/SUMIFS(E:E,G:G,"Ainukasutuses pind",C:C,"üüritav pind",A:A,-1)*(IF(G283="Korruse üldpind",SUMIFS(E:E,G:G,"Ühiskasutuses korruse pind",C:C,"üüritav pind",A:A,-1,BH:BH,1),SUMIFS(E:E,G:G,"Korruse üldpind",C:C,"üüritav pind",A:A,-1,BH:BH,1))+SUMIFS(E:E,G:G,"Ühiskasutuses korruse pind",C:C,"üüritav pind",A:A,-1,BH:BH,1)),0)+IFERROR(SUMIFS(E:E,G:G,"Ainukasutuses pind",C:C,"üüritav pind",H:H,BI283,A:A,0)/SUMIFS(E:E,G:G,"Ainukasutuses pind",C:C,"üüritav pind",A:A,0)*(IF(G283="Korruse üldpind", SUMIFS(E:E,G:G,"Ühiskasutuses korruse pind",C:C,"üüritav pind",A:A,0,BH:BH,1),SUMIFS(E:E,G:G,"Korruse üldpind",C:C,"üüritav pind",A:A,0,BH:BH,1))+SUMIFS(E:E,G:G,"Ühiskasutuses korruse pind",C:C,"üüritav pind",A:A,0,BH:BH,1)),0)+IFERROR(SUMIFS(E:E,G:G,"Ainukasutuses pind",C:C,"üüritav pind",H:H,BI283,A:A,1)/SUMIFS(E:E,G:G,"Ainukasutuses pind",C:C,"üüritav pind",A:A,1)*(IF(G283="Korruse üldpind", SUMIFS(E:E,G:G,"Ühiskasutuses korruse pind",C:C,"üüritav pind",A:A,1,BH:BH,1),SUMIFS(E:E,G:G,"Korruse üldpind",C:C,"üüritav pind",A:A,1,BH:BH,1))+SUMIFS(E:E,G:G,"Ühiskasutuses korruse pind",C:C,"üüritav pind",A:A,1,BH:BH,1)),0)+IFERROR(SUMIFS(E:E,G:G,"Ainukasutuses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 0)+IFERROR(SUMIFS(E:E,G:G,"Ainukasutuses pind",C:C,"üüritav pind",H:H,BI283,A:A,4)/SUMIFS(E:E,G:G,"Ainukasutuses pind",C:C,"üüritav pind",A:A,4)*(IF(G283="Korruse üldpind",SUMIFS(E:E,G:G,"Ühiskasutuses korruse pind",C:C,"üüritav pind",A:A,4,BH:BH,1),SUMIFS(E:E,G:G,"Korruse üldpind",C:C,"üüritav pind",A:A,4,BH:BH,1))+SUMIFS(E:E,G:G,"Ühiskasutuses korruse pind",C:C,"üüritav pind",A:A,4,BH:BH,1)), 0)+IFERROR(SUMIFS(E:E,G:G,"Ainukasutuses pind",C:C,"üüritav pind",H:H,BI283,A:A,5)/SUMIFS(E:E,G:G,"Ainukasutuses pind",C:C,"üüritav pind",A:A,5)*(IF(G283="Korruse üldpind", SUMIFS(E:E,G:G,"Ühiskasutuses korruse pind",C:C,"üüritav pind",A:A,5,BH:BH,1),SUMIFS(E:E,G:G,"Korruse üldpind",C:C,"üüritav pind",A:A,5,BH:BH,1))+SUMIFS(E:E,G:G,"Ühiskasutuses korruse pind",C:C,"üüritav pind",A:A,5,BH:BH,1)), 0)+IFERROR(SUMIFS(E:E,G:G,"Ainukasutuses pind",C:C,"üüritav pind",H:H,BI283,A:A,6)/SUMIFS(E:E,G:G,"Ainukasutuses pind",C:C,"üüritav pind",A:A,6)*(IF(G283="Korruse üldpind", SUMIFS(E:E,G:G,"Ühiskasutuses korruse pind",C:C,"üüritav pind",A:A,6,BH:BH,1),SUMIFS(E:E,G:G,"Korruse üldpind",C:C,"üüritav pind",A:A,6,BH:BH,1))+SUMIFS(E:E,G:G,"Ühiskasutuses korruse pind",C:C,"üüritav pind",A:A,6,BH:BH,1)),0)+IFERROR(SUMIFS(E:E,G:G,"Ainukasutuses pind",C:C,"üüritav pind",H:H,BI283,A:A,7)/SUMIFS(E:E,G:G,"Ainukasutuses pind",C:C,"üüritav pind",A:A,7)*(IF(G283="Korruse üldpind", SUMIFS(E:E,G:G,"Ühiskasutuses korruse pind",C:C,"üüritav pind",A:A,7,BH:BH,1),SUMIFS(E:E,G:G,"Korruse üldpind",C:C,"üüritav pind",A:A,7,BH:BH,1))+SUMIFS(E:E,G:G,"Ühiskasutuses korruse pind",C:C,"üüritav pind",A:A,7,BH:BH,1)),0)+IFERROR(SUMIFS(E:E,G:G,"Ainukasutuses pind",C:C,"üüritav pind",H:H,BI283,A:A,8)/SUMIFS(E:E,G:G,"Ainukasutuses pind",C:C,"üüritav pind",A:A,8)*(IF(G283="Korruse üldpind", SUMIFS(E:E,G:G,"Ühiskasutuses korruse pind",C:C,"üüritav pind",A:A,8,BH:BH,1),SUMIFS(E:E,G:G,"Korruse üldpind",C:C,"üüritav pind",A:A,8,BH:BH,1))+SUMIFS(E:E,G:G,"Ühiskasutuses korruse pind",C:C,"üüritav pind",A:A,8,BH:BH,1)),0)+IFERROR(SUMIFS(E:E,G:G,"Ainukasutuses pind",C:C,"üüritav pind",H:H,BI283,A:A,9)/SUMIFS(E:E,G:G,"Ainukasutuses pind",C:C,"üüritav pind",A:A,9)*(IF(G283="Korruse üldpind", SUMIFS(E:E,G:G,"Ühiskasutuses korruse pind",C:C,"üüritav pind",A:A,9,BH:BH,1),SUMIFS(E:E,G:G,"Korruse üldpind",C:C,"üüritav pind",A:A,9,BH:BH,1))+SUMIFS(E:E,G:G,"Ühiskasutuses korruse pind",C:C,"üüritav pind",A:A,9,BH:BH,1)),0)+IFERROR(SUMIFS(E:E,G:G,"Ainukasutuses pind",C:C,"üüritav pind",H:H,BI283,A:A,10)/SUMIFS(E:E,G:G,"Ainukasutuses pind",C:C,"üüritav pind",A:A,10)*(IF(G283="Korruse üldpind", SUMIFS(E:E,G:G,"Ühiskasutuses korruse pind",C:C,"üüritav pind",A:A,10,BH:BH,1),SUMIFS(E:E,G:G,"Korruse üldpind",C:C,"üüritav pind",A:A,10,BH:BH,1))+SUMIFS(E:E,G:G,"Ühiskasutuses korruse pind",C:C,"üüritav pind",A:A,10,BH:BH,1)), 0)+IFERROR(SUMIFS(E:E,G:G,"Ainukasutuses pind",C:C,"üüritav pind",H:H,BI283,A:A,11)/SUMIFS(E:E,G:G,"Ainukasutuses pind",C:C,"üüritav pind",A:A,11)*(IF(G283="Korruse üldpind",SUMIFS(E:E,G:G,"Ühiskasutuses korruse pind",C:C,"üüritav pind",A:A,11,BH:BH,1),SUMIFS(E:E,G:G,"Korruse üldpind",C:C,"üüritav pind",A:A,11,BH:BH,1))+SUMIFS(E:E,G:G,"Ühiskasutuses korruse pind",C:C,"üüritav pind",A:A,11,BH:BH,1)), 0)+IFERROR(SUMIFS(E:E,G:G,"Ainukasutuses pind",C:C,"üüritav pind",H:H,BI283,A:A,12)/SUMIFS(E:E,G:G,"Ainukasutuses pind",C:C,"üüritav pind",A:A,12)*(IF(G283="Korruse üldpind", SUMIFS(E:E,G:G,"Ühiskasutuses korruse pind",C:C,"üüritav pind",A:A,12,BH:BH,1),SUMIFS(E:E,G:G,"Korruse üldpind",C:C,"üüritav pind",A:A,12,BH:BH,1))+SUMIFS(E:E,G:G,"Ühiskasutuses korruse pind",C:C,"üüritav pind",A:A,12,BH:BH,1)),0)+IFERROR(SUMIFS(E:E,G:G,"Ainukasutuses pind",C:C,"üüritav pind",H:H,BI283,A:A,13)/SUMIFS(E:E,G:G,"Ainukasutuses pind",C:C,"üüritav pind",A:A,13)*(IF(G283="Korruse üldpind", SUMIFS(E:E,G:G,"Ühiskasutuses korruse pind",C:C,"üüritav pind",A:A,13,BH:BH,1),SUMIFS(E:E,G:G,"Korruse üldpind",C:C,"üüritav pind",A:A,13,BH:BH,1))+SUMIFS(E:E,G:G,"Ühiskasutuses korruse pind",C:C,"üüritav pind",A:A,13,BH:BH,1)),0)+IFERROR(SUMIFS(E:E,G:G,"Ainukasutuses pind",C:C,"Üüritav pind",H:H,BI283,A:A,14)/SUMIFS(E:E,G:G,"Ainukasutuses pind",C:C,"Üüritav pind",A:A,14)*(IF(G283="Korruse üldpind", SUMIFS(E:E,G:G,"Ühiskasutuses korruse pind",C:C,"üüritav pind",A:A,14,BH:BH,1),SUMIFS(E:E,G:G,"Korruse üldpind",C:C,"üüritav pind",A:A,14,BH:BH,1))+SUMIFS(E:E,G:G,"Ühiskasutuses korruse pind",C:C,"üüritav pind",A:A,14,BH:BH,1)), 0),IF(BI283="Aktiivne vakantsus", SUMIFS(E:E,C:C,"üüritav pind",G:G,"Ühiskasutuses korruse pind",BH:BH,1)+SUMIFS(E:E,C:C,"üüritav pind",G:G,"Korruse üldpind",BH:BH,1)-SUM($BL$2:BL282), IF(BI283="Üüritav büroopind kokku", SUM($BL$2:BL282), "")))</f>
        <v/>
      </c>
      <c r="BM283" s="34" t="str">
        <f ca="1">IF(BF283&lt;&gt;"",IFERROR(AY283/SUM($AY$3:OFFSET($AY$3,MATCH("Üüritav büroopind kokku",$BI$5:$BI$300,0),0))*(SUMIFS(E:E,G:G,"Ühiskasutuses hoone pind",C:C,"ÜÜRITAV PIND",BH:BH,1)+SUMIFS(E:E,G:G,"Hoone üldpind",C:C,"ÜÜRITAV PIND",BH:BH,1)),0),IF(BI283="Aktiivne vakantsus",IFERROR(AY283/SUM($AY$3:OFFSET($AY$3,MATCH("Üüritav büroopind kokku",$BI$5:$BI$300,0),0))*(SUMIFS(E:E,G:G,"Ühiskasutuses hoone pind",C:C,"ÜÜRITAV PIND",BH:BH,1)+SUMIFS(E:E,G:G,"Hoone üldpind",C:C,"ÜÜRITAV PIND",BH:BH,1)),0),IF(BI283="Üüritav büroopind kokku",SUM($BM$2:BM282),"")))</f>
        <v/>
      </c>
      <c r="BN283" s="34" t="str">
        <f>IF(OR(BF283&lt;&gt;"",BI283="Aktiivne vakantsus"),IFERROR(SUMIFS(INDEX($AC$3:$AU$1002,0,MATCH($BI283,AC$2:AU$2,0)),$BH$3:$BH$1002,1),0),IF(BI283="Üüritav büroopind kokku",SUM($BN$2:BN282), ""))</f>
        <v/>
      </c>
      <c r="BO283" s="34" t="str">
        <f t="shared" si="33"/>
        <v/>
      </c>
      <c r="BP283" s="114" t="str">
        <f t="shared" ca="1" si="31"/>
        <v/>
      </c>
    </row>
    <row r="284" spans="1:68" x14ac:dyDescent="0.3">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c r="BH284" s="108" t="str">
        <f t="shared" si="32"/>
        <v/>
      </c>
      <c r="BI284" s="9" t="str">
        <f t="shared" si="34"/>
        <v/>
      </c>
      <c r="BJ284" s="9" t="str">
        <f t="shared" si="35"/>
        <v/>
      </c>
      <c r="BK284" s="34" t="str">
        <f>IF(BF284&lt;&gt;"",IF(SUMIFS(E:E,H:H,BI284,G:G,"Ainukasutuses pind",C:C,"ÜÜRITAV PIND",BH:BH,1)=0,0,SUMIFS(E:E,H:H,BI284,G:G,"Ainukasutuses pind",C:C,"ÜÜRITAV PIND",BH:BH,1)),IF(BI284="Aktiivne vakantsus",SUMIFS(E:E,C:C,"üüritav pind",G:G,"ainukasutuses pind",BH:BH,1)-SUM($BK$2:BK283),IF(BI284="Üüritav büroopind kokku",SUM($BK$2:BK283),"")))</f>
        <v/>
      </c>
      <c r="BL284" s="34" t="str">
        <f>IF(BF284&lt;&gt;"",IFERROR(SUMIFS(E:E,G:G,"Ainukasutuses pind",C:C,"üüritav pind",H:H,BI284,A:A,-4)/SUMIFS(E:E,G:G,"Ainukasutuses pind",C:C,"üüritav pind",A:A,-4)*(IF(G284="Korruse üldpind", SUMIFS(E:E,G:G,"Ühiskasutuses korruse pind",C:C,"üüritav pind",A:A,-4,BH:BH,1),SUMIFS(E:E,G:G,"Korruse üldpind",C:C,"üüritav pind",A:A,-4,BH:BH,1))+SUMIFS(E:E,G:G,"Ühiskasutuses korruse pind",C:C,"üüritav pind",A:A,-4,BH:BH,1)),0)+IFERROR(SUMIFS(E:E,G:G,"Ainukasutuses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pind",H:H,BI284,A:A,-1)/SUMIFS(E:E,G:G,"Ainukasutuses pind",C:C,"üüritav pind",A:A,-1)*(IF(G284="Korruse üldpind",SUMIFS(E:E,G:G,"Ühiskasutuses korruse pind",C:C,"üüritav pind",A:A,-1,BH:BH,1),SUMIFS(E:E,G:G,"Korruse üldpind",C:C,"üüritav pind",A:A,-1,BH:BH,1))+SUMIFS(E:E,G:G,"Ühiskasutuses korruse pind",C:C,"üüritav pind",A:A,-1,BH:BH,1)),0)+IFERROR(SUMIFS(E:E,G:G,"Ainukasutuses pind",C:C,"üüritav pind",H:H,BI284,A:A,0)/SUMIFS(E:E,G:G,"Ainukasutuses pind",C:C,"üüritav pind",A:A,0)*(IF(G284="Korruse üldpind", SUMIFS(E:E,G:G,"Ühiskasutuses korruse pind",C:C,"üüritav pind",A:A,0,BH:BH,1),SUMIFS(E:E,G:G,"Korruse üldpind",C:C,"üüritav pind",A:A,0,BH:BH,1))+SUMIFS(E:E,G:G,"Ühiskasutuses korruse pind",C:C,"üüritav pind",A:A,0,BH:BH,1)),0)+IFERROR(SUMIFS(E:E,G:G,"Ainukasutuses pind",C:C,"üüritav pind",H:H,BI284,A:A,1)/SUMIFS(E:E,G:G,"Ainukasutuses pind",C:C,"üüritav pind",A:A,1)*(IF(G284="Korruse üldpind", SUMIFS(E:E,G:G,"Ühiskasutuses korruse pind",C:C,"üüritav pind",A:A,1,BH:BH,1),SUMIFS(E:E,G:G,"Korruse üldpind",C:C,"üüritav pind",A:A,1,BH:BH,1))+SUMIFS(E:E,G:G,"Ühiskasutuses korruse pind",C:C,"üüritav pind",A:A,1,BH:BH,1)),0)+IFERROR(SUMIFS(E:E,G:G,"Ainukasutuses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 0)+IFERROR(SUMIFS(E:E,G:G,"Ainukasutuses pind",C:C,"üüritav pind",H:H,BI284,A:A,4)/SUMIFS(E:E,G:G,"Ainukasutuses pind",C:C,"üüritav pind",A:A,4)*(IF(G284="Korruse üldpind",SUMIFS(E:E,G:G,"Ühiskasutuses korruse pind",C:C,"üüritav pind",A:A,4,BH:BH,1),SUMIFS(E:E,G:G,"Korruse üldpind",C:C,"üüritav pind",A:A,4,BH:BH,1))+SUMIFS(E:E,G:G,"Ühiskasutuses korruse pind",C:C,"üüritav pind",A:A,4,BH:BH,1)), 0)+IFERROR(SUMIFS(E:E,G:G,"Ainukasutuses pind",C:C,"üüritav pind",H:H,BI284,A:A,5)/SUMIFS(E:E,G:G,"Ainukasutuses pind",C:C,"üüritav pind",A:A,5)*(IF(G284="Korruse üldpind", SUMIFS(E:E,G:G,"Ühiskasutuses korruse pind",C:C,"üüritav pind",A:A,5,BH:BH,1),SUMIFS(E:E,G:G,"Korruse üldpind",C:C,"üüritav pind",A:A,5,BH:BH,1))+SUMIFS(E:E,G:G,"Ühiskasutuses korruse pind",C:C,"üüritav pind",A:A,5,BH:BH,1)), 0)+IFERROR(SUMIFS(E:E,G:G,"Ainukasutuses pind",C:C,"üüritav pind",H:H,BI284,A:A,6)/SUMIFS(E:E,G:G,"Ainukasutuses pind",C:C,"üüritav pind",A:A,6)*(IF(G284="Korruse üldpind", SUMIFS(E:E,G:G,"Ühiskasutuses korruse pind",C:C,"üüritav pind",A:A,6,BH:BH,1),SUMIFS(E:E,G:G,"Korruse üldpind",C:C,"üüritav pind",A:A,6,BH:BH,1))+SUMIFS(E:E,G:G,"Ühiskasutuses korruse pind",C:C,"üüritav pind",A:A,6,BH:BH,1)),0)+IFERROR(SUMIFS(E:E,G:G,"Ainukasutuses pind",C:C,"üüritav pind",H:H,BI284,A:A,7)/SUMIFS(E:E,G:G,"Ainukasutuses pind",C:C,"üüritav pind",A:A,7)*(IF(G284="Korruse üldpind", SUMIFS(E:E,G:G,"Ühiskasutuses korruse pind",C:C,"üüritav pind",A:A,7,BH:BH,1),SUMIFS(E:E,G:G,"Korruse üldpind",C:C,"üüritav pind",A:A,7,BH:BH,1))+SUMIFS(E:E,G:G,"Ühiskasutuses korruse pind",C:C,"üüritav pind",A:A,7,BH:BH,1)),0)+IFERROR(SUMIFS(E:E,G:G,"Ainukasutuses pind",C:C,"üüritav pind",H:H,BI284,A:A,8)/SUMIFS(E:E,G:G,"Ainukasutuses pind",C:C,"üüritav pind",A:A,8)*(IF(G284="Korruse üldpind", SUMIFS(E:E,G:G,"Ühiskasutuses korruse pind",C:C,"üüritav pind",A:A,8,BH:BH,1),SUMIFS(E:E,G:G,"Korruse üldpind",C:C,"üüritav pind",A:A,8,BH:BH,1))+SUMIFS(E:E,G:G,"Ühiskasutuses korruse pind",C:C,"üüritav pind",A:A,8,BH:BH,1)),0)+IFERROR(SUMIFS(E:E,G:G,"Ainukasutuses pind",C:C,"üüritav pind",H:H,BI284,A:A,9)/SUMIFS(E:E,G:G,"Ainukasutuses pind",C:C,"üüritav pind",A:A,9)*(IF(G284="Korruse üldpind", SUMIFS(E:E,G:G,"Ühiskasutuses korruse pind",C:C,"üüritav pind",A:A,9,BH:BH,1),SUMIFS(E:E,G:G,"Korruse üldpind",C:C,"üüritav pind",A:A,9,BH:BH,1))+SUMIFS(E:E,G:G,"Ühiskasutuses korruse pind",C:C,"üüritav pind",A:A,9,BH:BH,1)),0)+IFERROR(SUMIFS(E:E,G:G,"Ainukasutuses pind",C:C,"üüritav pind",H:H,BI284,A:A,10)/SUMIFS(E:E,G:G,"Ainukasutuses pind",C:C,"üüritav pind",A:A,10)*(IF(G284="Korruse üldpind", SUMIFS(E:E,G:G,"Ühiskasutuses korruse pind",C:C,"üüritav pind",A:A,10,BH:BH,1),SUMIFS(E:E,G:G,"Korruse üldpind",C:C,"üüritav pind",A:A,10,BH:BH,1))+SUMIFS(E:E,G:G,"Ühiskasutuses korruse pind",C:C,"üüritav pind",A:A,10,BH:BH,1)), 0)+IFERROR(SUMIFS(E:E,G:G,"Ainukasutuses pind",C:C,"üüritav pind",H:H,BI284,A:A,11)/SUMIFS(E:E,G:G,"Ainukasutuses pind",C:C,"üüritav pind",A:A,11)*(IF(G284="Korruse üldpind",SUMIFS(E:E,G:G,"Ühiskasutuses korruse pind",C:C,"üüritav pind",A:A,11,BH:BH,1),SUMIFS(E:E,G:G,"Korruse üldpind",C:C,"üüritav pind",A:A,11,BH:BH,1))+SUMIFS(E:E,G:G,"Ühiskasutuses korruse pind",C:C,"üüritav pind",A:A,11,BH:BH,1)), 0)+IFERROR(SUMIFS(E:E,G:G,"Ainukasutuses pind",C:C,"üüritav pind",H:H,BI284,A:A,12)/SUMIFS(E:E,G:G,"Ainukasutuses pind",C:C,"üüritav pind",A:A,12)*(IF(G284="Korruse üldpind", SUMIFS(E:E,G:G,"Ühiskasutuses korruse pind",C:C,"üüritav pind",A:A,12,BH:BH,1),SUMIFS(E:E,G:G,"Korruse üldpind",C:C,"üüritav pind",A:A,12,BH:BH,1))+SUMIFS(E:E,G:G,"Ühiskasutuses korruse pind",C:C,"üüritav pind",A:A,12,BH:BH,1)),0)+IFERROR(SUMIFS(E:E,G:G,"Ainukasutuses pind",C:C,"üüritav pind",H:H,BI284,A:A,13)/SUMIFS(E:E,G:G,"Ainukasutuses pind",C:C,"üüritav pind",A:A,13)*(IF(G284="Korruse üldpind", SUMIFS(E:E,G:G,"Ühiskasutuses korruse pind",C:C,"üüritav pind",A:A,13,BH:BH,1),SUMIFS(E:E,G:G,"Korruse üldpind",C:C,"üüritav pind",A:A,13,BH:BH,1))+SUMIFS(E:E,G:G,"Ühiskasutuses korruse pind",C:C,"üüritav pind",A:A,13,BH:BH,1)),0)+IFERROR(SUMIFS(E:E,G:G,"Ainukasutuses pind",C:C,"Üüritav pind",H:H,BI284,A:A,14)/SUMIFS(E:E,G:G,"Ainukasutuses pind",C:C,"Üüritav pind",A:A,14)*(IF(G284="Korruse üldpind", SUMIFS(E:E,G:G,"Ühiskasutuses korruse pind",C:C,"üüritav pind",A:A,14,BH:BH,1),SUMIFS(E:E,G:G,"Korruse üldpind",C:C,"üüritav pind",A:A,14,BH:BH,1))+SUMIFS(E:E,G:G,"Ühiskasutuses korruse pind",C:C,"üüritav pind",A:A,14,BH:BH,1)), 0),IF(BI284="Aktiivne vakantsus", SUMIFS(E:E,C:C,"üüritav pind",G:G,"Ühiskasutuses korruse pind",BH:BH,1)+SUMIFS(E:E,C:C,"üüritav pind",G:G,"Korruse üldpind",BH:BH,1)-SUM($BL$2:BL283), IF(BI284="Üüritav büroopind kokku", SUM($BL$2:BL283), "")))</f>
        <v/>
      </c>
      <c r="BM284" s="34" t="str">
        <f ca="1">IF(BF284&lt;&gt;"",IFERROR(AY284/SUM($AY$3:OFFSET($AY$3,MATCH("Üüritav büroopind kokku",$BI$5:$BI$300,0),0))*(SUMIFS(E:E,G:G,"Ühiskasutuses hoone pind",C:C,"ÜÜRITAV PIND",BH:BH,1)+SUMIFS(E:E,G:G,"Hoone üldpind",C:C,"ÜÜRITAV PIND",BH:BH,1)),0),IF(BI284="Aktiivne vakantsus",IFERROR(AY284/SUM($AY$3:OFFSET($AY$3,MATCH("Üüritav büroopind kokku",$BI$5:$BI$300,0),0))*(SUMIFS(E:E,G:G,"Ühiskasutuses hoone pind",C:C,"ÜÜRITAV PIND",BH:BH,1)+SUMIFS(E:E,G:G,"Hoone üldpind",C:C,"ÜÜRITAV PIND",BH:BH,1)),0),IF(BI284="Üüritav büroopind kokku",SUM($BM$2:BM283),"")))</f>
        <v/>
      </c>
      <c r="BN284" s="34" t="str">
        <f>IF(OR(BF284&lt;&gt;"",BI284="Aktiivne vakantsus"),IFERROR(SUMIFS(INDEX($AC$3:$AU$1002,0,MATCH($BI284,AC$2:AU$2,0)),$BH$3:$BH$1002,1),0),IF(BI284="Üüritav büroopind kokku",SUM($BN$2:BN283), ""))</f>
        <v/>
      </c>
      <c r="BO284" s="34" t="str">
        <f t="shared" si="33"/>
        <v/>
      </c>
      <c r="BP284" s="114" t="str">
        <f t="shared" ca="1" si="31"/>
        <v/>
      </c>
    </row>
    <row r="285" spans="1:68" x14ac:dyDescent="0.3">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c r="BH285" s="108" t="str">
        <f t="shared" si="32"/>
        <v/>
      </c>
      <c r="BI285" s="9" t="str">
        <f t="shared" si="34"/>
        <v/>
      </c>
      <c r="BJ285" s="9" t="str">
        <f t="shared" si="35"/>
        <v/>
      </c>
      <c r="BK285" s="34" t="str">
        <f>IF(BF285&lt;&gt;"",IF(SUMIFS(E:E,H:H,BI285,G:G,"Ainukasutuses pind",C:C,"ÜÜRITAV PIND",BH:BH,1)=0,0,SUMIFS(E:E,H:H,BI285,G:G,"Ainukasutuses pind",C:C,"ÜÜRITAV PIND",BH:BH,1)),IF(BI285="Aktiivne vakantsus",SUMIFS(E:E,C:C,"üüritav pind",G:G,"ainukasutuses pind",BH:BH,1)-SUM($BK$2:BK284),IF(BI285="Üüritav büroopind kokku",SUM($BK$2:BK284),"")))</f>
        <v/>
      </c>
      <c r="BL285" s="34" t="str">
        <f>IF(BF285&lt;&gt;"",IFERROR(SUMIFS(E:E,G:G,"Ainukasutuses pind",C:C,"üüritav pind",H:H,BI285,A:A,-4)/SUMIFS(E:E,G:G,"Ainukasutuses pind",C:C,"üüritav pind",A:A,-4)*(IF(G285="Korruse üldpind", SUMIFS(E:E,G:G,"Ühiskasutuses korruse pind",C:C,"üüritav pind",A:A,-4,BH:BH,1),SUMIFS(E:E,G:G,"Korruse üldpind",C:C,"üüritav pind",A:A,-4,BH:BH,1))+SUMIFS(E:E,G:G,"Ühiskasutuses korruse pind",C:C,"üüritav pind",A:A,-4,BH:BH,1)),0)+IFERROR(SUMIFS(E:E,G:G,"Ainukasutuses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pind",H:H,BI285,A:A,-1)/SUMIFS(E:E,G:G,"Ainukasutuses pind",C:C,"üüritav pind",A:A,-1)*(IF(G285="Korruse üldpind",SUMIFS(E:E,G:G,"Ühiskasutuses korruse pind",C:C,"üüritav pind",A:A,-1,BH:BH,1),SUMIFS(E:E,G:G,"Korruse üldpind",C:C,"üüritav pind",A:A,-1,BH:BH,1))+SUMIFS(E:E,G:G,"Ühiskasutuses korruse pind",C:C,"üüritav pind",A:A,-1,BH:BH,1)),0)+IFERROR(SUMIFS(E:E,G:G,"Ainukasutuses pind",C:C,"üüritav pind",H:H,BI285,A:A,0)/SUMIFS(E:E,G:G,"Ainukasutuses pind",C:C,"üüritav pind",A:A,0)*(IF(G285="Korruse üldpind", SUMIFS(E:E,G:G,"Ühiskasutuses korruse pind",C:C,"üüritav pind",A:A,0,BH:BH,1),SUMIFS(E:E,G:G,"Korruse üldpind",C:C,"üüritav pind",A:A,0,BH:BH,1))+SUMIFS(E:E,G:G,"Ühiskasutuses korruse pind",C:C,"üüritav pind",A:A,0,BH:BH,1)),0)+IFERROR(SUMIFS(E:E,G:G,"Ainukasutuses pind",C:C,"üüritav pind",H:H,BI285,A:A,1)/SUMIFS(E:E,G:G,"Ainukasutuses pind",C:C,"üüritav pind",A:A,1)*(IF(G285="Korruse üldpind", SUMIFS(E:E,G:G,"Ühiskasutuses korruse pind",C:C,"üüritav pind",A:A,1,BH:BH,1),SUMIFS(E:E,G:G,"Korruse üldpind",C:C,"üüritav pind",A:A,1,BH:BH,1))+SUMIFS(E:E,G:G,"Ühiskasutuses korruse pind",C:C,"üüritav pind",A:A,1,BH:BH,1)),0)+IFERROR(SUMIFS(E:E,G:G,"Ainukasutuses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 0)+IFERROR(SUMIFS(E:E,G:G,"Ainukasutuses pind",C:C,"üüritav pind",H:H,BI285,A:A,4)/SUMIFS(E:E,G:G,"Ainukasutuses pind",C:C,"üüritav pind",A:A,4)*(IF(G285="Korruse üldpind",SUMIFS(E:E,G:G,"Ühiskasutuses korruse pind",C:C,"üüritav pind",A:A,4,BH:BH,1),SUMIFS(E:E,G:G,"Korruse üldpind",C:C,"üüritav pind",A:A,4,BH:BH,1))+SUMIFS(E:E,G:G,"Ühiskasutuses korruse pind",C:C,"üüritav pind",A:A,4,BH:BH,1)), 0)+IFERROR(SUMIFS(E:E,G:G,"Ainukasutuses pind",C:C,"üüritav pind",H:H,BI285,A:A,5)/SUMIFS(E:E,G:G,"Ainukasutuses pind",C:C,"üüritav pind",A:A,5)*(IF(G285="Korruse üldpind", SUMIFS(E:E,G:G,"Ühiskasutuses korruse pind",C:C,"üüritav pind",A:A,5,BH:BH,1),SUMIFS(E:E,G:G,"Korruse üldpind",C:C,"üüritav pind",A:A,5,BH:BH,1))+SUMIFS(E:E,G:G,"Ühiskasutuses korruse pind",C:C,"üüritav pind",A:A,5,BH:BH,1)), 0)+IFERROR(SUMIFS(E:E,G:G,"Ainukasutuses pind",C:C,"üüritav pind",H:H,BI285,A:A,6)/SUMIFS(E:E,G:G,"Ainukasutuses pind",C:C,"üüritav pind",A:A,6)*(IF(G285="Korruse üldpind", SUMIFS(E:E,G:G,"Ühiskasutuses korruse pind",C:C,"üüritav pind",A:A,6,BH:BH,1),SUMIFS(E:E,G:G,"Korruse üldpind",C:C,"üüritav pind",A:A,6,BH:BH,1))+SUMIFS(E:E,G:G,"Ühiskasutuses korruse pind",C:C,"üüritav pind",A:A,6,BH:BH,1)),0)+IFERROR(SUMIFS(E:E,G:G,"Ainukasutuses pind",C:C,"üüritav pind",H:H,BI285,A:A,7)/SUMIFS(E:E,G:G,"Ainukasutuses pind",C:C,"üüritav pind",A:A,7)*(IF(G285="Korruse üldpind", SUMIFS(E:E,G:G,"Ühiskasutuses korruse pind",C:C,"üüritav pind",A:A,7,BH:BH,1),SUMIFS(E:E,G:G,"Korruse üldpind",C:C,"üüritav pind",A:A,7,BH:BH,1))+SUMIFS(E:E,G:G,"Ühiskasutuses korruse pind",C:C,"üüritav pind",A:A,7,BH:BH,1)),0)+IFERROR(SUMIFS(E:E,G:G,"Ainukasutuses pind",C:C,"üüritav pind",H:H,BI285,A:A,8)/SUMIFS(E:E,G:G,"Ainukasutuses pind",C:C,"üüritav pind",A:A,8)*(IF(G285="Korruse üldpind", SUMIFS(E:E,G:G,"Ühiskasutuses korruse pind",C:C,"üüritav pind",A:A,8,BH:BH,1),SUMIFS(E:E,G:G,"Korruse üldpind",C:C,"üüritav pind",A:A,8,BH:BH,1))+SUMIFS(E:E,G:G,"Ühiskasutuses korruse pind",C:C,"üüritav pind",A:A,8,BH:BH,1)),0)+IFERROR(SUMIFS(E:E,G:G,"Ainukasutuses pind",C:C,"üüritav pind",H:H,BI285,A:A,9)/SUMIFS(E:E,G:G,"Ainukasutuses pind",C:C,"üüritav pind",A:A,9)*(IF(G285="Korruse üldpind", SUMIFS(E:E,G:G,"Ühiskasutuses korruse pind",C:C,"üüritav pind",A:A,9,BH:BH,1),SUMIFS(E:E,G:G,"Korruse üldpind",C:C,"üüritav pind",A:A,9,BH:BH,1))+SUMIFS(E:E,G:G,"Ühiskasutuses korruse pind",C:C,"üüritav pind",A:A,9,BH:BH,1)),0)+IFERROR(SUMIFS(E:E,G:G,"Ainukasutuses pind",C:C,"üüritav pind",H:H,BI285,A:A,10)/SUMIFS(E:E,G:G,"Ainukasutuses pind",C:C,"üüritav pind",A:A,10)*(IF(G285="Korruse üldpind", SUMIFS(E:E,G:G,"Ühiskasutuses korruse pind",C:C,"üüritav pind",A:A,10,BH:BH,1),SUMIFS(E:E,G:G,"Korruse üldpind",C:C,"üüritav pind",A:A,10,BH:BH,1))+SUMIFS(E:E,G:G,"Ühiskasutuses korruse pind",C:C,"üüritav pind",A:A,10,BH:BH,1)), 0)+IFERROR(SUMIFS(E:E,G:G,"Ainukasutuses pind",C:C,"üüritav pind",H:H,BI285,A:A,11)/SUMIFS(E:E,G:G,"Ainukasutuses pind",C:C,"üüritav pind",A:A,11)*(IF(G285="Korruse üldpind",SUMIFS(E:E,G:G,"Ühiskasutuses korruse pind",C:C,"üüritav pind",A:A,11,BH:BH,1),SUMIFS(E:E,G:G,"Korruse üldpind",C:C,"üüritav pind",A:A,11,BH:BH,1))+SUMIFS(E:E,G:G,"Ühiskasutuses korruse pind",C:C,"üüritav pind",A:A,11,BH:BH,1)), 0)+IFERROR(SUMIFS(E:E,G:G,"Ainukasutuses pind",C:C,"üüritav pind",H:H,BI285,A:A,12)/SUMIFS(E:E,G:G,"Ainukasutuses pind",C:C,"üüritav pind",A:A,12)*(IF(G285="Korruse üldpind", SUMIFS(E:E,G:G,"Ühiskasutuses korruse pind",C:C,"üüritav pind",A:A,12,BH:BH,1),SUMIFS(E:E,G:G,"Korruse üldpind",C:C,"üüritav pind",A:A,12,BH:BH,1))+SUMIFS(E:E,G:G,"Ühiskasutuses korruse pind",C:C,"üüritav pind",A:A,12,BH:BH,1)),0)+IFERROR(SUMIFS(E:E,G:G,"Ainukasutuses pind",C:C,"üüritav pind",H:H,BI285,A:A,13)/SUMIFS(E:E,G:G,"Ainukasutuses pind",C:C,"üüritav pind",A:A,13)*(IF(G285="Korruse üldpind", SUMIFS(E:E,G:G,"Ühiskasutuses korruse pind",C:C,"üüritav pind",A:A,13,BH:BH,1),SUMIFS(E:E,G:G,"Korruse üldpind",C:C,"üüritav pind",A:A,13,BH:BH,1))+SUMIFS(E:E,G:G,"Ühiskasutuses korruse pind",C:C,"üüritav pind",A:A,13,BH:BH,1)),0)+IFERROR(SUMIFS(E:E,G:G,"Ainukasutuses pind",C:C,"Üüritav pind",H:H,BI285,A:A,14)/SUMIFS(E:E,G:G,"Ainukasutuses pind",C:C,"Üüritav pind",A:A,14)*(IF(G285="Korruse üldpind", SUMIFS(E:E,G:G,"Ühiskasutuses korruse pind",C:C,"üüritav pind",A:A,14,BH:BH,1),SUMIFS(E:E,G:G,"Korruse üldpind",C:C,"üüritav pind",A:A,14,BH:BH,1))+SUMIFS(E:E,G:G,"Ühiskasutuses korruse pind",C:C,"üüritav pind",A:A,14,BH:BH,1)), 0),IF(BI285="Aktiivne vakantsus", SUMIFS(E:E,C:C,"üüritav pind",G:G,"Ühiskasutuses korruse pind",BH:BH,1)+SUMIFS(E:E,C:C,"üüritav pind",G:G,"Korruse üldpind",BH:BH,1)-SUM($BL$2:BL284), IF(BI285="Üüritav büroopind kokku", SUM($BL$2:BL284), "")))</f>
        <v/>
      </c>
      <c r="BM285" s="34" t="str">
        <f ca="1">IF(BF285&lt;&gt;"",IFERROR(AY285/SUM($AY$3:OFFSET($AY$3,MATCH("Üüritav büroopind kokku",$BI$5:$BI$300,0),0))*(SUMIFS(E:E,G:G,"Ühiskasutuses hoone pind",C:C,"ÜÜRITAV PIND",BH:BH,1)+SUMIFS(E:E,G:G,"Hoone üldpind",C:C,"ÜÜRITAV PIND",BH:BH,1)),0),IF(BI285="Aktiivne vakantsus",IFERROR(AY285/SUM($AY$3:OFFSET($AY$3,MATCH("Üüritav büroopind kokku",$BI$5:$BI$300,0),0))*(SUMIFS(E:E,G:G,"Ühiskasutuses hoone pind",C:C,"ÜÜRITAV PIND",BH:BH,1)+SUMIFS(E:E,G:G,"Hoone üldpind",C:C,"ÜÜRITAV PIND",BH:BH,1)),0),IF(BI285="Üüritav büroopind kokku",SUM($BM$2:BM284),"")))</f>
        <v/>
      </c>
      <c r="BN285" s="34" t="str">
        <f>IF(OR(BF285&lt;&gt;"",BI285="Aktiivne vakantsus"),IFERROR(SUMIFS(INDEX($AC$3:$AU$1002,0,MATCH($BI285,AC$2:AU$2,0)),$BH$3:$BH$1002,1),0),IF(BI285="Üüritav büroopind kokku",SUM($BN$2:BN284), ""))</f>
        <v/>
      </c>
      <c r="BO285" s="34" t="str">
        <f t="shared" si="33"/>
        <v/>
      </c>
      <c r="BP285" s="114" t="str">
        <f t="shared" ca="1" si="31"/>
        <v/>
      </c>
    </row>
    <row r="286" spans="1:68" x14ac:dyDescent="0.3">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c r="BH286" s="108" t="str">
        <f t="shared" si="32"/>
        <v/>
      </c>
      <c r="BI286" s="9" t="str">
        <f t="shared" si="34"/>
        <v/>
      </c>
      <c r="BJ286" s="9" t="str">
        <f t="shared" si="35"/>
        <v/>
      </c>
      <c r="BK286" s="34" t="str">
        <f>IF(BF286&lt;&gt;"",IF(SUMIFS(E:E,H:H,BI286,G:G,"Ainukasutuses pind",C:C,"ÜÜRITAV PIND",BH:BH,1)=0,0,SUMIFS(E:E,H:H,BI286,G:G,"Ainukasutuses pind",C:C,"ÜÜRITAV PIND",BH:BH,1)),IF(BI286="Aktiivne vakantsus",SUMIFS(E:E,C:C,"üüritav pind",G:G,"ainukasutuses pind",BH:BH,1)-SUM($BK$2:BK285),IF(BI286="Üüritav büroopind kokku",SUM($BK$2:BK285),"")))</f>
        <v/>
      </c>
      <c r="BL286" s="34" t="str">
        <f>IF(BF286&lt;&gt;"",IFERROR(SUMIFS(E:E,G:G,"Ainukasutuses pind",C:C,"üüritav pind",H:H,BI286,A:A,-4)/SUMIFS(E:E,G:G,"Ainukasutuses pind",C:C,"üüritav pind",A:A,-4)*(IF(G286="Korruse üldpind", SUMIFS(E:E,G:G,"Ühiskasutuses korruse pind",C:C,"üüritav pind",A:A,-4,BH:BH,1),SUMIFS(E:E,G:G,"Korruse üldpind",C:C,"üüritav pind",A:A,-4,BH:BH,1))+SUMIFS(E:E,G:G,"Ühiskasutuses korruse pind",C:C,"üüritav pind",A:A,-4,BH:BH,1)),0)+IFERROR(SUMIFS(E:E,G:G,"Ainukasutuses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pind",H:H,BI286,A:A,-1)/SUMIFS(E:E,G:G,"Ainukasutuses pind",C:C,"üüritav pind",A:A,-1)*(IF(G286="Korruse üldpind",SUMIFS(E:E,G:G,"Ühiskasutuses korruse pind",C:C,"üüritav pind",A:A,-1,BH:BH,1),SUMIFS(E:E,G:G,"Korruse üldpind",C:C,"üüritav pind",A:A,-1,BH:BH,1))+SUMIFS(E:E,G:G,"Ühiskasutuses korruse pind",C:C,"üüritav pind",A:A,-1,BH:BH,1)),0)+IFERROR(SUMIFS(E:E,G:G,"Ainukasutuses pind",C:C,"üüritav pind",H:H,BI286,A:A,0)/SUMIFS(E:E,G:G,"Ainukasutuses pind",C:C,"üüritav pind",A:A,0)*(IF(G286="Korruse üldpind", SUMIFS(E:E,G:G,"Ühiskasutuses korruse pind",C:C,"üüritav pind",A:A,0,BH:BH,1),SUMIFS(E:E,G:G,"Korruse üldpind",C:C,"üüritav pind",A:A,0,BH:BH,1))+SUMIFS(E:E,G:G,"Ühiskasutuses korruse pind",C:C,"üüritav pind",A:A,0,BH:BH,1)),0)+IFERROR(SUMIFS(E:E,G:G,"Ainukasutuses pind",C:C,"üüritav pind",H:H,BI286,A:A,1)/SUMIFS(E:E,G:G,"Ainukasutuses pind",C:C,"üüritav pind",A:A,1)*(IF(G286="Korruse üldpind", SUMIFS(E:E,G:G,"Ühiskasutuses korruse pind",C:C,"üüritav pind",A:A,1,BH:BH,1),SUMIFS(E:E,G:G,"Korruse üldpind",C:C,"üüritav pind",A:A,1,BH:BH,1))+SUMIFS(E:E,G:G,"Ühiskasutuses korruse pind",C:C,"üüritav pind",A:A,1,BH:BH,1)),0)+IFERROR(SUMIFS(E:E,G:G,"Ainukasutuses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 0)+IFERROR(SUMIFS(E:E,G:G,"Ainukasutuses pind",C:C,"üüritav pind",H:H,BI286,A:A,4)/SUMIFS(E:E,G:G,"Ainukasutuses pind",C:C,"üüritav pind",A:A,4)*(IF(G286="Korruse üldpind",SUMIFS(E:E,G:G,"Ühiskasutuses korruse pind",C:C,"üüritav pind",A:A,4,BH:BH,1),SUMIFS(E:E,G:G,"Korruse üldpind",C:C,"üüritav pind",A:A,4,BH:BH,1))+SUMIFS(E:E,G:G,"Ühiskasutuses korruse pind",C:C,"üüritav pind",A:A,4,BH:BH,1)), 0)+IFERROR(SUMIFS(E:E,G:G,"Ainukasutuses pind",C:C,"üüritav pind",H:H,BI286,A:A,5)/SUMIFS(E:E,G:G,"Ainukasutuses pind",C:C,"üüritav pind",A:A,5)*(IF(G286="Korruse üldpind", SUMIFS(E:E,G:G,"Ühiskasutuses korruse pind",C:C,"üüritav pind",A:A,5,BH:BH,1),SUMIFS(E:E,G:G,"Korruse üldpind",C:C,"üüritav pind",A:A,5,BH:BH,1))+SUMIFS(E:E,G:G,"Ühiskasutuses korruse pind",C:C,"üüritav pind",A:A,5,BH:BH,1)), 0)+IFERROR(SUMIFS(E:E,G:G,"Ainukasutuses pind",C:C,"üüritav pind",H:H,BI286,A:A,6)/SUMIFS(E:E,G:G,"Ainukasutuses pind",C:C,"üüritav pind",A:A,6)*(IF(G286="Korruse üldpind", SUMIFS(E:E,G:G,"Ühiskasutuses korruse pind",C:C,"üüritav pind",A:A,6,BH:BH,1),SUMIFS(E:E,G:G,"Korruse üldpind",C:C,"üüritav pind",A:A,6,BH:BH,1))+SUMIFS(E:E,G:G,"Ühiskasutuses korruse pind",C:C,"üüritav pind",A:A,6,BH:BH,1)),0)+IFERROR(SUMIFS(E:E,G:G,"Ainukasutuses pind",C:C,"üüritav pind",H:H,BI286,A:A,7)/SUMIFS(E:E,G:G,"Ainukasutuses pind",C:C,"üüritav pind",A:A,7)*(IF(G286="Korruse üldpind", SUMIFS(E:E,G:G,"Ühiskasutuses korruse pind",C:C,"üüritav pind",A:A,7,BH:BH,1),SUMIFS(E:E,G:G,"Korruse üldpind",C:C,"üüritav pind",A:A,7,BH:BH,1))+SUMIFS(E:E,G:G,"Ühiskasutuses korruse pind",C:C,"üüritav pind",A:A,7,BH:BH,1)),0)+IFERROR(SUMIFS(E:E,G:G,"Ainukasutuses pind",C:C,"üüritav pind",H:H,BI286,A:A,8)/SUMIFS(E:E,G:G,"Ainukasutuses pind",C:C,"üüritav pind",A:A,8)*(IF(G286="Korruse üldpind", SUMIFS(E:E,G:G,"Ühiskasutuses korruse pind",C:C,"üüritav pind",A:A,8,BH:BH,1),SUMIFS(E:E,G:G,"Korruse üldpind",C:C,"üüritav pind",A:A,8,BH:BH,1))+SUMIFS(E:E,G:G,"Ühiskasutuses korruse pind",C:C,"üüritav pind",A:A,8,BH:BH,1)),0)+IFERROR(SUMIFS(E:E,G:G,"Ainukasutuses pind",C:C,"üüritav pind",H:H,BI286,A:A,9)/SUMIFS(E:E,G:G,"Ainukasutuses pind",C:C,"üüritav pind",A:A,9)*(IF(G286="Korruse üldpind", SUMIFS(E:E,G:G,"Ühiskasutuses korruse pind",C:C,"üüritav pind",A:A,9,BH:BH,1),SUMIFS(E:E,G:G,"Korruse üldpind",C:C,"üüritav pind",A:A,9,BH:BH,1))+SUMIFS(E:E,G:G,"Ühiskasutuses korruse pind",C:C,"üüritav pind",A:A,9,BH:BH,1)),0)+IFERROR(SUMIFS(E:E,G:G,"Ainukasutuses pind",C:C,"üüritav pind",H:H,BI286,A:A,10)/SUMIFS(E:E,G:G,"Ainukasutuses pind",C:C,"üüritav pind",A:A,10)*(IF(G286="Korruse üldpind", SUMIFS(E:E,G:G,"Ühiskasutuses korruse pind",C:C,"üüritav pind",A:A,10,BH:BH,1),SUMIFS(E:E,G:G,"Korruse üldpind",C:C,"üüritav pind",A:A,10,BH:BH,1))+SUMIFS(E:E,G:G,"Ühiskasutuses korruse pind",C:C,"üüritav pind",A:A,10,BH:BH,1)), 0)+IFERROR(SUMIFS(E:E,G:G,"Ainukasutuses pind",C:C,"üüritav pind",H:H,BI286,A:A,11)/SUMIFS(E:E,G:G,"Ainukasutuses pind",C:C,"üüritav pind",A:A,11)*(IF(G286="Korruse üldpind",SUMIFS(E:E,G:G,"Ühiskasutuses korruse pind",C:C,"üüritav pind",A:A,11,BH:BH,1),SUMIFS(E:E,G:G,"Korruse üldpind",C:C,"üüritav pind",A:A,11,BH:BH,1))+SUMIFS(E:E,G:G,"Ühiskasutuses korruse pind",C:C,"üüritav pind",A:A,11,BH:BH,1)), 0)+IFERROR(SUMIFS(E:E,G:G,"Ainukasutuses pind",C:C,"üüritav pind",H:H,BI286,A:A,12)/SUMIFS(E:E,G:G,"Ainukasutuses pind",C:C,"üüritav pind",A:A,12)*(IF(G286="Korruse üldpind", SUMIFS(E:E,G:G,"Ühiskasutuses korruse pind",C:C,"üüritav pind",A:A,12,BH:BH,1),SUMIFS(E:E,G:G,"Korruse üldpind",C:C,"üüritav pind",A:A,12,BH:BH,1))+SUMIFS(E:E,G:G,"Ühiskasutuses korruse pind",C:C,"üüritav pind",A:A,12,BH:BH,1)),0)+IFERROR(SUMIFS(E:E,G:G,"Ainukasutuses pind",C:C,"üüritav pind",H:H,BI286,A:A,13)/SUMIFS(E:E,G:G,"Ainukasutuses pind",C:C,"üüritav pind",A:A,13)*(IF(G286="Korruse üldpind", SUMIFS(E:E,G:G,"Ühiskasutuses korruse pind",C:C,"üüritav pind",A:A,13,BH:BH,1),SUMIFS(E:E,G:G,"Korruse üldpind",C:C,"üüritav pind",A:A,13,BH:BH,1))+SUMIFS(E:E,G:G,"Ühiskasutuses korruse pind",C:C,"üüritav pind",A:A,13,BH:BH,1)),0)+IFERROR(SUMIFS(E:E,G:G,"Ainukasutuses pind",C:C,"Üüritav pind",H:H,BI286,A:A,14)/SUMIFS(E:E,G:G,"Ainukasutuses pind",C:C,"Üüritav pind",A:A,14)*(IF(G286="Korruse üldpind", SUMIFS(E:E,G:G,"Ühiskasutuses korruse pind",C:C,"üüritav pind",A:A,14,BH:BH,1),SUMIFS(E:E,G:G,"Korruse üldpind",C:C,"üüritav pind",A:A,14,BH:BH,1))+SUMIFS(E:E,G:G,"Ühiskasutuses korruse pind",C:C,"üüritav pind",A:A,14,BH:BH,1)), 0),IF(BI286="Aktiivne vakantsus", SUMIFS(E:E,C:C,"üüritav pind",G:G,"Ühiskasutuses korruse pind",BH:BH,1)+SUMIFS(E:E,C:C,"üüritav pind",G:G,"Korruse üldpind",BH:BH,1)-SUM($BL$2:BL285), IF(BI286="Üüritav büroopind kokku", SUM($BL$2:BL285), "")))</f>
        <v/>
      </c>
      <c r="BM286" s="34" t="str">
        <f ca="1">IF(BF286&lt;&gt;"",IFERROR(AY286/SUM($AY$3:OFFSET($AY$3,MATCH("Üüritav büroopind kokku",$BI$5:$BI$300,0),0))*(SUMIFS(E:E,G:G,"Ühiskasutuses hoone pind",C:C,"ÜÜRITAV PIND",BH:BH,1)+SUMIFS(E:E,G:G,"Hoone üldpind",C:C,"ÜÜRITAV PIND",BH:BH,1)),0),IF(BI286="Aktiivne vakantsus",IFERROR(AY286/SUM($AY$3:OFFSET($AY$3,MATCH("Üüritav büroopind kokku",$BI$5:$BI$300,0),0))*(SUMIFS(E:E,G:G,"Ühiskasutuses hoone pind",C:C,"ÜÜRITAV PIND",BH:BH,1)+SUMIFS(E:E,G:G,"Hoone üldpind",C:C,"ÜÜRITAV PIND",BH:BH,1)),0),IF(BI286="Üüritav büroopind kokku",SUM($BM$2:BM285),"")))</f>
        <v/>
      </c>
      <c r="BN286" s="34" t="str">
        <f>IF(OR(BF286&lt;&gt;"",BI286="Aktiivne vakantsus"),IFERROR(SUMIFS(INDEX($AC$3:$AU$1002,0,MATCH($BI286,AC$2:AU$2,0)),$BH$3:$BH$1002,1),0),IF(BI286="Üüritav büroopind kokku",SUM($BN$2:BN285), ""))</f>
        <v/>
      </c>
      <c r="BO286" s="34" t="str">
        <f t="shared" si="33"/>
        <v/>
      </c>
      <c r="BP286" s="114" t="str">
        <f t="shared" ca="1" si="31"/>
        <v/>
      </c>
    </row>
    <row r="287" spans="1:68" x14ac:dyDescent="0.3">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c r="BH287" s="108" t="str">
        <f t="shared" si="32"/>
        <v/>
      </c>
      <c r="BI287" s="9" t="str">
        <f t="shared" si="34"/>
        <v/>
      </c>
      <c r="BJ287" s="9" t="str">
        <f t="shared" si="35"/>
        <v/>
      </c>
      <c r="BK287" s="34" t="str">
        <f>IF(BF287&lt;&gt;"",IF(SUMIFS(E:E,H:H,BI287,G:G,"Ainukasutuses pind",C:C,"ÜÜRITAV PIND",BH:BH,1)=0,0,SUMIFS(E:E,H:H,BI287,G:G,"Ainukasutuses pind",C:C,"ÜÜRITAV PIND",BH:BH,1)),IF(BI287="Aktiivne vakantsus",SUMIFS(E:E,C:C,"üüritav pind",G:G,"ainukasutuses pind",BH:BH,1)-SUM($BK$2:BK286),IF(BI287="Üüritav büroopind kokku",SUM($BK$2:BK286),"")))</f>
        <v/>
      </c>
      <c r="BL287" s="34" t="str">
        <f>IF(BF287&lt;&gt;"",IFERROR(SUMIFS(E:E,G:G,"Ainukasutuses pind",C:C,"üüritav pind",H:H,BI287,A:A,-4)/SUMIFS(E:E,G:G,"Ainukasutuses pind",C:C,"üüritav pind",A:A,-4)*(IF(G287="Korruse üldpind", SUMIFS(E:E,G:G,"Ühiskasutuses korruse pind",C:C,"üüritav pind",A:A,-4,BH:BH,1),SUMIFS(E:E,G:G,"Korruse üldpind",C:C,"üüritav pind",A:A,-4,BH:BH,1))+SUMIFS(E:E,G:G,"Ühiskasutuses korruse pind",C:C,"üüritav pind",A:A,-4,BH:BH,1)),0)+IFERROR(SUMIFS(E:E,G:G,"Ainukasutuses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pind",H:H,BI287,A:A,-1)/SUMIFS(E:E,G:G,"Ainukasutuses pind",C:C,"üüritav pind",A:A,-1)*(IF(G287="Korruse üldpind",SUMIFS(E:E,G:G,"Ühiskasutuses korruse pind",C:C,"üüritav pind",A:A,-1,BH:BH,1),SUMIFS(E:E,G:G,"Korruse üldpind",C:C,"üüritav pind",A:A,-1,BH:BH,1))+SUMIFS(E:E,G:G,"Ühiskasutuses korruse pind",C:C,"üüritav pind",A:A,-1,BH:BH,1)),0)+IFERROR(SUMIFS(E:E,G:G,"Ainukasutuses pind",C:C,"üüritav pind",H:H,BI287,A:A,0)/SUMIFS(E:E,G:G,"Ainukasutuses pind",C:C,"üüritav pind",A:A,0)*(IF(G287="Korruse üldpind", SUMIFS(E:E,G:G,"Ühiskasutuses korruse pind",C:C,"üüritav pind",A:A,0,BH:BH,1),SUMIFS(E:E,G:G,"Korruse üldpind",C:C,"üüritav pind",A:A,0,BH:BH,1))+SUMIFS(E:E,G:G,"Ühiskasutuses korruse pind",C:C,"üüritav pind",A:A,0,BH:BH,1)),0)+IFERROR(SUMIFS(E:E,G:G,"Ainukasutuses pind",C:C,"üüritav pind",H:H,BI287,A:A,1)/SUMIFS(E:E,G:G,"Ainukasutuses pind",C:C,"üüritav pind",A:A,1)*(IF(G287="Korruse üldpind", SUMIFS(E:E,G:G,"Ühiskasutuses korruse pind",C:C,"üüritav pind",A:A,1,BH:BH,1),SUMIFS(E:E,G:G,"Korruse üldpind",C:C,"üüritav pind",A:A,1,BH:BH,1))+SUMIFS(E:E,G:G,"Ühiskasutuses korruse pind",C:C,"üüritav pind",A:A,1,BH:BH,1)),0)+IFERROR(SUMIFS(E:E,G:G,"Ainukasutuses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 0)+IFERROR(SUMIFS(E:E,G:G,"Ainukasutuses pind",C:C,"üüritav pind",H:H,BI287,A:A,4)/SUMIFS(E:E,G:G,"Ainukasutuses pind",C:C,"üüritav pind",A:A,4)*(IF(G287="Korruse üldpind",SUMIFS(E:E,G:G,"Ühiskasutuses korruse pind",C:C,"üüritav pind",A:A,4,BH:BH,1),SUMIFS(E:E,G:G,"Korruse üldpind",C:C,"üüritav pind",A:A,4,BH:BH,1))+SUMIFS(E:E,G:G,"Ühiskasutuses korruse pind",C:C,"üüritav pind",A:A,4,BH:BH,1)), 0)+IFERROR(SUMIFS(E:E,G:G,"Ainukasutuses pind",C:C,"üüritav pind",H:H,BI287,A:A,5)/SUMIFS(E:E,G:G,"Ainukasutuses pind",C:C,"üüritav pind",A:A,5)*(IF(G287="Korruse üldpind", SUMIFS(E:E,G:G,"Ühiskasutuses korruse pind",C:C,"üüritav pind",A:A,5,BH:BH,1),SUMIFS(E:E,G:G,"Korruse üldpind",C:C,"üüritav pind",A:A,5,BH:BH,1))+SUMIFS(E:E,G:G,"Ühiskasutuses korruse pind",C:C,"üüritav pind",A:A,5,BH:BH,1)), 0)+IFERROR(SUMIFS(E:E,G:G,"Ainukasutuses pind",C:C,"üüritav pind",H:H,BI287,A:A,6)/SUMIFS(E:E,G:G,"Ainukasutuses pind",C:C,"üüritav pind",A:A,6)*(IF(G287="Korruse üldpind", SUMIFS(E:E,G:G,"Ühiskasutuses korruse pind",C:C,"üüritav pind",A:A,6,BH:BH,1),SUMIFS(E:E,G:G,"Korruse üldpind",C:C,"üüritav pind",A:A,6,BH:BH,1))+SUMIFS(E:E,G:G,"Ühiskasutuses korruse pind",C:C,"üüritav pind",A:A,6,BH:BH,1)),0)+IFERROR(SUMIFS(E:E,G:G,"Ainukasutuses pind",C:C,"üüritav pind",H:H,BI287,A:A,7)/SUMIFS(E:E,G:G,"Ainukasutuses pind",C:C,"üüritav pind",A:A,7)*(IF(G287="Korruse üldpind", SUMIFS(E:E,G:G,"Ühiskasutuses korruse pind",C:C,"üüritav pind",A:A,7,BH:BH,1),SUMIFS(E:E,G:G,"Korruse üldpind",C:C,"üüritav pind",A:A,7,BH:BH,1))+SUMIFS(E:E,G:G,"Ühiskasutuses korruse pind",C:C,"üüritav pind",A:A,7,BH:BH,1)),0)+IFERROR(SUMIFS(E:E,G:G,"Ainukasutuses pind",C:C,"üüritav pind",H:H,BI287,A:A,8)/SUMIFS(E:E,G:G,"Ainukasutuses pind",C:C,"üüritav pind",A:A,8)*(IF(G287="Korruse üldpind", SUMIFS(E:E,G:G,"Ühiskasutuses korruse pind",C:C,"üüritav pind",A:A,8,BH:BH,1),SUMIFS(E:E,G:G,"Korruse üldpind",C:C,"üüritav pind",A:A,8,BH:BH,1))+SUMIFS(E:E,G:G,"Ühiskasutuses korruse pind",C:C,"üüritav pind",A:A,8,BH:BH,1)),0)+IFERROR(SUMIFS(E:E,G:G,"Ainukasutuses pind",C:C,"üüritav pind",H:H,BI287,A:A,9)/SUMIFS(E:E,G:G,"Ainukasutuses pind",C:C,"üüritav pind",A:A,9)*(IF(G287="Korruse üldpind", SUMIFS(E:E,G:G,"Ühiskasutuses korruse pind",C:C,"üüritav pind",A:A,9,BH:BH,1),SUMIFS(E:E,G:G,"Korruse üldpind",C:C,"üüritav pind",A:A,9,BH:BH,1))+SUMIFS(E:E,G:G,"Ühiskasutuses korruse pind",C:C,"üüritav pind",A:A,9,BH:BH,1)),0)+IFERROR(SUMIFS(E:E,G:G,"Ainukasutuses pind",C:C,"üüritav pind",H:H,BI287,A:A,10)/SUMIFS(E:E,G:G,"Ainukasutuses pind",C:C,"üüritav pind",A:A,10)*(IF(G287="Korruse üldpind", SUMIFS(E:E,G:G,"Ühiskasutuses korruse pind",C:C,"üüritav pind",A:A,10,BH:BH,1),SUMIFS(E:E,G:G,"Korruse üldpind",C:C,"üüritav pind",A:A,10,BH:BH,1))+SUMIFS(E:E,G:G,"Ühiskasutuses korruse pind",C:C,"üüritav pind",A:A,10,BH:BH,1)), 0)+IFERROR(SUMIFS(E:E,G:G,"Ainukasutuses pind",C:C,"üüritav pind",H:H,BI287,A:A,11)/SUMIFS(E:E,G:G,"Ainukasutuses pind",C:C,"üüritav pind",A:A,11)*(IF(G287="Korruse üldpind",SUMIFS(E:E,G:G,"Ühiskasutuses korruse pind",C:C,"üüritav pind",A:A,11,BH:BH,1),SUMIFS(E:E,G:G,"Korruse üldpind",C:C,"üüritav pind",A:A,11,BH:BH,1))+SUMIFS(E:E,G:G,"Ühiskasutuses korruse pind",C:C,"üüritav pind",A:A,11,BH:BH,1)), 0)+IFERROR(SUMIFS(E:E,G:G,"Ainukasutuses pind",C:C,"üüritav pind",H:H,BI287,A:A,12)/SUMIFS(E:E,G:G,"Ainukasutuses pind",C:C,"üüritav pind",A:A,12)*(IF(G287="Korruse üldpind", SUMIFS(E:E,G:G,"Ühiskasutuses korruse pind",C:C,"üüritav pind",A:A,12,BH:BH,1),SUMIFS(E:E,G:G,"Korruse üldpind",C:C,"üüritav pind",A:A,12,BH:BH,1))+SUMIFS(E:E,G:G,"Ühiskasutuses korruse pind",C:C,"üüritav pind",A:A,12,BH:BH,1)),0)+IFERROR(SUMIFS(E:E,G:G,"Ainukasutuses pind",C:C,"üüritav pind",H:H,BI287,A:A,13)/SUMIFS(E:E,G:G,"Ainukasutuses pind",C:C,"üüritav pind",A:A,13)*(IF(G287="Korruse üldpind", SUMIFS(E:E,G:G,"Ühiskasutuses korruse pind",C:C,"üüritav pind",A:A,13,BH:BH,1),SUMIFS(E:E,G:G,"Korruse üldpind",C:C,"üüritav pind",A:A,13,BH:BH,1))+SUMIFS(E:E,G:G,"Ühiskasutuses korruse pind",C:C,"üüritav pind",A:A,13,BH:BH,1)),0)+IFERROR(SUMIFS(E:E,G:G,"Ainukasutuses pind",C:C,"Üüritav pind",H:H,BI287,A:A,14)/SUMIFS(E:E,G:G,"Ainukasutuses pind",C:C,"Üüritav pind",A:A,14)*(IF(G287="Korruse üldpind", SUMIFS(E:E,G:G,"Ühiskasutuses korruse pind",C:C,"üüritav pind",A:A,14,BH:BH,1),SUMIFS(E:E,G:G,"Korruse üldpind",C:C,"üüritav pind",A:A,14,BH:BH,1))+SUMIFS(E:E,G:G,"Ühiskasutuses korruse pind",C:C,"üüritav pind",A:A,14,BH:BH,1)), 0),IF(BI287="Aktiivne vakantsus", SUMIFS(E:E,C:C,"üüritav pind",G:G,"Ühiskasutuses korruse pind",BH:BH,1)+SUMIFS(E:E,C:C,"üüritav pind",G:G,"Korruse üldpind",BH:BH,1)-SUM($BL$2:BL286), IF(BI287="Üüritav büroopind kokku", SUM($BL$2:BL286), "")))</f>
        <v/>
      </c>
      <c r="BM287" s="34" t="str">
        <f ca="1">IF(BF287&lt;&gt;"",IFERROR(AY287/SUM($AY$3:OFFSET($AY$3,MATCH("Üüritav büroopind kokku",$BI$5:$BI$300,0),0))*(SUMIFS(E:E,G:G,"Ühiskasutuses hoone pind",C:C,"ÜÜRITAV PIND",BH:BH,1)+SUMIFS(E:E,G:G,"Hoone üldpind",C:C,"ÜÜRITAV PIND",BH:BH,1)),0),IF(BI287="Aktiivne vakantsus",IFERROR(AY287/SUM($AY$3:OFFSET($AY$3,MATCH("Üüritav büroopind kokku",$BI$5:$BI$300,0),0))*(SUMIFS(E:E,G:G,"Ühiskasutuses hoone pind",C:C,"ÜÜRITAV PIND",BH:BH,1)+SUMIFS(E:E,G:G,"Hoone üldpind",C:C,"ÜÜRITAV PIND",BH:BH,1)),0),IF(BI287="Üüritav büroopind kokku",SUM($BM$2:BM286),"")))</f>
        <v/>
      </c>
      <c r="BN287" s="34" t="str">
        <f>IF(OR(BF287&lt;&gt;"",BI287="Aktiivne vakantsus"),IFERROR(SUMIFS(INDEX($AC$3:$AU$1002,0,MATCH($BI287,AC$2:AU$2,0)),$BH$3:$BH$1002,1),0),IF(BI287="Üüritav büroopind kokku",SUM($BN$2:BN286), ""))</f>
        <v/>
      </c>
      <c r="BO287" s="34" t="str">
        <f t="shared" si="33"/>
        <v/>
      </c>
      <c r="BP287" s="114" t="str">
        <f t="shared" ca="1" si="31"/>
        <v/>
      </c>
    </row>
    <row r="288" spans="1:68" x14ac:dyDescent="0.3">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c r="BH288" s="108" t="str">
        <f t="shared" si="32"/>
        <v/>
      </c>
      <c r="BI288" s="9" t="str">
        <f t="shared" si="34"/>
        <v/>
      </c>
      <c r="BJ288" s="9" t="str">
        <f t="shared" si="35"/>
        <v/>
      </c>
      <c r="BK288" s="34" t="str">
        <f>IF(BF288&lt;&gt;"",IF(SUMIFS(E:E,H:H,BI288,G:G,"Ainukasutuses pind",C:C,"ÜÜRITAV PIND",BH:BH,1)=0,0,SUMIFS(E:E,H:H,BI288,G:G,"Ainukasutuses pind",C:C,"ÜÜRITAV PIND",BH:BH,1)),IF(BI288="Aktiivne vakantsus",SUMIFS(E:E,C:C,"üüritav pind",G:G,"ainukasutuses pind",BH:BH,1)-SUM($BK$2:BK287),IF(BI288="Üüritav büroopind kokku",SUM($BK$2:BK287),"")))</f>
        <v/>
      </c>
      <c r="BL288" s="34" t="str">
        <f>IF(BF288&lt;&gt;"",IFERROR(SUMIFS(E:E,G:G,"Ainukasutuses pind",C:C,"üüritav pind",H:H,BI288,A:A,-4)/SUMIFS(E:E,G:G,"Ainukasutuses pind",C:C,"üüritav pind",A:A,-4)*(IF(G288="Korruse üldpind", SUMIFS(E:E,G:G,"Ühiskasutuses korruse pind",C:C,"üüritav pind",A:A,-4,BH:BH,1),SUMIFS(E:E,G:G,"Korruse üldpind",C:C,"üüritav pind",A:A,-4,BH:BH,1))+SUMIFS(E:E,G:G,"Ühiskasutuses korruse pind",C:C,"üüritav pind",A:A,-4,BH:BH,1)),0)+IFERROR(SUMIFS(E:E,G:G,"Ainukasutuses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pind",H:H,BI288,A:A,-1)/SUMIFS(E:E,G:G,"Ainukasutuses pind",C:C,"üüritav pind",A:A,-1)*(IF(G288="Korruse üldpind",SUMIFS(E:E,G:G,"Ühiskasutuses korruse pind",C:C,"üüritav pind",A:A,-1,BH:BH,1),SUMIFS(E:E,G:G,"Korruse üldpind",C:C,"üüritav pind",A:A,-1,BH:BH,1))+SUMIFS(E:E,G:G,"Ühiskasutuses korruse pind",C:C,"üüritav pind",A:A,-1,BH:BH,1)),0)+IFERROR(SUMIFS(E:E,G:G,"Ainukasutuses pind",C:C,"üüritav pind",H:H,BI288,A:A,0)/SUMIFS(E:E,G:G,"Ainukasutuses pind",C:C,"üüritav pind",A:A,0)*(IF(G288="Korruse üldpind", SUMIFS(E:E,G:G,"Ühiskasutuses korruse pind",C:C,"üüritav pind",A:A,0,BH:BH,1),SUMIFS(E:E,G:G,"Korruse üldpind",C:C,"üüritav pind",A:A,0,BH:BH,1))+SUMIFS(E:E,G:G,"Ühiskasutuses korruse pind",C:C,"üüritav pind",A:A,0,BH:BH,1)),0)+IFERROR(SUMIFS(E:E,G:G,"Ainukasutuses pind",C:C,"üüritav pind",H:H,BI288,A:A,1)/SUMIFS(E:E,G:G,"Ainukasutuses pind",C:C,"üüritav pind",A:A,1)*(IF(G288="Korruse üldpind", SUMIFS(E:E,G:G,"Ühiskasutuses korruse pind",C:C,"üüritav pind",A:A,1,BH:BH,1),SUMIFS(E:E,G:G,"Korruse üldpind",C:C,"üüritav pind",A:A,1,BH:BH,1))+SUMIFS(E:E,G:G,"Ühiskasutuses korruse pind",C:C,"üüritav pind",A:A,1,BH:BH,1)),0)+IFERROR(SUMIFS(E:E,G:G,"Ainukasutuses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 0)+IFERROR(SUMIFS(E:E,G:G,"Ainukasutuses pind",C:C,"üüritav pind",H:H,BI288,A:A,4)/SUMIFS(E:E,G:G,"Ainukasutuses pind",C:C,"üüritav pind",A:A,4)*(IF(G288="Korruse üldpind",SUMIFS(E:E,G:G,"Ühiskasutuses korruse pind",C:C,"üüritav pind",A:A,4,BH:BH,1),SUMIFS(E:E,G:G,"Korruse üldpind",C:C,"üüritav pind",A:A,4,BH:BH,1))+SUMIFS(E:E,G:G,"Ühiskasutuses korruse pind",C:C,"üüritav pind",A:A,4,BH:BH,1)), 0)+IFERROR(SUMIFS(E:E,G:G,"Ainukasutuses pind",C:C,"üüritav pind",H:H,BI288,A:A,5)/SUMIFS(E:E,G:G,"Ainukasutuses pind",C:C,"üüritav pind",A:A,5)*(IF(G288="Korruse üldpind", SUMIFS(E:E,G:G,"Ühiskasutuses korruse pind",C:C,"üüritav pind",A:A,5,BH:BH,1),SUMIFS(E:E,G:G,"Korruse üldpind",C:C,"üüritav pind",A:A,5,BH:BH,1))+SUMIFS(E:E,G:G,"Ühiskasutuses korruse pind",C:C,"üüritav pind",A:A,5,BH:BH,1)), 0)+IFERROR(SUMIFS(E:E,G:G,"Ainukasutuses pind",C:C,"üüritav pind",H:H,BI288,A:A,6)/SUMIFS(E:E,G:G,"Ainukasutuses pind",C:C,"üüritav pind",A:A,6)*(IF(G288="Korruse üldpind", SUMIFS(E:E,G:G,"Ühiskasutuses korruse pind",C:C,"üüritav pind",A:A,6,BH:BH,1),SUMIFS(E:E,G:G,"Korruse üldpind",C:C,"üüritav pind",A:A,6,BH:BH,1))+SUMIFS(E:E,G:G,"Ühiskasutuses korruse pind",C:C,"üüritav pind",A:A,6,BH:BH,1)),0)+IFERROR(SUMIFS(E:E,G:G,"Ainukasutuses pind",C:C,"üüritav pind",H:H,BI288,A:A,7)/SUMIFS(E:E,G:G,"Ainukasutuses pind",C:C,"üüritav pind",A:A,7)*(IF(G288="Korruse üldpind", SUMIFS(E:E,G:G,"Ühiskasutuses korruse pind",C:C,"üüritav pind",A:A,7,BH:BH,1),SUMIFS(E:E,G:G,"Korruse üldpind",C:C,"üüritav pind",A:A,7,BH:BH,1))+SUMIFS(E:E,G:G,"Ühiskasutuses korruse pind",C:C,"üüritav pind",A:A,7,BH:BH,1)),0)+IFERROR(SUMIFS(E:E,G:G,"Ainukasutuses pind",C:C,"üüritav pind",H:H,BI288,A:A,8)/SUMIFS(E:E,G:G,"Ainukasutuses pind",C:C,"üüritav pind",A:A,8)*(IF(G288="Korruse üldpind", SUMIFS(E:E,G:G,"Ühiskasutuses korruse pind",C:C,"üüritav pind",A:A,8,BH:BH,1),SUMIFS(E:E,G:G,"Korruse üldpind",C:C,"üüritav pind",A:A,8,BH:BH,1))+SUMIFS(E:E,G:G,"Ühiskasutuses korruse pind",C:C,"üüritav pind",A:A,8,BH:BH,1)),0)+IFERROR(SUMIFS(E:E,G:G,"Ainukasutuses pind",C:C,"üüritav pind",H:H,BI288,A:A,9)/SUMIFS(E:E,G:G,"Ainukasutuses pind",C:C,"üüritav pind",A:A,9)*(IF(G288="Korruse üldpind", SUMIFS(E:E,G:G,"Ühiskasutuses korruse pind",C:C,"üüritav pind",A:A,9,BH:BH,1),SUMIFS(E:E,G:G,"Korruse üldpind",C:C,"üüritav pind",A:A,9,BH:BH,1))+SUMIFS(E:E,G:G,"Ühiskasutuses korruse pind",C:C,"üüritav pind",A:A,9,BH:BH,1)),0)+IFERROR(SUMIFS(E:E,G:G,"Ainukasutuses pind",C:C,"üüritav pind",H:H,BI288,A:A,10)/SUMIFS(E:E,G:G,"Ainukasutuses pind",C:C,"üüritav pind",A:A,10)*(IF(G288="Korruse üldpind", SUMIFS(E:E,G:G,"Ühiskasutuses korruse pind",C:C,"üüritav pind",A:A,10,BH:BH,1),SUMIFS(E:E,G:G,"Korruse üldpind",C:C,"üüritav pind",A:A,10,BH:BH,1))+SUMIFS(E:E,G:G,"Ühiskasutuses korruse pind",C:C,"üüritav pind",A:A,10,BH:BH,1)), 0)+IFERROR(SUMIFS(E:E,G:G,"Ainukasutuses pind",C:C,"üüritav pind",H:H,BI288,A:A,11)/SUMIFS(E:E,G:G,"Ainukasutuses pind",C:C,"üüritav pind",A:A,11)*(IF(G288="Korruse üldpind",SUMIFS(E:E,G:G,"Ühiskasutuses korruse pind",C:C,"üüritav pind",A:A,11,BH:BH,1),SUMIFS(E:E,G:G,"Korruse üldpind",C:C,"üüritav pind",A:A,11,BH:BH,1))+SUMIFS(E:E,G:G,"Ühiskasutuses korruse pind",C:C,"üüritav pind",A:A,11,BH:BH,1)), 0)+IFERROR(SUMIFS(E:E,G:G,"Ainukasutuses pind",C:C,"üüritav pind",H:H,BI288,A:A,12)/SUMIFS(E:E,G:G,"Ainukasutuses pind",C:C,"üüritav pind",A:A,12)*(IF(G288="Korruse üldpind", SUMIFS(E:E,G:G,"Ühiskasutuses korruse pind",C:C,"üüritav pind",A:A,12,BH:BH,1),SUMIFS(E:E,G:G,"Korruse üldpind",C:C,"üüritav pind",A:A,12,BH:BH,1))+SUMIFS(E:E,G:G,"Ühiskasutuses korruse pind",C:C,"üüritav pind",A:A,12,BH:BH,1)),0)+IFERROR(SUMIFS(E:E,G:G,"Ainukasutuses pind",C:C,"üüritav pind",H:H,BI288,A:A,13)/SUMIFS(E:E,G:G,"Ainukasutuses pind",C:C,"üüritav pind",A:A,13)*(IF(G288="Korruse üldpind", SUMIFS(E:E,G:G,"Ühiskasutuses korruse pind",C:C,"üüritav pind",A:A,13,BH:BH,1),SUMIFS(E:E,G:G,"Korruse üldpind",C:C,"üüritav pind",A:A,13,BH:BH,1))+SUMIFS(E:E,G:G,"Ühiskasutuses korruse pind",C:C,"üüritav pind",A:A,13,BH:BH,1)),0)+IFERROR(SUMIFS(E:E,G:G,"Ainukasutuses pind",C:C,"Üüritav pind",H:H,BI288,A:A,14)/SUMIFS(E:E,G:G,"Ainukasutuses pind",C:C,"Üüritav pind",A:A,14)*(IF(G288="Korruse üldpind", SUMIFS(E:E,G:G,"Ühiskasutuses korruse pind",C:C,"üüritav pind",A:A,14,BH:BH,1),SUMIFS(E:E,G:G,"Korruse üldpind",C:C,"üüritav pind",A:A,14,BH:BH,1))+SUMIFS(E:E,G:G,"Ühiskasutuses korruse pind",C:C,"üüritav pind",A:A,14,BH:BH,1)), 0),IF(BI288="Aktiivne vakantsus", SUMIFS(E:E,C:C,"üüritav pind",G:G,"Ühiskasutuses korruse pind",BH:BH,1)+SUMIFS(E:E,C:C,"üüritav pind",G:G,"Korruse üldpind",BH:BH,1)-SUM($BL$2:BL287), IF(BI288="Üüritav büroopind kokku", SUM($BL$2:BL287), "")))</f>
        <v/>
      </c>
      <c r="BM288" s="34" t="str">
        <f ca="1">IF(BF288&lt;&gt;"",IFERROR(AY288/SUM($AY$3:OFFSET($AY$3,MATCH("Üüritav büroopind kokku",$BI$5:$BI$300,0),0))*(SUMIFS(E:E,G:G,"Ühiskasutuses hoone pind",C:C,"ÜÜRITAV PIND",BH:BH,1)+SUMIFS(E:E,G:G,"Hoone üldpind",C:C,"ÜÜRITAV PIND",BH:BH,1)),0),IF(BI288="Aktiivne vakantsus",IFERROR(AY288/SUM($AY$3:OFFSET($AY$3,MATCH("Üüritav büroopind kokku",$BI$5:$BI$300,0),0))*(SUMIFS(E:E,G:G,"Ühiskasutuses hoone pind",C:C,"ÜÜRITAV PIND",BH:BH,1)+SUMIFS(E:E,G:G,"Hoone üldpind",C:C,"ÜÜRITAV PIND",BH:BH,1)),0),IF(BI288="Üüritav büroopind kokku",SUM($BM$2:BM287),"")))</f>
        <v/>
      </c>
      <c r="BN288" s="34" t="str">
        <f>IF(OR(BF288&lt;&gt;"",BI288="Aktiivne vakantsus"),IFERROR(SUMIFS(INDEX($AC$3:$AU$1002,0,MATCH($BI288,AC$2:AU$2,0)),$BH$3:$BH$1002,1),0),IF(BI288="Üüritav büroopind kokku",SUM($BN$2:BN287), ""))</f>
        <v/>
      </c>
      <c r="BO288" s="34" t="str">
        <f t="shared" si="33"/>
        <v/>
      </c>
      <c r="BP288" s="114" t="str">
        <f t="shared" ca="1" si="31"/>
        <v/>
      </c>
    </row>
    <row r="289" spans="1:68" x14ac:dyDescent="0.3">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c r="BH289" s="108" t="str">
        <f t="shared" si="32"/>
        <v/>
      </c>
      <c r="BI289" s="9" t="str">
        <f t="shared" si="34"/>
        <v/>
      </c>
      <c r="BJ289" s="9" t="str">
        <f t="shared" si="35"/>
        <v/>
      </c>
      <c r="BK289" s="34" t="str">
        <f>IF(BF289&lt;&gt;"",IF(SUMIFS(E:E,H:H,BI289,G:G,"Ainukasutuses pind",C:C,"ÜÜRITAV PIND",BH:BH,1)=0,0,SUMIFS(E:E,H:H,BI289,G:G,"Ainukasutuses pind",C:C,"ÜÜRITAV PIND",BH:BH,1)),IF(BI289="Aktiivne vakantsus",SUMIFS(E:E,C:C,"üüritav pind",G:G,"ainukasutuses pind",BH:BH,1)-SUM($BK$2:BK288),IF(BI289="Üüritav büroopind kokku",SUM($BK$2:BK288),"")))</f>
        <v/>
      </c>
      <c r="BL289" s="34" t="str">
        <f>IF(BF289&lt;&gt;"",IFERROR(SUMIFS(E:E,G:G,"Ainukasutuses pind",C:C,"üüritav pind",H:H,BI289,A:A,-4)/SUMIFS(E:E,G:G,"Ainukasutuses pind",C:C,"üüritav pind",A:A,-4)*(IF(G289="Korruse üldpind", SUMIFS(E:E,G:G,"Ühiskasutuses korruse pind",C:C,"üüritav pind",A:A,-4,BH:BH,1),SUMIFS(E:E,G:G,"Korruse üldpind",C:C,"üüritav pind",A:A,-4,BH:BH,1))+SUMIFS(E:E,G:G,"Ühiskasutuses korruse pind",C:C,"üüritav pind",A:A,-4,BH:BH,1)),0)+IFERROR(SUMIFS(E:E,G:G,"Ainukasutuses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pind",H:H,BI289,A:A,-1)/SUMIFS(E:E,G:G,"Ainukasutuses pind",C:C,"üüritav pind",A:A,-1)*(IF(G289="Korruse üldpind",SUMIFS(E:E,G:G,"Ühiskasutuses korruse pind",C:C,"üüritav pind",A:A,-1,BH:BH,1),SUMIFS(E:E,G:G,"Korruse üldpind",C:C,"üüritav pind",A:A,-1,BH:BH,1))+SUMIFS(E:E,G:G,"Ühiskasutuses korruse pind",C:C,"üüritav pind",A:A,-1,BH:BH,1)),0)+IFERROR(SUMIFS(E:E,G:G,"Ainukasutuses pind",C:C,"üüritav pind",H:H,BI289,A:A,0)/SUMIFS(E:E,G:G,"Ainukasutuses pind",C:C,"üüritav pind",A:A,0)*(IF(G289="Korruse üldpind", SUMIFS(E:E,G:G,"Ühiskasutuses korruse pind",C:C,"üüritav pind",A:A,0,BH:BH,1),SUMIFS(E:E,G:G,"Korruse üldpind",C:C,"üüritav pind",A:A,0,BH:BH,1))+SUMIFS(E:E,G:G,"Ühiskasutuses korruse pind",C:C,"üüritav pind",A:A,0,BH:BH,1)),0)+IFERROR(SUMIFS(E:E,G:G,"Ainukasutuses pind",C:C,"üüritav pind",H:H,BI289,A:A,1)/SUMIFS(E:E,G:G,"Ainukasutuses pind",C:C,"üüritav pind",A:A,1)*(IF(G289="Korruse üldpind", SUMIFS(E:E,G:G,"Ühiskasutuses korruse pind",C:C,"üüritav pind",A:A,1,BH:BH,1),SUMIFS(E:E,G:G,"Korruse üldpind",C:C,"üüritav pind",A:A,1,BH:BH,1))+SUMIFS(E:E,G:G,"Ühiskasutuses korruse pind",C:C,"üüritav pind",A:A,1,BH:BH,1)),0)+IFERROR(SUMIFS(E:E,G:G,"Ainukasutuses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 0)+IFERROR(SUMIFS(E:E,G:G,"Ainukasutuses pind",C:C,"üüritav pind",H:H,BI289,A:A,4)/SUMIFS(E:E,G:G,"Ainukasutuses pind",C:C,"üüritav pind",A:A,4)*(IF(G289="Korruse üldpind",SUMIFS(E:E,G:G,"Ühiskasutuses korruse pind",C:C,"üüritav pind",A:A,4,BH:BH,1),SUMIFS(E:E,G:G,"Korruse üldpind",C:C,"üüritav pind",A:A,4,BH:BH,1))+SUMIFS(E:E,G:G,"Ühiskasutuses korruse pind",C:C,"üüritav pind",A:A,4,BH:BH,1)), 0)+IFERROR(SUMIFS(E:E,G:G,"Ainukasutuses pind",C:C,"üüritav pind",H:H,BI289,A:A,5)/SUMIFS(E:E,G:G,"Ainukasutuses pind",C:C,"üüritav pind",A:A,5)*(IF(G289="Korruse üldpind", SUMIFS(E:E,G:G,"Ühiskasutuses korruse pind",C:C,"üüritav pind",A:A,5,BH:BH,1),SUMIFS(E:E,G:G,"Korruse üldpind",C:C,"üüritav pind",A:A,5,BH:BH,1))+SUMIFS(E:E,G:G,"Ühiskasutuses korruse pind",C:C,"üüritav pind",A:A,5,BH:BH,1)), 0)+IFERROR(SUMIFS(E:E,G:G,"Ainukasutuses pind",C:C,"üüritav pind",H:H,BI289,A:A,6)/SUMIFS(E:E,G:G,"Ainukasutuses pind",C:C,"üüritav pind",A:A,6)*(IF(G289="Korruse üldpind", SUMIFS(E:E,G:G,"Ühiskasutuses korruse pind",C:C,"üüritav pind",A:A,6,BH:BH,1),SUMIFS(E:E,G:G,"Korruse üldpind",C:C,"üüritav pind",A:A,6,BH:BH,1))+SUMIFS(E:E,G:G,"Ühiskasutuses korruse pind",C:C,"üüritav pind",A:A,6,BH:BH,1)),0)+IFERROR(SUMIFS(E:E,G:G,"Ainukasutuses pind",C:C,"üüritav pind",H:H,BI289,A:A,7)/SUMIFS(E:E,G:G,"Ainukasutuses pind",C:C,"üüritav pind",A:A,7)*(IF(G289="Korruse üldpind", SUMIFS(E:E,G:G,"Ühiskasutuses korruse pind",C:C,"üüritav pind",A:A,7,BH:BH,1),SUMIFS(E:E,G:G,"Korruse üldpind",C:C,"üüritav pind",A:A,7,BH:BH,1))+SUMIFS(E:E,G:G,"Ühiskasutuses korruse pind",C:C,"üüritav pind",A:A,7,BH:BH,1)),0)+IFERROR(SUMIFS(E:E,G:G,"Ainukasutuses pind",C:C,"üüritav pind",H:H,BI289,A:A,8)/SUMIFS(E:E,G:G,"Ainukasutuses pind",C:C,"üüritav pind",A:A,8)*(IF(G289="Korruse üldpind", SUMIFS(E:E,G:G,"Ühiskasutuses korruse pind",C:C,"üüritav pind",A:A,8,BH:BH,1),SUMIFS(E:E,G:G,"Korruse üldpind",C:C,"üüritav pind",A:A,8,BH:BH,1))+SUMIFS(E:E,G:G,"Ühiskasutuses korruse pind",C:C,"üüritav pind",A:A,8,BH:BH,1)),0)+IFERROR(SUMIFS(E:E,G:G,"Ainukasutuses pind",C:C,"üüritav pind",H:H,BI289,A:A,9)/SUMIFS(E:E,G:G,"Ainukasutuses pind",C:C,"üüritav pind",A:A,9)*(IF(G289="Korruse üldpind", SUMIFS(E:E,G:G,"Ühiskasutuses korruse pind",C:C,"üüritav pind",A:A,9,BH:BH,1),SUMIFS(E:E,G:G,"Korruse üldpind",C:C,"üüritav pind",A:A,9,BH:BH,1))+SUMIFS(E:E,G:G,"Ühiskasutuses korruse pind",C:C,"üüritav pind",A:A,9,BH:BH,1)),0)+IFERROR(SUMIFS(E:E,G:G,"Ainukasutuses pind",C:C,"üüritav pind",H:H,BI289,A:A,10)/SUMIFS(E:E,G:G,"Ainukasutuses pind",C:C,"üüritav pind",A:A,10)*(IF(G289="Korruse üldpind", SUMIFS(E:E,G:G,"Ühiskasutuses korruse pind",C:C,"üüritav pind",A:A,10,BH:BH,1),SUMIFS(E:E,G:G,"Korruse üldpind",C:C,"üüritav pind",A:A,10,BH:BH,1))+SUMIFS(E:E,G:G,"Ühiskasutuses korruse pind",C:C,"üüritav pind",A:A,10,BH:BH,1)), 0)+IFERROR(SUMIFS(E:E,G:G,"Ainukasutuses pind",C:C,"üüritav pind",H:H,BI289,A:A,11)/SUMIFS(E:E,G:G,"Ainukasutuses pind",C:C,"üüritav pind",A:A,11)*(IF(G289="Korruse üldpind",SUMIFS(E:E,G:G,"Ühiskasutuses korruse pind",C:C,"üüritav pind",A:A,11,BH:BH,1),SUMIFS(E:E,G:G,"Korruse üldpind",C:C,"üüritav pind",A:A,11,BH:BH,1))+SUMIFS(E:E,G:G,"Ühiskasutuses korruse pind",C:C,"üüritav pind",A:A,11,BH:BH,1)), 0)+IFERROR(SUMIFS(E:E,G:G,"Ainukasutuses pind",C:C,"üüritav pind",H:H,BI289,A:A,12)/SUMIFS(E:E,G:G,"Ainukasutuses pind",C:C,"üüritav pind",A:A,12)*(IF(G289="Korruse üldpind", SUMIFS(E:E,G:G,"Ühiskasutuses korruse pind",C:C,"üüritav pind",A:A,12,BH:BH,1),SUMIFS(E:E,G:G,"Korruse üldpind",C:C,"üüritav pind",A:A,12,BH:BH,1))+SUMIFS(E:E,G:G,"Ühiskasutuses korruse pind",C:C,"üüritav pind",A:A,12,BH:BH,1)),0)+IFERROR(SUMIFS(E:E,G:G,"Ainukasutuses pind",C:C,"üüritav pind",H:H,BI289,A:A,13)/SUMIFS(E:E,G:G,"Ainukasutuses pind",C:C,"üüritav pind",A:A,13)*(IF(G289="Korruse üldpind", SUMIFS(E:E,G:G,"Ühiskasutuses korruse pind",C:C,"üüritav pind",A:A,13,BH:BH,1),SUMIFS(E:E,G:G,"Korruse üldpind",C:C,"üüritav pind",A:A,13,BH:BH,1))+SUMIFS(E:E,G:G,"Ühiskasutuses korruse pind",C:C,"üüritav pind",A:A,13,BH:BH,1)),0)+IFERROR(SUMIFS(E:E,G:G,"Ainukasutuses pind",C:C,"Üüritav pind",H:H,BI289,A:A,14)/SUMIFS(E:E,G:G,"Ainukasutuses pind",C:C,"Üüritav pind",A:A,14)*(IF(G289="Korruse üldpind", SUMIFS(E:E,G:G,"Ühiskasutuses korruse pind",C:C,"üüritav pind",A:A,14,BH:BH,1),SUMIFS(E:E,G:G,"Korruse üldpind",C:C,"üüritav pind",A:A,14,BH:BH,1))+SUMIFS(E:E,G:G,"Ühiskasutuses korruse pind",C:C,"üüritav pind",A:A,14,BH:BH,1)), 0),IF(BI289="Aktiivne vakantsus", SUMIFS(E:E,C:C,"üüritav pind",G:G,"Ühiskasutuses korruse pind",BH:BH,1)+SUMIFS(E:E,C:C,"üüritav pind",G:G,"Korruse üldpind",BH:BH,1)-SUM($BL$2:BL288), IF(BI289="Üüritav büroopind kokku", SUM($BL$2:BL288), "")))</f>
        <v/>
      </c>
      <c r="BM289" s="34" t="str">
        <f ca="1">IF(BF289&lt;&gt;"",IFERROR(AY289/SUM($AY$3:OFFSET($AY$3,MATCH("Üüritav büroopind kokku",$BI$5:$BI$300,0),0))*(SUMIFS(E:E,G:G,"Ühiskasutuses hoone pind",C:C,"ÜÜRITAV PIND",BH:BH,1)+SUMIFS(E:E,G:G,"Hoone üldpind",C:C,"ÜÜRITAV PIND",BH:BH,1)),0),IF(BI289="Aktiivne vakantsus",IFERROR(AY289/SUM($AY$3:OFFSET($AY$3,MATCH("Üüritav büroopind kokku",$BI$5:$BI$300,0),0))*(SUMIFS(E:E,G:G,"Ühiskasutuses hoone pind",C:C,"ÜÜRITAV PIND",BH:BH,1)+SUMIFS(E:E,G:G,"Hoone üldpind",C:C,"ÜÜRITAV PIND",BH:BH,1)),0),IF(BI289="Üüritav büroopind kokku",SUM($BM$2:BM288),"")))</f>
        <v/>
      </c>
      <c r="BN289" s="34" t="str">
        <f>IF(OR(BF289&lt;&gt;"",BI289="Aktiivne vakantsus"),IFERROR(SUMIFS(INDEX($AC$3:$AU$1002,0,MATCH($BI289,AC$2:AU$2,0)),$BH$3:$BH$1002,1),0),IF(BI289="Üüritav büroopind kokku",SUM($BN$2:BN288), ""))</f>
        <v/>
      </c>
      <c r="BO289" s="34" t="str">
        <f t="shared" si="33"/>
        <v/>
      </c>
      <c r="BP289" s="114" t="str">
        <f t="shared" ca="1" si="31"/>
        <v/>
      </c>
    </row>
    <row r="290" spans="1:68" x14ac:dyDescent="0.3">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c r="BH290" s="108" t="str">
        <f t="shared" si="32"/>
        <v/>
      </c>
      <c r="BI290" s="9" t="str">
        <f t="shared" si="34"/>
        <v/>
      </c>
      <c r="BJ290" s="9" t="str">
        <f t="shared" si="35"/>
        <v/>
      </c>
      <c r="BK290" s="34" t="str">
        <f>IF(BF290&lt;&gt;"",IF(SUMIFS(E:E,H:H,BI290,G:G,"Ainukasutuses pind",C:C,"ÜÜRITAV PIND",BH:BH,1)=0,0,SUMIFS(E:E,H:H,BI290,G:G,"Ainukasutuses pind",C:C,"ÜÜRITAV PIND",BH:BH,1)),IF(BI290="Aktiivne vakantsus",SUMIFS(E:E,C:C,"üüritav pind",G:G,"ainukasutuses pind",BH:BH,1)-SUM($BK$2:BK289),IF(BI290="Üüritav büroopind kokku",SUM($BK$2:BK289),"")))</f>
        <v/>
      </c>
      <c r="BL290" s="34" t="str">
        <f>IF(BF290&lt;&gt;"",IFERROR(SUMIFS(E:E,G:G,"Ainukasutuses pind",C:C,"üüritav pind",H:H,BI290,A:A,-4)/SUMIFS(E:E,G:G,"Ainukasutuses pind",C:C,"üüritav pind",A:A,-4)*(IF(G290="Korruse üldpind", SUMIFS(E:E,G:G,"Ühiskasutuses korruse pind",C:C,"üüritav pind",A:A,-4,BH:BH,1),SUMIFS(E:E,G:G,"Korruse üldpind",C:C,"üüritav pind",A:A,-4,BH:BH,1))+SUMIFS(E:E,G:G,"Ühiskasutuses korruse pind",C:C,"üüritav pind",A:A,-4,BH:BH,1)),0)+IFERROR(SUMIFS(E:E,G:G,"Ainukasutuses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pind",H:H,BI290,A:A,-1)/SUMIFS(E:E,G:G,"Ainukasutuses pind",C:C,"üüritav pind",A:A,-1)*(IF(G290="Korruse üldpind",SUMIFS(E:E,G:G,"Ühiskasutuses korruse pind",C:C,"üüritav pind",A:A,-1,BH:BH,1),SUMIFS(E:E,G:G,"Korruse üldpind",C:C,"üüritav pind",A:A,-1,BH:BH,1))+SUMIFS(E:E,G:G,"Ühiskasutuses korruse pind",C:C,"üüritav pind",A:A,-1,BH:BH,1)),0)+IFERROR(SUMIFS(E:E,G:G,"Ainukasutuses pind",C:C,"üüritav pind",H:H,BI290,A:A,0)/SUMIFS(E:E,G:G,"Ainukasutuses pind",C:C,"üüritav pind",A:A,0)*(IF(G290="Korruse üldpind", SUMIFS(E:E,G:G,"Ühiskasutuses korruse pind",C:C,"üüritav pind",A:A,0,BH:BH,1),SUMIFS(E:E,G:G,"Korruse üldpind",C:C,"üüritav pind",A:A,0,BH:BH,1))+SUMIFS(E:E,G:G,"Ühiskasutuses korruse pind",C:C,"üüritav pind",A:A,0,BH:BH,1)),0)+IFERROR(SUMIFS(E:E,G:G,"Ainukasutuses pind",C:C,"üüritav pind",H:H,BI290,A:A,1)/SUMIFS(E:E,G:G,"Ainukasutuses pind",C:C,"üüritav pind",A:A,1)*(IF(G290="Korruse üldpind", SUMIFS(E:E,G:G,"Ühiskasutuses korruse pind",C:C,"üüritav pind",A:A,1,BH:BH,1),SUMIFS(E:E,G:G,"Korruse üldpind",C:C,"üüritav pind",A:A,1,BH:BH,1))+SUMIFS(E:E,G:G,"Ühiskasutuses korruse pind",C:C,"üüritav pind",A:A,1,BH:BH,1)),0)+IFERROR(SUMIFS(E:E,G:G,"Ainukasutuses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 0)+IFERROR(SUMIFS(E:E,G:G,"Ainukasutuses pind",C:C,"üüritav pind",H:H,BI290,A:A,4)/SUMIFS(E:E,G:G,"Ainukasutuses pind",C:C,"üüritav pind",A:A,4)*(IF(G290="Korruse üldpind",SUMIFS(E:E,G:G,"Ühiskasutuses korruse pind",C:C,"üüritav pind",A:A,4,BH:BH,1),SUMIFS(E:E,G:G,"Korruse üldpind",C:C,"üüritav pind",A:A,4,BH:BH,1))+SUMIFS(E:E,G:G,"Ühiskasutuses korruse pind",C:C,"üüritav pind",A:A,4,BH:BH,1)), 0)+IFERROR(SUMIFS(E:E,G:G,"Ainukasutuses pind",C:C,"üüritav pind",H:H,BI290,A:A,5)/SUMIFS(E:E,G:G,"Ainukasutuses pind",C:C,"üüritav pind",A:A,5)*(IF(G290="Korruse üldpind", SUMIFS(E:E,G:G,"Ühiskasutuses korruse pind",C:C,"üüritav pind",A:A,5,BH:BH,1),SUMIFS(E:E,G:G,"Korruse üldpind",C:C,"üüritav pind",A:A,5,BH:BH,1))+SUMIFS(E:E,G:G,"Ühiskasutuses korruse pind",C:C,"üüritav pind",A:A,5,BH:BH,1)), 0)+IFERROR(SUMIFS(E:E,G:G,"Ainukasutuses pind",C:C,"üüritav pind",H:H,BI290,A:A,6)/SUMIFS(E:E,G:G,"Ainukasutuses pind",C:C,"üüritav pind",A:A,6)*(IF(G290="Korruse üldpind", SUMIFS(E:E,G:G,"Ühiskasutuses korruse pind",C:C,"üüritav pind",A:A,6,BH:BH,1),SUMIFS(E:E,G:G,"Korruse üldpind",C:C,"üüritav pind",A:A,6,BH:BH,1))+SUMIFS(E:E,G:G,"Ühiskasutuses korruse pind",C:C,"üüritav pind",A:A,6,BH:BH,1)),0)+IFERROR(SUMIFS(E:E,G:G,"Ainukasutuses pind",C:C,"üüritav pind",H:H,BI290,A:A,7)/SUMIFS(E:E,G:G,"Ainukasutuses pind",C:C,"üüritav pind",A:A,7)*(IF(G290="Korruse üldpind", SUMIFS(E:E,G:G,"Ühiskasutuses korruse pind",C:C,"üüritav pind",A:A,7,BH:BH,1),SUMIFS(E:E,G:G,"Korruse üldpind",C:C,"üüritav pind",A:A,7,BH:BH,1))+SUMIFS(E:E,G:G,"Ühiskasutuses korruse pind",C:C,"üüritav pind",A:A,7,BH:BH,1)),0)+IFERROR(SUMIFS(E:E,G:G,"Ainukasutuses pind",C:C,"üüritav pind",H:H,BI290,A:A,8)/SUMIFS(E:E,G:G,"Ainukasutuses pind",C:C,"üüritav pind",A:A,8)*(IF(G290="Korruse üldpind", SUMIFS(E:E,G:G,"Ühiskasutuses korruse pind",C:C,"üüritav pind",A:A,8,BH:BH,1),SUMIFS(E:E,G:G,"Korruse üldpind",C:C,"üüritav pind",A:A,8,BH:BH,1))+SUMIFS(E:E,G:G,"Ühiskasutuses korruse pind",C:C,"üüritav pind",A:A,8,BH:BH,1)),0)+IFERROR(SUMIFS(E:E,G:G,"Ainukasutuses pind",C:C,"üüritav pind",H:H,BI290,A:A,9)/SUMIFS(E:E,G:G,"Ainukasutuses pind",C:C,"üüritav pind",A:A,9)*(IF(G290="Korruse üldpind", SUMIFS(E:E,G:G,"Ühiskasutuses korruse pind",C:C,"üüritav pind",A:A,9,BH:BH,1),SUMIFS(E:E,G:G,"Korruse üldpind",C:C,"üüritav pind",A:A,9,BH:BH,1))+SUMIFS(E:E,G:G,"Ühiskasutuses korruse pind",C:C,"üüritav pind",A:A,9,BH:BH,1)),0)+IFERROR(SUMIFS(E:E,G:G,"Ainukasutuses pind",C:C,"üüritav pind",H:H,BI290,A:A,10)/SUMIFS(E:E,G:G,"Ainukasutuses pind",C:C,"üüritav pind",A:A,10)*(IF(G290="Korruse üldpind", SUMIFS(E:E,G:G,"Ühiskasutuses korruse pind",C:C,"üüritav pind",A:A,10,BH:BH,1),SUMIFS(E:E,G:G,"Korruse üldpind",C:C,"üüritav pind",A:A,10,BH:BH,1))+SUMIFS(E:E,G:G,"Ühiskasutuses korruse pind",C:C,"üüritav pind",A:A,10,BH:BH,1)), 0)+IFERROR(SUMIFS(E:E,G:G,"Ainukasutuses pind",C:C,"üüritav pind",H:H,BI290,A:A,11)/SUMIFS(E:E,G:G,"Ainukasutuses pind",C:C,"üüritav pind",A:A,11)*(IF(G290="Korruse üldpind",SUMIFS(E:E,G:G,"Ühiskasutuses korruse pind",C:C,"üüritav pind",A:A,11,BH:BH,1),SUMIFS(E:E,G:G,"Korruse üldpind",C:C,"üüritav pind",A:A,11,BH:BH,1))+SUMIFS(E:E,G:G,"Ühiskasutuses korruse pind",C:C,"üüritav pind",A:A,11,BH:BH,1)), 0)+IFERROR(SUMIFS(E:E,G:G,"Ainukasutuses pind",C:C,"üüritav pind",H:H,BI290,A:A,12)/SUMIFS(E:E,G:G,"Ainukasutuses pind",C:C,"üüritav pind",A:A,12)*(IF(G290="Korruse üldpind", SUMIFS(E:E,G:G,"Ühiskasutuses korruse pind",C:C,"üüritav pind",A:A,12,BH:BH,1),SUMIFS(E:E,G:G,"Korruse üldpind",C:C,"üüritav pind",A:A,12,BH:BH,1))+SUMIFS(E:E,G:G,"Ühiskasutuses korruse pind",C:C,"üüritav pind",A:A,12,BH:BH,1)),0)+IFERROR(SUMIFS(E:E,G:G,"Ainukasutuses pind",C:C,"üüritav pind",H:H,BI290,A:A,13)/SUMIFS(E:E,G:G,"Ainukasutuses pind",C:C,"üüritav pind",A:A,13)*(IF(G290="Korruse üldpind", SUMIFS(E:E,G:G,"Ühiskasutuses korruse pind",C:C,"üüritav pind",A:A,13,BH:BH,1),SUMIFS(E:E,G:G,"Korruse üldpind",C:C,"üüritav pind",A:A,13,BH:BH,1))+SUMIFS(E:E,G:G,"Ühiskasutuses korruse pind",C:C,"üüritav pind",A:A,13,BH:BH,1)),0)+IFERROR(SUMIFS(E:E,G:G,"Ainukasutuses pind",C:C,"Üüritav pind",H:H,BI290,A:A,14)/SUMIFS(E:E,G:G,"Ainukasutuses pind",C:C,"Üüritav pind",A:A,14)*(IF(G290="Korruse üldpind", SUMIFS(E:E,G:G,"Ühiskasutuses korruse pind",C:C,"üüritav pind",A:A,14,BH:BH,1),SUMIFS(E:E,G:G,"Korruse üldpind",C:C,"üüritav pind",A:A,14,BH:BH,1))+SUMIFS(E:E,G:G,"Ühiskasutuses korruse pind",C:C,"üüritav pind",A:A,14,BH:BH,1)), 0),IF(BI290="Aktiivne vakantsus", SUMIFS(E:E,C:C,"üüritav pind",G:G,"Ühiskasutuses korruse pind",BH:BH,1)+SUMIFS(E:E,C:C,"üüritav pind",G:G,"Korruse üldpind",BH:BH,1)-SUM($BL$2:BL289), IF(BI290="Üüritav büroopind kokku", SUM($BL$2:BL289), "")))</f>
        <v/>
      </c>
      <c r="BM290" s="34" t="str">
        <f ca="1">IF(BF290&lt;&gt;"",IFERROR(AY290/SUM($AY$3:OFFSET($AY$3,MATCH("Üüritav büroopind kokku",$BI$5:$BI$300,0),0))*(SUMIFS(E:E,G:G,"Ühiskasutuses hoone pind",C:C,"ÜÜRITAV PIND",BH:BH,1)+SUMIFS(E:E,G:G,"Hoone üldpind",C:C,"ÜÜRITAV PIND",BH:BH,1)),0),IF(BI290="Aktiivne vakantsus",IFERROR(AY290/SUM($AY$3:OFFSET($AY$3,MATCH("Üüritav büroopind kokku",$BI$5:$BI$300,0),0))*(SUMIFS(E:E,G:G,"Ühiskasutuses hoone pind",C:C,"ÜÜRITAV PIND",BH:BH,1)+SUMIFS(E:E,G:G,"Hoone üldpind",C:C,"ÜÜRITAV PIND",BH:BH,1)),0),IF(BI290="Üüritav büroopind kokku",SUM($BM$2:BM289),"")))</f>
        <v/>
      </c>
      <c r="BN290" s="34" t="str">
        <f>IF(OR(BF290&lt;&gt;"",BI290="Aktiivne vakantsus"),IFERROR(SUMIFS(INDEX($AC$3:$AU$1002,0,MATCH($BI290,AC$2:AU$2,0)),$BH$3:$BH$1002,1),0),IF(BI290="Üüritav büroopind kokku",SUM($BN$2:BN289), ""))</f>
        <v/>
      </c>
      <c r="BO290" s="34" t="str">
        <f t="shared" si="33"/>
        <v/>
      </c>
      <c r="BP290" s="114" t="str">
        <f t="shared" ca="1" si="31"/>
        <v/>
      </c>
    </row>
    <row r="291" spans="1:68" x14ac:dyDescent="0.3">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c r="BH291" s="108" t="str">
        <f t="shared" si="32"/>
        <v/>
      </c>
      <c r="BI291" s="9" t="str">
        <f t="shared" si="34"/>
        <v/>
      </c>
      <c r="BJ291" s="9" t="str">
        <f t="shared" si="35"/>
        <v/>
      </c>
      <c r="BK291" s="34" t="str">
        <f>IF(BF291&lt;&gt;"",IF(SUMIFS(E:E,H:H,BI291,G:G,"Ainukasutuses pind",C:C,"ÜÜRITAV PIND",BH:BH,1)=0,0,SUMIFS(E:E,H:H,BI291,G:G,"Ainukasutuses pind",C:C,"ÜÜRITAV PIND",BH:BH,1)),IF(BI291="Aktiivne vakantsus",SUMIFS(E:E,C:C,"üüritav pind",G:G,"ainukasutuses pind",BH:BH,1)-SUM($BK$2:BK290),IF(BI291="Üüritav büroopind kokku",SUM($BK$2:BK290),"")))</f>
        <v/>
      </c>
      <c r="BL291" s="34" t="str">
        <f>IF(BF291&lt;&gt;"",IFERROR(SUMIFS(E:E,G:G,"Ainukasutuses pind",C:C,"üüritav pind",H:H,BI291,A:A,-4)/SUMIFS(E:E,G:G,"Ainukasutuses pind",C:C,"üüritav pind",A:A,-4)*(IF(G291="Korruse üldpind", SUMIFS(E:E,G:G,"Ühiskasutuses korruse pind",C:C,"üüritav pind",A:A,-4,BH:BH,1),SUMIFS(E:E,G:G,"Korruse üldpind",C:C,"üüritav pind",A:A,-4,BH:BH,1))+SUMIFS(E:E,G:G,"Ühiskasutuses korruse pind",C:C,"üüritav pind",A:A,-4,BH:BH,1)),0)+IFERROR(SUMIFS(E:E,G:G,"Ainukasutuses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pind",H:H,BI291,A:A,-1)/SUMIFS(E:E,G:G,"Ainukasutuses pind",C:C,"üüritav pind",A:A,-1)*(IF(G291="Korruse üldpind",SUMIFS(E:E,G:G,"Ühiskasutuses korruse pind",C:C,"üüritav pind",A:A,-1,BH:BH,1),SUMIFS(E:E,G:G,"Korruse üldpind",C:C,"üüritav pind",A:A,-1,BH:BH,1))+SUMIFS(E:E,G:G,"Ühiskasutuses korruse pind",C:C,"üüritav pind",A:A,-1,BH:BH,1)),0)+IFERROR(SUMIFS(E:E,G:G,"Ainukasutuses pind",C:C,"üüritav pind",H:H,BI291,A:A,0)/SUMIFS(E:E,G:G,"Ainukasutuses pind",C:C,"üüritav pind",A:A,0)*(IF(G291="Korruse üldpind", SUMIFS(E:E,G:G,"Ühiskasutuses korruse pind",C:C,"üüritav pind",A:A,0,BH:BH,1),SUMIFS(E:E,G:G,"Korruse üldpind",C:C,"üüritav pind",A:A,0,BH:BH,1))+SUMIFS(E:E,G:G,"Ühiskasutuses korruse pind",C:C,"üüritav pind",A:A,0,BH:BH,1)),0)+IFERROR(SUMIFS(E:E,G:G,"Ainukasutuses pind",C:C,"üüritav pind",H:H,BI291,A:A,1)/SUMIFS(E:E,G:G,"Ainukasutuses pind",C:C,"üüritav pind",A:A,1)*(IF(G291="Korruse üldpind", SUMIFS(E:E,G:G,"Ühiskasutuses korruse pind",C:C,"üüritav pind",A:A,1,BH:BH,1),SUMIFS(E:E,G:G,"Korruse üldpind",C:C,"üüritav pind",A:A,1,BH:BH,1))+SUMIFS(E:E,G:G,"Ühiskasutuses korruse pind",C:C,"üüritav pind",A:A,1,BH:BH,1)),0)+IFERROR(SUMIFS(E:E,G:G,"Ainukasutuses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 0)+IFERROR(SUMIFS(E:E,G:G,"Ainukasutuses pind",C:C,"üüritav pind",H:H,BI291,A:A,4)/SUMIFS(E:E,G:G,"Ainukasutuses pind",C:C,"üüritav pind",A:A,4)*(IF(G291="Korruse üldpind",SUMIFS(E:E,G:G,"Ühiskasutuses korruse pind",C:C,"üüritav pind",A:A,4,BH:BH,1),SUMIFS(E:E,G:G,"Korruse üldpind",C:C,"üüritav pind",A:A,4,BH:BH,1))+SUMIFS(E:E,G:G,"Ühiskasutuses korruse pind",C:C,"üüritav pind",A:A,4,BH:BH,1)), 0)+IFERROR(SUMIFS(E:E,G:G,"Ainukasutuses pind",C:C,"üüritav pind",H:H,BI291,A:A,5)/SUMIFS(E:E,G:G,"Ainukasutuses pind",C:C,"üüritav pind",A:A,5)*(IF(G291="Korruse üldpind", SUMIFS(E:E,G:G,"Ühiskasutuses korruse pind",C:C,"üüritav pind",A:A,5,BH:BH,1),SUMIFS(E:E,G:G,"Korruse üldpind",C:C,"üüritav pind",A:A,5,BH:BH,1))+SUMIFS(E:E,G:G,"Ühiskasutuses korruse pind",C:C,"üüritav pind",A:A,5,BH:BH,1)), 0)+IFERROR(SUMIFS(E:E,G:G,"Ainukasutuses pind",C:C,"üüritav pind",H:H,BI291,A:A,6)/SUMIFS(E:E,G:G,"Ainukasutuses pind",C:C,"üüritav pind",A:A,6)*(IF(G291="Korruse üldpind", SUMIFS(E:E,G:G,"Ühiskasutuses korruse pind",C:C,"üüritav pind",A:A,6,BH:BH,1),SUMIFS(E:E,G:G,"Korruse üldpind",C:C,"üüritav pind",A:A,6,BH:BH,1))+SUMIFS(E:E,G:G,"Ühiskasutuses korruse pind",C:C,"üüritav pind",A:A,6,BH:BH,1)),0)+IFERROR(SUMIFS(E:E,G:G,"Ainukasutuses pind",C:C,"üüritav pind",H:H,BI291,A:A,7)/SUMIFS(E:E,G:G,"Ainukasutuses pind",C:C,"üüritav pind",A:A,7)*(IF(G291="Korruse üldpind", SUMIFS(E:E,G:G,"Ühiskasutuses korruse pind",C:C,"üüritav pind",A:A,7,BH:BH,1),SUMIFS(E:E,G:G,"Korruse üldpind",C:C,"üüritav pind",A:A,7,BH:BH,1))+SUMIFS(E:E,G:G,"Ühiskasutuses korruse pind",C:C,"üüritav pind",A:A,7,BH:BH,1)),0)+IFERROR(SUMIFS(E:E,G:G,"Ainukasutuses pind",C:C,"üüritav pind",H:H,BI291,A:A,8)/SUMIFS(E:E,G:G,"Ainukasutuses pind",C:C,"üüritav pind",A:A,8)*(IF(G291="Korruse üldpind", SUMIFS(E:E,G:G,"Ühiskasutuses korruse pind",C:C,"üüritav pind",A:A,8,BH:BH,1),SUMIFS(E:E,G:G,"Korruse üldpind",C:C,"üüritav pind",A:A,8,BH:BH,1))+SUMIFS(E:E,G:G,"Ühiskasutuses korruse pind",C:C,"üüritav pind",A:A,8,BH:BH,1)),0)+IFERROR(SUMIFS(E:E,G:G,"Ainukasutuses pind",C:C,"üüritav pind",H:H,BI291,A:A,9)/SUMIFS(E:E,G:G,"Ainukasutuses pind",C:C,"üüritav pind",A:A,9)*(IF(G291="Korruse üldpind", SUMIFS(E:E,G:G,"Ühiskasutuses korruse pind",C:C,"üüritav pind",A:A,9,BH:BH,1),SUMIFS(E:E,G:G,"Korruse üldpind",C:C,"üüritav pind",A:A,9,BH:BH,1))+SUMIFS(E:E,G:G,"Ühiskasutuses korruse pind",C:C,"üüritav pind",A:A,9,BH:BH,1)),0)+IFERROR(SUMIFS(E:E,G:G,"Ainukasutuses pind",C:C,"üüritav pind",H:H,BI291,A:A,10)/SUMIFS(E:E,G:G,"Ainukasutuses pind",C:C,"üüritav pind",A:A,10)*(IF(G291="Korruse üldpind", SUMIFS(E:E,G:G,"Ühiskasutuses korruse pind",C:C,"üüritav pind",A:A,10,BH:BH,1),SUMIFS(E:E,G:G,"Korruse üldpind",C:C,"üüritav pind",A:A,10,BH:BH,1))+SUMIFS(E:E,G:G,"Ühiskasutuses korruse pind",C:C,"üüritav pind",A:A,10,BH:BH,1)), 0)+IFERROR(SUMIFS(E:E,G:G,"Ainukasutuses pind",C:C,"üüritav pind",H:H,BI291,A:A,11)/SUMIFS(E:E,G:G,"Ainukasutuses pind",C:C,"üüritav pind",A:A,11)*(IF(G291="Korruse üldpind",SUMIFS(E:E,G:G,"Ühiskasutuses korruse pind",C:C,"üüritav pind",A:A,11,BH:BH,1),SUMIFS(E:E,G:G,"Korruse üldpind",C:C,"üüritav pind",A:A,11,BH:BH,1))+SUMIFS(E:E,G:G,"Ühiskasutuses korruse pind",C:C,"üüritav pind",A:A,11,BH:BH,1)), 0)+IFERROR(SUMIFS(E:E,G:G,"Ainukasutuses pind",C:C,"üüritav pind",H:H,BI291,A:A,12)/SUMIFS(E:E,G:G,"Ainukasutuses pind",C:C,"üüritav pind",A:A,12)*(IF(G291="Korruse üldpind", SUMIFS(E:E,G:G,"Ühiskasutuses korruse pind",C:C,"üüritav pind",A:A,12,BH:BH,1),SUMIFS(E:E,G:G,"Korruse üldpind",C:C,"üüritav pind",A:A,12,BH:BH,1))+SUMIFS(E:E,G:G,"Ühiskasutuses korruse pind",C:C,"üüritav pind",A:A,12,BH:BH,1)),0)+IFERROR(SUMIFS(E:E,G:G,"Ainukasutuses pind",C:C,"üüritav pind",H:H,BI291,A:A,13)/SUMIFS(E:E,G:G,"Ainukasutuses pind",C:C,"üüritav pind",A:A,13)*(IF(G291="Korruse üldpind", SUMIFS(E:E,G:G,"Ühiskasutuses korruse pind",C:C,"üüritav pind",A:A,13,BH:BH,1),SUMIFS(E:E,G:G,"Korruse üldpind",C:C,"üüritav pind",A:A,13,BH:BH,1))+SUMIFS(E:E,G:G,"Ühiskasutuses korruse pind",C:C,"üüritav pind",A:A,13,BH:BH,1)),0)+IFERROR(SUMIFS(E:E,G:G,"Ainukasutuses pind",C:C,"Üüritav pind",H:H,BI291,A:A,14)/SUMIFS(E:E,G:G,"Ainukasutuses pind",C:C,"Üüritav pind",A:A,14)*(IF(G291="Korruse üldpind", SUMIFS(E:E,G:G,"Ühiskasutuses korruse pind",C:C,"üüritav pind",A:A,14,BH:BH,1),SUMIFS(E:E,G:G,"Korruse üldpind",C:C,"üüritav pind",A:A,14,BH:BH,1))+SUMIFS(E:E,G:G,"Ühiskasutuses korruse pind",C:C,"üüritav pind",A:A,14,BH:BH,1)), 0),IF(BI291="Aktiivne vakantsus", SUMIFS(E:E,C:C,"üüritav pind",G:G,"Ühiskasutuses korruse pind",BH:BH,1)+SUMIFS(E:E,C:C,"üüritav pind",G:G,"Korruse üldpind",BH:BH,1)-SUM($BL$2:BL290), IF(BI291="Üüritav büroopind kokku", SUM($BL$2:BL290), "")))</f>
        <v/>
      </c>
      <c r="BM291" s="34" t="str">
        <f ca="1">IF(BF291&lt;&gt;"",IFERROR(AY291/SUM($AY$3:OFFSET($AY$3,MATCH("Üüritav büroopind kokku",$BI$5:$BI$300,0),0))*(SUMIFS(E:E,G:G,"Ühiskasutuses hoone pind",C:C,"ÜÜRITAV PIND",BH:BH,1)+SUMIFS(E:E,G:G,"Hoone üldpind",C:C,"ÜÜRITAV PIND",BH:BH,1)),0),IF(BI291="Aktiivne vakantsus",IFERROR(AY291/SUM($AY$3:OFFSET($AY$3,MATCH("Üüritav büroopind kokku",$BI$5:$BI$300,0),0))*(SUMIFS(E:E,G:G,"Ühiskasutuses hoone pind",C:C,"ÜÜRITAV PIND",BH:BH,1)+SUMIFS(E:E,G:G,"Hoone üldpind",C:C,"ÜÜRITAV PIND",BH:BH,1)),0),IF(BI291="Üüritav büroopind kokku",SUM($BM$2:BM290),"")))</f>
        <v/>
      </c>
      <c r="BN291" s="34" t="str">
        <f>IF(OR(BF291&lt;&gt;"",BI291="Aktiivne vakantsus"),IFERROR(SUMIFS(INDEX($AC$3:$AU$1002,0,MATCH($BI291,AC$2:AU$2,0)),$BH$3:$BH$1002,1),0),IF(BI291="Üüritav büroopind kokku",SUM($BN$2:BN290), ""))</f>
        <v/>
      </c>
      <c r="BO291" s="34" t="str">
        <f t="shared" si="33"/>
        <v/>
      </c>
      <c r="BP291" s="114" t="str">
        <f t="shared" ca="1" si="31"/>
        <v/>
      </c>
    </row>
    <row r="292" spans="1:68" x14ac:dyDescent="0.3">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c r="BH292" s="108" t="str">
        <f t="shared" si="32"/>
        <v/>
      </c>
      <c r="BI292" s="9" t="str">
        <f t="shared" si="34"/>
        <v/>
      </c>
      <c r="BJ292" s="9" t="str">
        <f t="shared" si="35"/>
        <v/>
      </c>
      <c r="BK292" s="34" t="str">
        <f>IF(BF292&lt;&gt;"",IF(SUMIFS(E:E,H:H,BI292,G:G,"Ainukasutuses pind",C:C,"ÜÜRITAV PIND",BH:BH,1)=0,0,SUMIFS(E:E,H:H,BI292,G:G,"Ainukasutuses pind",C:C,"ÜÜRITAV PIND",BH:BH,1)),IF(BI292="Aktiivne vakantsus",SUMIFS(E:E,C:C,"üüritav pind",G:G,"ainukasutuses pind",BH:BH,1)-SUM($BK$2:BK291),IF(BI292="Üüritav büroopind kokku",SUM($BK$2:BK291),"")))</f>
        <v/>
      </c>
      <c r="BL292" s="34" t="str">
        <f>IF(BF292&lt;&gt;"",IFERROR(SUMIFS(E:E,G:G,"Ainukasutuses pind",C:C,"üüritav pind",H:H,BI292,A:A,-4)/SUMIFS(E:E,G:G,"Ainukasutuses pind",C:C,"üüritav pind",A:A,-4)*(IF(G292="Korruse üldpind", SUMIFS(E:E,G:G,"Ühiskasutuses korruse pind",C:C,"üüritav pind",A:A,-4,BH:BH,1),SUMIFS(E:E,G:G,"Korruse üldpind",C:C,"üüritav pind",A:A,-4,BH:BH,1))+SUMIFS(E:E,G:G,"Ühiskasutuses korruse pind",C:C,"üüritav pind",A:A,-4,BH:BH,1)),0)+IFERROR(SUMIFS(E:E,G:G,"Ainukasutuses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pind",H:H,BI292,A:A,-1)/SUMIFS(E:E,G:G,"Ainukasutuses pind",C:C,"üüritav pind",A:A,-1)*(IF(G292="Korruse üldpind",SUMIFS(E:E,G:G,"Ühiskasutuses korruse pind",C:C,"üüritav pind",A:A,-1,BH:BH,1),SUMIFS(E:E,G:G,"Korruse üldpind",C:C,"üüritav pind",A:A,-1,BH:BH,1))+SUMIFS(E:E,G:G,"Ühiskasutuses korruse pind",C:C,"üüritav pind",A:A,-1,BH:BH,1)),0)+IFERROR(SUMIFS(E:E,G:G,"Ainukasutuses pind",C:C,"üüritav pind",H:H,BI292,A:A,0)/SUMIFS(E:E,G:G,"Ainukasutuses pind",C:C,"üüritav pind",A:A,0)*(IF(G292="Korruse üldpind", SUMIFS(E:E,G:G,"Ühiskasutuses korruse pind",C:C,"üüritav pind",A:A,0,BH:BH,1),SUMIFS(E:E,G:G,"Korruse üldpind",C:C,"üüritav pind",A:A,0,BH:BH,1))+SUMIFS(E:E,G:G,"Ühiskasutuses korruse pind",C:C,"üüritav pind",A:A,0,BH:BH,1)),0)+IFERROR(SUMIFS(E:E,G:G,"Ainukasutuses pind",C:C,"üüritav pind",H:H,BI292,A:A,1)/SUMIFS(E:E,G:G,"Ainukasutuses pind",C:C,"üüritav pind",A:A,1)*(IF(G292="Korruse üldpind", SUMIFS(E:E,G:G,"Ühiskasutuses korruse pind",C:C,"üüritav pind",A:A,1,BH:BH,1),SUMIFS(E:E,G:G,"Korruse üldpind",C:C,"üüritav pind",A:A,1,BH:BH,1))+SUMIFS(E:E,G:G,"Ühiskasutuses korruse pind",C:C,"üüritav pind",A:A,1,BH:BH,1)),0)+IFERROR(SUMIFS(E:E,G:G,"Ainukasutuses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 0)+IFERROR(SUMIFS(E:E,G:G,"Ainukasutuses pind",C:C,"üüritav pind",H:H,BI292,A:A,4)/SUMIFS(E:E,G:G,"Ainukasutuses pind",C:C,"üüritav pind",A:A,4)*(IF(G292="Korruse üldpind",SUMIFS(E:E,G:G,"Ühiskasutuses korruse pind",C:C,"üüritav pind",A:A,4,BH:BH,1),SUMIFS(E:E,G:G,"Korruse üldpind",C:C,"üüritav pind",A:A,4,BH:BH,1))+SUMIFS(E:E,G:G,"Ühiskasutuses korruse pind",C:C,"üüritav pind",A:A,4,BH:BH,1)), 0)+IFERROR(SUMIFS(E:E,G:G,"Ainukasutuses pind",C:C,"üüritav pind",H:H,BI292,A:A,5)/SUMIFS(E:E,G:G,"Ainukasutuses pind",C:C,"üüritav pind",A:A,5)*(IF(G292="Korruse üldpind", SUMIFS(E:E,G:G,"Ühiskasutuses korruse pind",C:C,"üüritav pind",A:A,5,BH:BH,1),SUMIFS(E:E,G:G,"Korruse üldpind",C:C,"üüritav pind",A:A,5,BH:BH,1))+SUMIFS(E:E,G:G,"Ühiskasutuses korruse pind",C:C,"üüritav pind",A:A,5,BH:BH,1)), 0)+IFERROR(SUMIFS(E:E,G:G,"Ainukasutuses pind",C:C,"üüritav pind",H:H,BI292,A:A,6)/SUMIFS(E:E,G:G,"Ainukasutuses pind",C:C,"üüritav pind",A:A,6)*(IF(G292="Korruse üldpind", SUMIFS(E:E,G:G,"Ühiskasutuses korruse pind",C:C,"üüritav pind",A:A,6,BH:BH,1),SUMIFS(E:E,G:G,"Korruse üldpind",C:C,"üüritav pind",A:A,6,BH:BH,1))+SUMIFS(E:E,G:G,"Ühiskasutuses korruse pind",C:C,"üüritav pind",A:A,6,BH:BH,1)),0)+IFERROR(SUMIFS(E:E,G:G,"Ainukasutuses pind",C:C,"üüritav pind",H:H,BI292,A:A,7)/SUMIFS(E:E,G:G,"Ainukasutuses pind",C:C,"üüritav pind",A:A,7)*(IF(G292="Korruse üldpind", SUMIFS(E:E,G:G,"Ühiskasutuses korruse pind",C:C,"üüritav pind",A:A,7,BH:BH,1),SUMIFS(E:E,G:G,"Korruse üldpind",C:C,"üüritav pind",A:A,7,BH:BH,1))+SUMIFS(E:E,G:G,"Ühiskasutuses korruse pind",C:C,"üüritav pind",A:A,7,BH:BH,1)),0)+IFERROR(SUMIFS(E:E,G:G,"Ainukasutuses pind",C:C,"üüritav pind",H:H,BI292,A:A,8)/SUMIFS(E:E,G:G,"Ainukasutuses pind",C:C,"üüritav pind",A:A,8)*(IF(G292="Korruse üldpind", SUMIFS(E:E,G:G,"Ühiskasutuses korruse pind",C:C,"üüritav pind",A:A,8,BH:BH,1),SUMIFS(E:E,G:G,"Korruse üldpind",C:C,"üüritav pind",A:A,8,BH:BH,1))+SUMIFS(E:E,G:G,"Ühiskasutuses korruse pind",C:C,"üüritav pind",A:A,8,BH:BH,1)),0)+IFERROR(SUMIFS(E:E,G:G,"Ainukasutuses pind",C:C,"üüritav pind",H:H,BI292,A:A,9)/SUMIFS(E:E,G:G,"Ainukasutuses pind",C:C,"üüritav pind",A:A,9)*(IF(G292="Korruse üldpind", SUMIFS(E:E,G:G,"Ühiskasutuses korruse pind",C:C,"üüritav pind",A:A,9,BH:BH,1),SUMIFS(E:E,G:G,"Korruse üldpind",C:C,"üüritav pind",A:A,9,BH:BH,1))+SUMIFS(E:E,G:G,"Ühiskasutuses korruse pind",C:C,"üüritav pind",A:A,9,BH:BH,1)),0)+IFERROR(SUMIFS(E:E,G:G,"Ainukasutuses pind",C:C,"üüritav pind",H:H,BI292,A:A,10)/SUMIFS(E:E,G:G,"Ainukasutuses pind",C:C,"üüritav pind",A:A,10)*(IF(G292="Korruse üldpind", SUMIFS(E:E,G:G,"Ühiskasutuses korruse pind",C:C,"üüritav pind",A:A,10,BH:BH,1),SUMIFS(E:E,G:G,"Korruse üldpind",C:C,"üüritav pind",A:A,10,BH:BH,1))+SUMIFS(E:E,G:G,"Ühiskasutuses korruse pind",C:C,"üüritav pind",A:A,10,BH:BH,1)), 0)+IFERROR(SUMIFS(E:E,G:G,"Ainukasutuses pind",C:C,"üüritav pind",H:H,BI292,A:A,11)/SUMIFS(E:E,G:G,"Ainukasutuses pind",C:C,"üüritav pind",A:A,11)*(IF(G292="Korruse üldpind",SUMIFS(E:E,G:G,"Ühiskasutuses korruse pind",C:C,"üüritav pind",A:A,11,BH:BH,1),SUMIFS(E:E,G:G,"Korruse üldpind",C:C,"üüritav pind",A:A,11,BH:BH,1))+SUMIFS(E:E,G:G,"Ühiskasutuses korruse pind",C:C,"üüritav pind",A:A,11,BH:BH,1)), 0)+IFERROR(SUMIFS(E:E,G:G,"Ainukasutuses pind",C:C,"üüritav pind",H:H,BI292,A:A,12)/SUMIFS(E:E,G:G,"Ainukasutuses pind",C:C,"üüritav pind",A:A,12)*(IF(G292="Korruse üldpind", SUMIFS(E:E,G:G,"Ühiskasutuses korruse pind",C:C,"üüritav pind",A:A,12,BH:BH,1),SUMIFS(E:E,G:G,"Korruse üldpind",C:C,"üüritav pind",A:A,12,BH:BH,1))+SUMIFS(E:E,G:G,"Ühiskasutuses korruse pind",C:C,"üüritav pind",A:A,12,BH:BH,1)),0)+IFERROR(SUMIFS(E:E,G:G,"Ainukasutuses pind",C:C,"üüritav pind",H:H,BI292,A:A,13)/SUMIFS(E:E,G:G,"Ainukasutuses pind",C:C,"üüritav pind",A:A,13)*(IF(G292="Korruse üldpind", SUMIFS(E:E,G:G,"Ühiskasutuses korruse pind",C:C,"üüritav pind",A:A,13,BH:BH,1),SUMIFS(E:E,G:G,"Korruse üldpind",C:C,"üüritav pind",A:A,13,BH:BH,1))+SUMIFS(E:E,G:G,"Ühiskasutuses korruse pind",C:C,"üüritav pind",A:A,13,BH:BH,1)),0)+IFERROR(SUMIFS(E:E,G:G,"Ainukasutuses pind",C:C,"Üüritav pind",H:H,BI292,A:A,14)/SUMIFS(E:E,G:G,"Ainukasutuses pind",C:C,"Üüritav pind",A:A,14)*(IF(G292="Korruse üldpind", SUMIFS(E:E,G:G,"Ühiskasutuses korruse pind",C:C,"üüritav pind",A:A,14,BH:BH,1),SUMIFS(E:E,G:G,"Korruse üldpind",C:C,"üüritav pind",A:A,14,BH:BH,1))+SUMIFS(E:E,G:G,"Ühiskasutuses korruse pind",C:C,"üüritav pind",A:A,14,BH:BH,1)), 0),IF(BI292="Aktiivne vakantsus", SUMIFS(E:E,C:C,"üüritav pind",G:G,"Ühiskasutuses korruse pind",BH:BH,1)+SUMIFS(E:E,C:C,"üüritav pind",G:G,"Korruse üldpind",BH:BH,1)-SUM($BL$2:BL291), IF(BI292="Üüritav büroopind kokku", SUM($BL$2:BL291), "")))</f>
        <v/>
      </c>
      <c r="BM292" s="34" t="str">
        <f ca="1">IF(BF292&lt;&gt;"",IFERROR(AY292/SUM($AY$3:OFFSET($AY$3,MATCH("Üüritav büroopind kokku",$BI$5:$BI$300,0),0))*(SUMIFS(E:E,G:G,"Ühiskasutuses hoone pind",C:C,"ÜÜRITAV PIND",BH:BH,1)+SUMIFS(E:E,G:G,"Hoone üldpind",C:C,"ÜÜRITAV PIND",BH:BH,1)),0),IF(BI292="Aktiivne vakantsus",IFERROR(AY292/SUM($AY$3:OFFSET($AY$3,MATCH("Üüritav büroopind kokku",$BI$5:$BI$300,0),0))*(SUMIFS(E:E,G:G,"Ühiskasutuses hoone pind",C:C,"ÜÜRITAV PIND",BH:BH,1)+SUMIFS(E:E,G:G,"Hoone üldpind",C:C,"ÜÜRITAV PIND",BH:BH,1)),0),IF(BI292="Üüritav büroopind kokku",SUM($BM$2:BM291),"")))</f>
        <v/>
      </c>
      <c r="BN292" s="34" t="str">
        <f>IF(OR(BF292&lt;&gt;"",BI292="Aktiivne vakantsus"),IFERROR(SUMIFS(INDEX($AC$3:$AU$1002,0,MATCH($BI292,AC$2:AU$2,0)),$BH$3:$BH$1002,1),0),IF(BI292="Üüritav büroopind kokku",SUM($BN$2:BN291), ""))</f>
        <v/>
      </c>
      <c r="BO292" s="34" t="str">
        <f t="shared" si="33"/>
        <v/>
      </c>
      <c r="BP292" s="114" t="str">
        <f t="shared" ca="1" si="31"/>
        <v/>
      </c>
    </row>
    <row r="293" spans="1:68" x14ac:dyDescent="0.3">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c r="BH293" s="108" t="str">
        <f t="shared" si="32"/>
        <v/>
      </c>
      <c r="BI293" s="9" t="str">
        <f t="shared" si="34"/>
        <v/>
      </c>
      <c r="BJ293" s="9" t="str">
        <f t="shared" si="35"/>
        <v/>
      </c>
      <c r="BK293" s="34" t="str">
        <f>IF(BF293&lt;&gt;"",IF(SUMIFS(E:E,H:H,BI293,G:G,"Ainukasutuses pind",C:C,"ÜÜRITAV PIND",BH:BH,1)=0,0,SUMIFS(E:E,H:H,BI293,G:G,"Ainukasutuses pind",C:C,"ÜÜRITAV PIND",BH:BH,1)),IF(BI293="Aktiivne vakantsus",SUMIFS(E:E,C:C,"üüritav pind",G:G,"ainukasutuses pind",BH:BH,1)-SUM($BK$2:BK292),IF(BI293="Üüritav büroopind kokku",SUM($BK$2:BK292),"")))</f>
        <v/>
      </c>
      <c r="BL293" s="34" t="str">
        <f>IF(BF293&lt;&gt;"",IFERROR(SUMIFS(E:E,G:G,"Ainukasutuses pind",C:C,"üüritav pind",H:H,BI293,A:A,-4)/SUMIFS(E:E,G:G,"Ainukasutuses pind",C:C,"üüritav pind",A:A,-4)*(IF(G293="Korruse üldpind", SUMIFS(E:E,G:G,"Ühiskasutuses korruse pind",C:C,"üüritav pind",A:A,-4,BH:BH,1),SUMIFS(E:E,G:G,"Korruse üldpind",C:C,"üüritav pind",A:A,-4,BH:BH,1))+SUMIFS(E:E,G:G,"Ühiskasutuses korruse pind",C:C,"üüritav pind",A:A,-4,BH:BH,1)),0)+IFERROR(SUMIFS(E:E,G:G,"Ainukasutuses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pind",H:H,BI293,A:A,-1)/SUMIFS(E:E,G:G,"Ainukasutuses pind",C:C,"üüritav pind",A:A,-1)*(IF(G293="Korruse üldpind",SUMIFS(E:E,G:G,"Ühiskasutuses korruse pind",C:C,"üüritav pind",A:A,-1,BH:BH,1),SUMIFS(E:E,G:G,"Korruse üldpind",C:C,"üüritav pind",A:A,-1,BH:BH,1))+SUMIFS(E:E,G:G,"Ühiskasutuses korruse pind",C:C,"üüritav pind",A:A,-1,BH:BH,1)),0)+IFERROR(SUMIFS(E:E,G:G,"Ainukasutuses pind",C:C,"üüritav pind",H:H,BI293,A:A,0)/SUMIFS(E:E,G:G,"Ainukasutuses pind",C:C,"üüritav pind",A:A,0)*(IF(G293="Korruse üldpind", SUMIFS(E:E,G:G,"Ühiskasutuses korruse pind",C:C,"üüritav pind",A:A,0,BH:BH,1),SUMIFS(E:E,G:G,"Korruse üldpind",C:C,"üüritav pind",A:A,0,BH:BH,1))+SUMIFS(E:E,G:G,"Ühiskasutuses korruse pind",C:C,"üüritav pind",A:A,0,BH:BH,1)),0)+IFERROR(SUMIFS(E:E,G:G,"Ainukasutuses pind",C:C,"üüritav pind",H:H,BI293,A:A,1)/SUMIFS(E:E,G:G,"Ainukasutuses pind",C:C,"üüritav pind",A:A,1)*(IF(G293="Korruse üldpind", SUMIFS(E:E,G:G,"Ühiskasutuses korruse pind",C:C,"üüritav pind",A:A,1,BH:BH,1),SUMIFS(E:E,G:G,"Korruse üldpind",C:C,"üüritav pind",A:A,1,BH:BH,1))+SUMIFS(E:E,G:G,"Ühiskasutuses korruse pind",C:C,"üüritav pind",A:A,1,BH:BH,1)),0)+IFERROR(SUMIFS(E:E,G:G,"Ainukasutuses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 0)+IFERROR(SUMIFS(E:E,G:G,"Ainukasutuses pind",C:C,"üüritav pind",H:H,BI293,A:A,4)/SUMIFS(E:E,G:G,"Ainukasutuses pind",C:C,"üüritav pind",A:A,4)*(IF(G293="Korruse üldpind",SUMIFS(E:E,G:G,"Ühiskasutuses korruse pind",C:C,"üüritav pind",A:A,4,BH:BH,1),SUMIFS(E:E,G:G,"Korruse üldpind",C:C,"üüritav pind",A:A,4,BH:BH,1))+SUMIFS(E:E,G:G,"Ühiskasutuses korruse pind",C:C,"üüritav pind",A:A,4,BH:BH,1)), 0)+IFERROR(SUMIFS(E:E,G:G,"Ainukasutuses pind",C:C,"üüritav pind",H:H,BI293,A:A,5)/SUMIFS(E:E,G:G,"Ainukasutuses pind",C:C,"üüritav pind",A:A,5)*(IF(G293="Korruse üldpind", SUMIFS(E:E,G:G,"Ühiskasutuses korruse pind",C:C,"üüritav pind",A:A,5,BH:BH,1),SUMIFS(E:E,G:G,"Korruse üldpind",C:C,"üüritav pind",A:A,5,BH:BH,1))+SUMIFS(E:E,G:G,"Ühiskasutuses korruse pind",C:C,"üüritav pind",A:A,5,BH:BH,1)), 0)+IFERROR(SUMIFS(E:E,G:G,"Ainukasutuses pind",C:C,"üüritav pind",H:H,BI293,A:A,6)/SUMIFS(E:E,G:G,"Ainukasutuses pind",C:C,"üüritav pind",A:A,6)*(IF(G293="Korruse üldpind", SUMIFS(E:E,G:G,"Ühiskasutuses korruse pind",C:C,"üüritav pind",A:A,6,BH:BH,1),SUMIFS(E:E,G:G,"Korruse üldpind",C:C,"üüritav pind",A:A,6,BH:BH,1))+SUMIFS(E:E,G:G,"Ühiskasutuses korruse pind",C:C,"üüritav pind",A:A,6,BH:BH,1)),0)+IFERROR(SUMIFS(E:E,G:G,"Ainukasutuses pind",C:C,"üüritav pind",H:H,BI293,A:A,7)/SUMIFS(E:E,G:G,"Ainukasutuses pind",C:C,"üüritav pind",A:A,7)*(IF(G293="Korruse üldpind", SUMIFS(E:E,G:G,"Ühiskasutuses korruse pind",C:C,"üüritav pind",A:A,7,BH:BH,1),SUMIFS(E:E,G:G,"Korruse üldpind",C:C,"üüritav pind",A:A,7,BH:BH,1))+SUMIFS(E:E,G:G,"Ühiskasutuses korruse pind",C:C,"üüritav pind",A:A,7,BH:BH,1)),0)+IFERROR(SUMIFS(E:E,G:G,"Ainukasutuses pind",C:C,"üüritav pind",H:H,BI293,A:A,8)/SUMIFS(E:E,G:G,"Ainukasutuses pind",C:C,"üüritav pind",A:A,8)*(IF(G293="Korruse üldpind", SUMIFS(E:E,G:G,"Ühiskasutuses korruse pind",C:C,"üüritav pind",A:A,8,BH:BH,1),SUMIFS(E:E,G:G,"Korruse üldpind",C:C,"üüritav pind",A:A,8,BH:BH,1))+SUMIFS(E:E,G:G,"Ühiskasutuses korruse pind",C:C,"üüritav pind",A:A,8,BH:BH,1)),0)+IFERROR(SUMIFS(E:E,G:G,"Ainukasutuses pind",C:C,"üüritav pind",H:H,BI293,A:A,9)/SUMIFS(E:E,G:G,"Ainukasutuses pind",C:C,"üüritav pind",A:A,9)*(IF(G293="Korruse üldpind", SUMIFS(E:E,G:G,"Ühiskasutuses korruse pind",C:C,"üüritav pind",A:A,9,BH:BH,1),SUMIFS(E:E,G:G,"Korruse üldpind",C:C,"üüritav pind",A:A,9,BH:BH,1))+SUMIFS(E:E,G:G,"Ühiskasutuses korruse pind",C:C,"üüritav pind",A:A,9,BH:BH,1)),0)+IFERROR(SUMIFS(E:E,G:G,"Ainukasutuses pind",C:C,"üüritav pind",H:H,BI293,A:A,10)/SUMIFS(E:E,G:G,"Ainukasutuses pind",C:C,"üüritav pind",A:A,10)*(IF(G293="Korruse üldpind", SUMIFS(E:E,G:G,"Ühiskasutuses korruse pind",C:C,"üüritav pind",A:A,10,BH:BH,1),SUMIFS(E:E,G:G,"Korruse üldpind",C:C,"üüritav pind",A:A,10,BH:BH,1))+SUMIFS(E:E,G:G,"Ühiskasutuses korruse pind",C:C,"üüritav pind",A:A,10,BH:BH,1)), 0)+IFERROR(SUMIFS(E:E,G:G,"Ainukasutuses pind",C:C,"üüritav pind",H:H,BI293,A:A,11)/SUMIFS(E:E,G:G,"Ainukasutuses pind",C:C,"üüritav pind",A:A,11)*(IF(G293="Korruse üldpind",SUMIFS(E:E,G:G,"Ühiskasutuses korruse pind",C:C,"üüritav pind",A:A,11,BH:BH,1),SUMIFS(E:E,G:G,"Korruse üldpind",C:C,"üüritav pind",A:A,11,BH:BH,1))+SUMIFS(E:E,G:G,"Ühiskasutuses korruse pind",C:C,"üüritav pind",A:A,11,BH:BH,1)), 0)+IFERROR(SUMIFS(E:E,G:G,"Ainukasutuses pind",C:C,"üüritav pind",H:H,BI293,A:A,12)/SUMIFS(E:E,G:G,"Ainukasutuses pind",C:C,"üüritav pind",A:A,12)*(IF(G293="Korruse üldpind", SUMIFS(E:E,G:G,"Ühiskasutuses korruse pind",C:C,"üüritav pind",A:A,12,BH:BH,1),SUMIFS(E:E,G:G,"Korruse üldpind",C:C,"üüritav pind",A:A,12,BH:BH,1))+SUMIFS(E:E,G:G,"Ühiskasutuses korruse pind",C:C,"üüritav pind",A:A,12,BH:BH,1)),0)+IFERROR(SUMIFS(E:E,G:G,"Ainukasutuses pind",C:C,"üüritav pind",H:H,BI293,A:A,13)/SUMIFS(E:E,G:G,"Ainukasutuses pind",C:C,"üüritav pind",A:A,13)*(IF(G293="Korruse üldpind", SUMIFS(E:E,G:G,"Ühiskasutuses korruse pind",C:C,"üüritav pind",A:A,13,BH:BH,1),SUMIFS(E:E,G:G,"Korruse üldpind",C:C,"üüritav pind",A:A,13,BH:BH,1))+SUMIFS(E:E,G:G,"Ühiskasutuses korruse pind",C:C,"üüritav pind",A:A,13,BH:BH,1)),0)+IFERROR(SUMIFS(E:E,G:G,"Ainukasutuses pind",C:C,"Üüritav pind",H:H,BI293,A:A,14)/SUMIFS(E:E,G:G,"Ainukasutuses pind",C:C,"Üüritav pind",A:A,14)*(IF(G293="Korruse üldpind", SUMIFS(E:E,G:G,"Ühiskasutuses korruse pind",C:C,"üüritav pind",A:A,14,BH:BH,1),SUMIFS(E:E,G:G,"Korruse üldpind",C:C,"üüritav pind",A:A,14,BH:BH,1))+SUMIFS(E:E,G:G,"Ühiskasutuses korruse pind",C:C,"üüritav pind",A:A,14,BH:BH,1)), 0),IF(BI293="Aktiivne vakantsus", SUMIFS(E:E,C:C,"üüritav pind",G:G,"Ühiskasutuses korruse pind",BH:BH,1)+SUMIFS(E:E,C:C,"üüritav pind",G:G,"Korruse üldpind",BH:BH,1)-SUM($BL$2:BL292), IF(BI293="Üüritav büroopind kokku", SUM($BL$2:BL292), "")))</f>
        <v/>
      </c>
      <c r="BM293" s="34" t="str">
        <f ca="1">IF(BF293&lt;&gt;"",IFERROR(AY293/SUM($AY$3:OFFSET($AY$3,MATCH("Üüritav büroopind kokku",$BI$5:$BI$300,0),0))*(SUMIFS(E:E,G:G,"Ühiskasutuses hoone pind",C:C,"ÜÜRITAV PIND",BH:BH,1)+SUMIFS(E:E,G:G,"Hoone üldpind",C:C,"ÜÜRITAV PIND",BH:BH,1)),0),IF(BI293="Aktiivne vakantsus",IFERROR(AY293/SUM($AY$3:OFFSET($AY$3,MATCH("Üüritav büroopind kokku",$BI$5:$BI$300,0),0))*(SUMIFS(E:E,G:G,"Ühiskasutuses hoone pind",C:C,"ÜÜRITAV PIND",BH:BH,1)+SUMIFS(E:E,G:G,"Hoone üldpind",C:C,"ÜÜRITAV PIND",BH:BH,1)),0),IF(BI293="Üüritav büroopind kokku",SUM($BM$2:BM292),"")))</f>
        <v/>
      </c>
      <c r="BN293" s="34" t="str">
        <f>IF(OR(BF293&lt;&gt;"",BI293="Aktiivne vakantsus"),IFERROR(SUMIFS(INDEX($AC$3:$AU$1002,0,MATCH($BI293,AC$2:AU$2,0)),$BH$3:$BH$1002,1),0),IF(BI293="Üüritav büroopind kokku",SUM($BN$2:BN292), ""))</f>
        <v/>
      </c>
      <c r="BO293" s="34" t="str">
        <f t="shared" si="33"/>
        <v/>
      </c>
      <c r="BP293" s="114" t="str">
        <f t="shared" ca="1" si="31"/>
        <v/>
      </c>
    </row>
    <row r="294" spans="1:68" x14ac:dyDescent="0.3">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c r="BH294" s="108" t="str">
        <f t="shared" si="32"/>
        <v/>
      </c>
      <c r="BI294" s="9" t="str">
        <f t="shared" si="34"/>
        <v/>
      </c>
      <c r="BJ294" s="9" t="str">
        <f t="shared" si="35"/>
        <v/>
      </c>
      <c r="BK294" s="34" t="str">
        <f>IF(BF294&lt;&gt;"",IF(SUMIFS(E:E,H:H,BI294,G:G,"Ainukasutuses pind",C:C,"ÜÜRITAV PIND",BH:BH,1)=0,0,SUMIFS(E:E,H:H,BI294,G:G,"Ainukasutuses pind",C:C,"ÜÜRITAV PIND",BH:BH,1)),IF(BI294="Aktiivne vakantsus",SUMIFS(E:E,C:C,"üüritav pind",G:G,"ainukasutuses pind",BH:BH,1)-SUM($BK$2:BK293),IF(BI294="Üüritav büroopind kokku",SUM($BK$2:BK293),"")))</f>
        <v/>
      </c>
      <c r="BL294" s="34" t="str">
        <f>IF(BF294&lt;&gt;"",IFERROR(SUMIFS(E:E,G:G,"Ainukasutuses pind",C:C,"üüritav pind",H:H,BI294,A:A,-4)/SUMIFS(E:E,G:G,"Ainukasutuses pind",C:C,"üüritav pind",A:A,-4)*(IF(G294="Korruse üldpind", SUMIFS(E:E,G:G,"Ühiskasutuses korruse pind",C:C,"üüritav pind",A:A,-4,BH:BH,1),SUMIFS(E:E,G:G,"Korruse üldpind",C:C,"üüritav pind",A:A,-4,BH:BH,1))+SUMIFS(E:E,G:G,"Ühiskasutuses korruse pind",C:C,"üüritav pind",A:A,-4,BH:BH,1)),0)+IFERROR(SUMIFS(E:E,G:G,"Ainukasutuses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pind",H:H,BI294,A:A,-1)/SUMIFS(E:E,G:G,"Ainukasutuses pind",C:C,"üüritav pind",A:A,-1)*(IF(G294="Korruse üldpind",SUMIFS(E:E,G:G,"Ühiskasutuses korruse pind",C:C,"üüritav pind",A:A,-1,BH:BH,1),SUMIFS(E:E,G:G,"Korruse üldpind",C:C,"üüritav pind",A:A,-1,BH:BH,1))+SUMIFS(E:E,G:G,"Ühiskasutuses korruse pind",C:C,"üüritav pind",A:A,-1,BH:BH,1)),0)+IFERROR(SUMIFS(E:E,G:G,"Ainukasutuses pind",C:C,"üüritav pind",H:H,BI294,A:A,0)/SUMIFS(E:E,G:G,"Ainukasutuses pind",C:C,"üüritav pind",A:A,0)*(IF(G294="Korruse üldpind", SUMIFS(E:E,G:G,"Ühiskasutuses korruse pind",C:C,"üüritav pind",A:A,0,BH:BH,1),SUMIFS(E:E,G:G,"Korruse üldpind",C:C,"üüritav pind",A:A,0,BH:BH,1))+SUMIFS(E:E,G:G,"Ühiskasutuses korruse pind",C:C,"üüritav pind",A:A,0,BH:BH,1)),0)+IFERROR(SUMIFS(E:E,G:G,"Ainukasutuses pind",C:C,"üüritav pind",H:H,BI294,A:A,1)/SUMIFS(E:E,G:G,"Ainukasutuses pind",C:C,"üüritav pind",A:A,1)*(IF(G294="Korruse üldpind", SUMIFS(E:E,G:G,"Ühiskasutuses korruse pind",C:C,"üüritav pind",A:A,1,BH:BH,1),SUMIFS(E:E,G:G,"Korruse üldpind",C:C,"üüritav pind",A:A,1,BH:BH,1))+SUMIFS(E:E,G:G,"Ühiskasutuses korruse pind",C:C,"üüritav pind",A:A,1,BH:BH,1)),0)+IFERROR(SUMIFS(E:E,G:G,"Ainukasutuses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 0)+IFERROR(SUMIFS(E:E,G:G,"Ainukasutuses pind",C:C,"üüritav pind",H:H,BI294,A:A,4)/SUMIFS(E:E,G:G,"Ainukasutuses pind",C:C,"üüritav pind",A:A,4)*(IF(G294="Korruse üldpind",SUMIFS(E:E,G:G,"Ühiskasutuses korruse pind",C:C,"üüritav pind",A:A,4,BH:BH,1),SUMIFS(E:E,G:G,"Korruse üldpind",C:C,"üüritav pind",A:A,4,BH:BH,1))+SUMIFS(E:E,G:G,"Ühiskasutuses korruse pind",C:C,"üüritav pind",A:A,4,BH:BH,1)), 0)+IFERROR(SUMIFS(E:E,G:G,"Ainukasutuses pind",C:C,"üüritav pind",H:H,BI294,A:A,5)/SUMIFS(E:E,G:G,"Ainukasutuses pind",C:C,"üüritav pind",A:A,5)*(IF(G294="Korruse üldpind", SUMIFS(E:E,G:G,"Ühiskasutuses korruse pind",C:C,"üüritav pind",A:A,5,BH:BH,1),SUMIFS(E:E,G:G,"Korruse üldpind",C:C,"üüritav pind",A:A,5,BH:BH,1))+SUMIFS(E:E,G:G,"Ühiskasutuses korruse pind",C:C,"üüritav pind",A:A,5,BH:BH,1)), 0)+IFERROR(SUMIFS(E:E,G:G,"Ainukasutuses pind",C:C,"üüritav pind",H:H,BI294,A:A,6)/SUMIFS(E:E,G:G,"Ainukasutuses pind",C:C,"üüritav pind",A:A,6)*(IF(G294="Korruse üldpind", SUMIFS(E:E,G:G,"Ühiskasutuses korruse pind",C:C,"üüritav pind",A:A,6,BH:BH,1),SUMIFS(E:E,G:G,"Korruse üldpind",C:C,"üüritav pind",A:A,6,BH:BH,1))+SUMIFS(E:E,G:G,"Ühiskasutuses korruse pind",C:C,"üüritav pind",A:A,6,BH:BH,1)),0)+IFERROR(SUMIFS(E:E,G:G,"Ainukasutuses pind",C:C,"üüritav pind",H:H,BI294,A:A,7)/SUMIFS(E:E,G:G,"Ainukasutuses pind",C:C,"üüritav pind",A:A,7)*(IF(G294="Korruse üldpind", SUMIFS(E:E,G:G,"Ühiskasutuses korruse pind",C:C,"üüritav pind",A:A,7,BH:BH,1),SUMIFS(E:E,G:G,"Korruse üldpind",C:C,"üüritav pind",A:A,7,BH:BH,1))+SUMIFS(E:E,G:G,"Ühiskasutuses korruse pind",C:C,"üüritav pind",A:A,7,BH:BH,1)),0)+IFERROR(SUMIFS(E:E,G:G,"Ainukasutuses pind",C:C,"üüritav pind",H:H,BI294,A:A,8)/SUMIFS(E:E,G:G,"Ainukasutuses pind",C:C,"üüritav pind",A:A,8)*(IF(G294="Korruse üldpind", SUMIFS(E:E,G:G,"Ühiskasutuses korruse pind",C:C,"üüritav pind",A:A,8,BH:BH,1),SUMIFS(E:E,G:G,"Korruse üldpind",C:C,"üüritav pind",A:A,8,BH:BH,1))+SUMIFS(E:E,G:G,"Ühiskasutuses korruse pind",C:C,"üüritav pind",A:A,8,BH:BH,1)),0)+IFERROR(SUMIFS(E:E,G:G,"Ainukasutuses pind",C:C,"üüritav pind",H:H,BI294,A:A,9)/SUMIFS(E:E,G:G,"Ainukasutuses pind",C:C,"üüritav pind",A:A,9)*(IF(G294="Korruse üldpind", SUMIFS(E:E,G:G,"Ühiskasutuses korruse pind",C:C,"üüritav pind",A:A,9,BH:BH,1),SUMIFS(E:E,G:G,"Korruse üldpind",C:C,"üüritav pind",A:A,9,BH:BH,1))+SUMIFS(E:E,G:G,"Ühiskasutuses korruse pind",C:C,"üüritav pind",A:A,9,BH:BH,1)),0)+IFERROR(SUMIFS(E:E,G:G,"Ainukasutuses pind",C:C,"üüritav pind",H:H,BI294,A:A,10)/SUMIFS(E:E,G:G,"Ainukasutuses pind",C:C,"üüritav pind",A:A,10)*(IF(G294="Korruse üldpind", SUMIFS(E:E,G:G,"Ühiskasutuses korruse pind",C:C,"üüritav pind",A:A,10,BH:BH,1),SUMIFS(E:E,G:G,"Korruse üldpind",C:C,"üüritav pind",A:A,10,BH:BH,1))+SUMIFS(E:E,G:G,"Ühiskasutuses korruse pind",C:C,"üüritav pind",A:A,10,BH:BH,1)), 0)+IFERROR(SUMIFS(E:E,G:G,"Ainukasutuses pind",C:C,"üüritav pind",H:H,BI294,A:A,11)/SUMIFS(E:E,G:G,"Ainukasutuses pind",C:C,"üüritav pind",A:A,11)*(IF(G294="Korruse üldpind",SUMIFS(E:E,G:G,"Ühiskasutuses korruse pind",C:C,"üüritav pind",A:A,11,BH:BH,1),SUMIFS(E:E,G:G,"Korruse üldpind",C:C,"üüritav pind",A:A,11,BH:BH,1))+SUMIFS(E:E,G:G,"Ühiskasutuses korruse pind",C:C,"üüritav pind",A:A,11,BH:BH,1)), 0)+IFERROR(SUMIFS(E:E,G:G,"Ainukasutuses pind",C:C,"üüritav pind",H:H,BI294,A:A,12)/SUMIFS(E:E,G:G,"Ainukasutuses pind",C:C,"üüritav pind",A:A,12)*(IF(G294="Korruse üldpind", SUMIFS(E:E,G:G,"Ühiskasutuses korruse pind",C:C,"üüritav pind",A:A,12,BH:BH,1),SUMIFS(E:E,G:G,"Korruse üldpind",C:C,"üüritav pind",A:A,12,BH:BH,1))+SUMIFS(E:E,G:G,"Ühiskasutuses korruse pind",C:C,"üüritav pind",A:A,12,BH:BH,1)),0)+IFERROR(SUMIFS(E:E,G:G,"Ainukasutuses pind",C:C,"üüritav pind",H:H,BI294,A:A,13)/SUMIFS(E:E,G:G,"Ainukasutuses pind",C:C,"üüritav pind",A:A,13)*(IF(G294="Korruse üldpind", SUMIFS(E:E,G:G,"Ühiskasutuses korruse pind",C:C,"üüritav pind",A:A,13,BH:BH,1),SUMIFS(E:E,G:G,"Korruse üldpind",C:C,"üüritav pind",A:A,13,BH:BH,1))+SUMIFS(E:E,G:G,"Ühiskasutuses korruse pind",C:C,"üüritav pind",A:A,13,BH:BH,1)),0)+IFERROR(SUMIFS(E:E,G:G,"Ainukasutuses pind",C:C,"Üüritav pind",H:H,BI294,A:A,14)/SUMIFS(E:E,G:G,"Ainukasutuses pind",C:C,"Üüritav pind",A:A,14)*(IF(G294="Korruse üldpind", SUMIFS(E:E,G:G,"Ühiskasutuses korruse pind",C:C,"üüritav pind",A:A,14,BH:BH,1),SUMIFS(E:E,G:G,"Korruse üldpind",C:C,"üüritav pind",A:A,14,BH:BH,1))+SUMIFS(E:E,G:G,"Ühiskasutuses korruse pind",C:C,"üüritav pind",A:A,14,BH:BH,1)), 0),IF(BI294="Aktiivne vakantsus", SUMIFS(E:E,C:C,"üüritav pind",G:G,"Ühiskasutuses korruse pind",BH:BH,1)+SUMIFS(E:E,C:C,"üüritav pind",G:G,"Korruse üldpind",BH:BH,1)-SUM($BL$2:BL293), IF(BI294="Üüritav büroopind kokku", SUM($BL$2:BL293), "")))</f>
        <v/>
      </c>
      <c r="BM294" s="34" t="str">
        <f ca="1">IF(BF294&lt;&gt;"",IFERROR(AY294/SUM($AY$3:OFFSET($AY$3,MATCH("Üüritav büroopind kokku",$BI$5:$BI$300,0),0))*(SUMIFS(E:E,G:G,"Ühiskasutuses hoone pind",C:C,"ÜÜRITAV PIND",BH:BH,1)+SUMIFS(E:E,G:G,"Hoone üldpind",C:C,"ÜÜRITAV PIND",BH:BH,1)),0),IF(BI294="Aktiivne vakantsus",IFERROR(AY294/SUM($AY$3:OFFSET($AY$3,MATCH("Üüritav büroopind kokku",$BI$5:$BI$300,0),0))*(SUMIFS(E:E,G:G,"Ühiskasutuses hoone pind",C:C,"ÜÜRITAV PIND",BH:BH,1)+SUMIFS(E:E,G:G,"Hoone üldpind",C:C,"ÜÜRITAV PIND",BH:BH,1)),0),IF(BI294="Üüritav büroopind kokku",SUM($BM$2:BM293),"")))</f>
        <v/>
      </c>
      <c r="BN294" s="34" t="str">
        <f>IF(OR(BF294&lt;&gt;"",BI294="Aktiivne vakantsus"),IFERROR(SUMIFS(INDEX($AC$3:$AU$1002,0,MATCH($BI294,AC$2:AU$2,0)),$BH$3:$BH$1002,1),0),IF(BI294="Üüritav büroopind kokku",SUM($BN$2:BN293), ""))</f>
        <v/>
      </c>
      <c r="BO294" s="34" t="str">
        <f t="shared" si="33"/>
        <v/>
      </c>
      <c r="BP294" s="114" t="str">
        <f t="shared" ca="1" si="31"/>
        <v/>
      </c>
    </row>
    <row r="295" spans="1:68" x14ac:dyDescent="0.3">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c r="BH295" s="108" t="str">
        <f t="shared" si="32"/>
        <v/>
      </c>
      <c r="BI295" s="9" t="str">
        <f t="shared" si="34"/>
        <v/>
      </c>
      <c r="BJ295" s="9" t="str">
        <f t="shared" si="35"/>
        <v/>
      </c>
      <c r="BK295" s="34" t="str">
        <f>IF(BF295&lt;&gt;"",IF(SUMIFS(E:E,H:H,BI295,G:G,"Ainukasutuses pind",C:C,"ÜÜRITAV PIND",BH:BH,1)=0,0,SUMIFS(E:E,H:H,BI295,G:G,"Ainukasutuses pind",C:C,"ÜÜRITAV PIND",BH:BH,1)),IF(BI295="Aktiivne vakantsus",SUMIFS(E:E,C:C,"üüritav pind",G:G,"ainukasutuses pind",BH:BH,1)-SUM($BK$2:BK294),IF(BI295="Üüritav büroopind kokku",SUM($BK$2:BK294),"")))</f>
        <v/>
      </c>
      <c r="BL295" s="34" t="str">
        <f>IF(BF295&lt;&gt;"",IFERROR(SUMIFS(E:E,G:G,"Ainukasutuses pind",C:C,"üüritav pind",H:H,BI295,A:A,-4)/SUMIFS(E:E,G:G,"Ainukasutuses pind",C:C,"üüritav pind",A:A,-4)*(IF(G295="Korruse üldpind", SUMIFS(E:E,G:G,"Ühiskasutuses korruse pind",C:C,"üüritav pind",A:A,-4,BH:BH,1),SUMIFS(E:E,G:G,"Korruse üldpind",C:C,"üüritav pind",A:A,-4,BH:BH,1))+SUMIFS(E:E,G:G,"Ühiskasutuses korruse pind",C:C,"üüritav pind",A:A,-4,BH:BH,1)),0)+IFERROR(SUMIFS(E:E,G:G,"Ainukasutuses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pind",H:H,BI295,A:A,-1)/SUMIFS(E:E,G:G,"Ainukasutuses pind",C:C,"üüritav pind",A:A,-1)*(IF(G295="Korruse üldpind",SUMIFS(E:E,G:G,"Ühiskasutuses korruse pind",C:C,"üüritav pind",A:A,-1,BH:BH,1),SUMIFS(E:E,G:G,"Korruse üldpind",C:C,"üüritav pind",A:A,-1,BH:BH,1))+SUMIFS(E:E,G:G,"Ühiskasutuses korruse pind",C:C,"üüritav pind",A:A,-1,BH:BH,1)),0)+IFERROR(SUMIFS(E:E,G:G,"Ainukasutuses pind",C:C,"üüritav pind",H:H,BI295,A:A,0)/SUMIFS(E:E,G:G,"Ainukasutuses pind",C:C,"üüritav pind",A:A,0)*(IF(G295="Korruse üldpind", SUMIFS(E:E,G:G,"Ühiskasutuses korruse pind",C:C,"üüritav pind",A:A,0,BH:BH,1),SUMIFS(E:E,G:G,"Korruse üldpind",C:C,"üüritav pind",A:A,0,BH:BH,1))+SUMIFS(E:E,G:G,"Ühiskasutuses korruse pind",C:C,"üüritav pind",A:A,0,BH:BH,1)),0)+IFERROR(SUMIFS(E:E,G:G,"Ainukasutuses pind",C:C,"üüritav pind",H:H,BI295,A:A,1)/SUMIFS(E:E,G:G,"Ainukasutuses pind",C:C,"üüritav pind",A:A,1)*(IF(G295="Korruse üldpind", SUMIFS(E:E,G:G,"Ühiskasutuses korruse pind",C:C,"üüritav pind",A:A,1,BH:BH,1),SUMIFS(E:E,G:G,"Korruse üldpind",C:C,"üüritav pind",A:A,1,BH:BH,1))+SUMIFS(E:E,G:G,"Ühiskasutuses korruse pind",C:C,"üüritav pind",A:A,1,BH:BH,1)),0)+IFERROR(SUMIFS(E:E,G:G,"Ainukasutuses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 0)+IFERROR(SUMIFS(E:E,G:G,"Ainukasutuses pind",C:C,"üüritav pind",H:H,BI295,A:A,4)/SUMIFS(E:E,G:G,"Ainukasutuses pind",C:C,"üüritav pind",A:A,4)*(IF(G295="Korruse üldpind",SUMIFS(E:E,G:G,"Ühiskasutuses korruse pind",C:C,"üüritav pind",A:A,4,BH:BH,1),SUMIFS(E:E,G:G,"Korruse üldpind",C:C,"üüritav pind",A:A,4,BH:BH,1))+SUMIFS(E:E,G:G,"Ühiskasutuses korruse pind",C:C,"üüritav pind",A:A,4,BH:BH,1)), 0)+IFERROR(SUMIFS(E:E,G:G,"Ainukasutuses pind",C:C,"üüritav pind",H:H,BI295,A:A,5)/SUMIFS(E:E,G:G,"Ainukasutuses pind",C:C,"üüritav pind",A:A,5)*(IF(G295="Korruse üldpind", SUMIFS(E:E,G:G,"Ühiskasutuses korruse pind",C:C,"üüritav pind",A:A,5,BH:BH,1),SUMIFS(E:E,G:G,"Korruse üldpind",C:C,"üüritav pind",A:A,5,BH:BH,1))+SUMIFS(E:E,G:G,"Ühiskasutuses korruse pind",C:C,"üüritav pind",A:A,5,BH:BH,1)), 0)+IFERROR(SUMIFS(E:E,G:G,"Ainukasutuses pind",C:C,"üüritav pind",H:H,BI295,A:A,6)/SUMIFS(E:E,G:G,"Ainukasutuses pind",C:C,"üüritav pind",A:A,6)*(IF(G295="Korruse üldpind", SUMIFS(E:E,G:G,"Ühiskasutuses korruse pind",C:C,"üüritav pind",A:A,6,BH:BH,1),SUMIFS(E:E,G:G,"Korruse üldpind",C:C,"üüritav pind",A:A,6,BH:BH,1))+SUMIFS(E:E,G:G,"Ühiskasutuses korruse pind",C:C,"üüritav pind",A:A,6,BH:BH,1)),0)+IFERROR(SUMIFS(E:E,G:G,"Ainukasutuses pind",C:C,"üüritav pind",H:H,BI295,A:A,7)/SUMIFS(E:E,G:G,"Ainukasutuses pind",C:C,"üüritav pind",A:A,7)*(IF(G295="Korruse üldpind", SUMIFS(E:E,G:G,"Ühiskasutuses korruse pind",C:C,"üüritav pind",A:A,7,BH:BH,1),SUMIFS(E:E,G:G,"Korruse üldpind",C:C,"üüritav pind",A:A,7,BH:BH,1))+SUMIFS(E:E,G:G,"Ühiskasutuses korruse pind",C:C,"üüritav pind",A:A,7,BH:BH,1)),0)+IFERROR(SUMIFS(E:E,G:G,"Ainukasutuses pind",C:C,"üüritav pind",H:H,BI295,A:A,8)/SUMIFS(E:E,G:G,"Ainukasutuses pind",C:C,"üüritav pind",A:A,8)*(IF(G295="Korruse üldpind", SUMIFS(E:E,G:G,"Ühiskasutuses korruse pind",C:C,"üüritav pind",A:A,8,BH:BH,1),SUMIFS(E:E,G:G,"Korruse üldpind",C:C,"üüritav pind",A:A,8,BH:BH,1))+SUMIFS(E:E,G:G,"Ühiskasutuses korruse pind",C:C,"üüritav pind",A:A,8,BH:BH,1)),0)+IFERROR(SUMIFS(E:E,G:G,"Ainukasutuses pind",C:C,"üüritav pind",H:H,BI295,A:A,9)/SUMIFS(E:E,G:G,"Ainukasutuses pind",C:C,"üüritav pind",A:A,9)*(IF(G295="Korruse üldpind", SUMIFS(E:E,G:G,"Ühiskasutuses korruse pind",C:C,"üüritav pind",A:A,9,BH:BH,1),SUMIFS(E:E,G:G,"Korruse üldpind",C:C,"üüritav pind",A:A,9,BH:BH,1))+SUMIFS(E:E,G:G,"Ühiskasutuses korruse pind",C:C,"üüritav pind",A:A,9,BH:BH,1)),0)+IFERROR(SUMIFS(E:E,G:G,"Ainukasutuses pind",C:C,"üüritav pind",H:H,BI295,A:A,10)/SUMIFS(E:E,G:G,"Ainukasutuses pind",C:C,"üüritav pind",A:A,10)*(IF(G295="Korruse üldpind", SUMIFS(E:E,G:G,"Ühiskasutuses korruse pind",C:C,"üüritav pind",A:A,10,BH:BH,1),SUMIFS(E:E,G:G,"Korruse üldpind",C:C,"üüritav pind",A:A,10,BH:BH,1))+SUMIFS(E:E,G:G,"Ühiskasutuses korruse pind",C:C,"üüritav pind",A:A,10,BH:BH,1)), 0)+IFERROR(SUMIFS(E:E,G:G,"Ainukasutuses pind",C:C,"üüritav pind",H:H,BI295,A:A,11)/SUMIFS(E:E,G:G,"Ainukasutuses pind",C:C,"üüritav pind",A:A,11)*(IF(G295="Korruse üldpind",SUMIFS(E:E,G:G,"Ühiskasutuses korruse pind",C:C,"üüritav pind",A:A,11,BH:BH,1),SUMIFS(E:E,G:G,"Korruse üldpind",C:C,"üüritav pind",A:A,11,BH:BH,1))+SUMIFS(E:E,G:G,"Ühiskasutuses korruse pind",C:C,"üüritav pind",A:A,11,BH:BH,1)), 0)+IFERROR(SUMIFS(E:E,G:G,"Ainukasutuses pind",C:C,"üüritav pind",H:H,BI295,A:A,12)/SUMIFS(E:E,G:G,"Ainukasutuses pind",C:C,"üüritav pind",A:A,12)*(IF(G295="Korruse üldpind", SUMIFS(E:E,G:G,"Ühiskasutuses korruse pind",C:C,"üüritav pind",A:A,12,BH:BH,1),SUMIFS(E:E,G:G,"Korruse üldpind",C:C,"üüritav pind",A:A,12,BH:BH,1))+SUMIFS(E:E,G:G,"Ühiskasutuses korruse pind",C:C,"üüritav pind",A:A,12,BH:BH,1)),0)+IFERROR(SUMIFS(E:E,G:G,"Ainukasutuses pind",C:C,"üüritav pind",H:H,BI295,A:A,13)/SUMIFS(E:E,G:G,"Ainukasutuses pind",C:C,"üüritav pind",A:A,13)*(IF(G295="Korruse üldpind", SUMIFS(E:E,G:G,"Ühiskasutuses korruse pind",C:C,"üüritav pind",A:A,13,BH:BH,1),SUMIFS(E:E,G:G,"Korruse üldpind",C:C,"üüritav pind",A:A,13,BH:BH,1))+SUMIFS(E:E,G:G,"Ühiskasutuses korruse pind",C:C,"üüritav pind",A:A,13,BH:BH,1)),0)+IFERROR(SUMIFS(E:E,G:G,"Ainukasutuses pind",C:C,"Üüritav pind",H:H,BI295,A:A,14)/SUMIFS(E:E,G:G,"Ainukasutuses pind",C:C,"Üüritav pind",A:A,14)*(IF(G295="Korruse üldpind", SUMIFS(E:E,G:G,"Ühiskasutuses korruse pind",C:C,"üüritav pind",A:A,14,BH:BH,1),SUMIFS(E:E,G:G,"Korruse üldpind",C:C,"üüritav pind",A:A,14,BH:BH,1))+SUMIFS(E:E,G:G,"Ühiskasutuses korruse pind",C:C,"üüritav pind",A:A,14,BH:BH,1)), 0),IF(BI295="Aktiivne vakantsus", SUMIFS(E:E,C:C,"üüritav pind",G:G,"Ühiskasutuses korruse pind",BH:BH,1)+SUMIFS(E:E,C:C,"üüritav pind",G:G,"Korruse üldpind",BH:BH,1)-SUM($BL$2:BL294), IF(BI295="Üüritav büroopind kokku", SUM($BL$2:BL294), "")))</f>
        <v/>
      </c>
      <c r="BM295" s="34" t="str">
        <f ca="1">IF(BF295&lt;&gt;"",IFERROR(AY295/SUM($AY$3:OFFSET($AY$3,MATCH("Üüritav büroopind kokku",$BI$5:$BI$300,0),0))*(SUMIFS(E:E,G:G,"Ühiskasutuses hoone pind",C:C,"ÜÜRITAV PIND",BH:BH,1)+SUMIFS(E:E,G:G,"Hoone üldpind",C:C,"ÜÜRITAV PIND",BH:BH,1)),0),IF(BI295="Aktiivne vakantsus",IFERROR(AY295/SUM($AY$3:OFFSET($AY$3,MATCH("Üüritav büroopind kokku",$BI$5:$BI$300,0),0))*(SUMIFS(E:E,G:G,"Ühiskasutuses hoone pind",C:C,"ÜÜRITAV PIND",BH:BH,1)+SUMIFS(E:E,G:G,"Hoone üldpind",C:C,"ÜÜRITAV PIND",BH:BH,1)),0),IF(BI295="Üüritav büroopind kokku",SUM($BM$2:BM294),"")))</f>
        <v/>
      </c>
      <c r="BN295" s="34" t="str">
        <f>IF(OR(BF295&lt;&gt;"",BI295="Aktiivne vakantsus"),IFERROR(SUMIFS(INDEX($AC$3:$AU$1002,0,MATCH($BI295,AC$2:AU$2,0)),$BH$3:$BH$1002,1),0),IF(BI295="Üüritav büroopind kokku",SUM($BN$2:BN294), ""))</f>
        <v/>
      </c>
      <c r="BO295" s="34" t="str">
        <f t="shared" si="33"/>
        <v/>
      </c>
      <c r="BP295" s="114" t="str">
        <f t="shared" ca="1" si="31"/>
        <v/>
      </c>
    </row>
    <row r="296" spans="1:68" x14ac:dyDescent="0.3">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c r="BH296" s="108" t="str">
        <f t="shared" si="32"/>
        <v/>
      </c>
      <c r="BI296" s="9" t="str">
        <f t="shared" si="34"/>
        <v/>
      </c>
      <c r="BJ296" s="9" t="str">
        <f t="shared" si="35"/>
        <v/>
      </c>
      <c r="BK296" s="34" t="str">
        <f>IF(BF296&lt;&gt;"",IF(SUMIFS(E:E,H:H,BI296,G:G,"Ainukasutuses pind",C:C,"ÜÜRITAV PIND",BH:BH,1)=0,0,SUMIFS(E:E,H:H,BI296,G:G,"Ainukasutuses pind",C:C,"ÜÜRITAV PIND",BH:BH,1)),IF(BI296="Aktiivne vakantsus",SUMIFS(E:E,C:C,"üüritav pind",G:G,"ainukasutuses pind",BH:BH,1)-SUM($BK$2:BK295),IF(BI296="Üüritav büroopind kokku",SUM($BK$2:BK295),"")))</f>
        <v/>
      </c>
      <c r="BL296" s="34" t="str">
        <f>IF(BF296&lt;&gt;"",IFERROR(SUMIFS(E:E,G:G,"Ainukasutuses pind",C:C,"üüritav pind",H:H,BI296,A:A,-4)/SUMIFS(E:E,G:G,"Ainukasutuses pind",C:C,"üüritav pind",A:A,-4)*(IF(G296="Korruse üldpind", SUMIFS(E:E,G:G,"Ühiskasutuses korruse pind",C:C,"üüritav pind",A:A,-4,BH:BH,1),SUMIFS(E:E,G:G,"Korruse üldpind",C:C,"üüritav pind",A:A,-4,BH:BH,1))+SUMIFS(E:E,G:G,"Ühiskasutuses korruse pind",C:C,"üüritav pind",A:A,-4,BH:BH,1)),0)+IFERROR(SUMIFS(E:E,G:G,"Ainukasutuses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pind",H:H,BI296,A:A,-1)/SUMIFS(E:E,G:G,"Ainukasutuses pind",C:C,"üüritav pind",A:A,-1)*(IF(G296="Korruse üldpind",SUMIFS(E:E,G:G,"Ühiskasutuses korruse pind",C:C,"üüritav pind",A:A,-1,BH:BH,1),SUMIFS(E:E,G:G,"Korruse üldpind",C:C,"üüritav pind",A:A,-1,BH:BH,1))+SUMIFS(E:E,G:G,"Ühiskasutuses korruse pind",C:C,"üüritav pind",A:A,-1,BH:BH,1)),0)+IFERROR(SUMIFS(E:E,G:G,"Ainukasutuses pind",C:C,"üüritav pind",H:H,BI296,A:A,0)/SUMIFS(E:E,G:G,"Ainukasutuses pind",C:C,"üüritav pind",A:A,0)*(IF(G296="Korruse üldpind", SUMIFS(E:E,G:G,"Ühiskasutuses korruse pind",C:C,"üüritav pind",A:A,0,BH:BH,1),SUMIFS(E:E,G:G,"Korruse üldpind",C:C,"üüritav pind",A:A,0,BH:BH,1))+SUMIFS(E:E,G:G,"Ühiskasutuses korruse pind",C:C,"üüritav pind",A:A,0,BH:BH,1)),0)+IFERROR(SUMIFS(E:E,G:G,"Ainukasutuses pind",C:C,"üüritav pind",H:H,BI296,A:A,1)/SUMIFS(E:E,G:G,"Ainukasutuses pind",C:C,"üüritav pind",A:A,1)*(IF(G296="Korruse üldpind", SUMIFS(E:E,G:G,"Ühiskasutuses korruse pind",C:C,"üüritav pind",A:A,1,BH:BH,1),SUMIFS(E:E,G:G,"Korruse üldpind",C:C,"üüritav pind",A:A,1,BH:BH,1))+SUMIFS(E:E,G:G,"Ühiskasutuses korruse pind",C:C,"üüritav pind",A:A,1,BH:BH,1)),0)+IFERROR(SUMIFS(E:E,G:G,"Ainukasutuses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 0)+IFERROR(SUMIFS(E:E,G:G,"Ainukasutuses pind",C:C,"üüritav pind",H:H,BI296,A:A,4)/SUMIFS(E:E,G:G,"Ainukasutuses pind",C:C,"üüritav pind",A:A,4)*(IF(G296="Korruse üldpind",SUMIFS(E:E,G:G,"Ühiskasutuses korruse pind",C:C,"üüritav pind",A:A,4,BH:BH,1),SUMIFS(E:E,G:G,"Korruse üldpind",C:C,"üüritav pind",A:A,4,BH:BH,1))+SUMIFS(E:E,G:G,"Ühiskasutuses korruse pind",C:C,"üüritav pind",A:A,4,BH:BH,1)), 0)+IFERROR(SUMIFS(E:E,G:G,"Ainukasutuses pind",C:C,"üüritav pind",H:H,BI296,A:A,5)/SUMIFS(E:E,G:G,"Ainukasutuses pind",C:C,"üüritav pind",A:A,5)*(IF(G296="Korruse üldpind", SUMIFS(E:E,G:G,"Ühiskasutuses korruse pind",C:C,"üüritav pind",A:A,5,BH:BH,1),SUMIFS(E:E,G:G,"Korruse üldpind",C:C,"üüritav pind",A:A,5,BH:BH,1))+SUMIFS(E:E,G:G,"Ühiskasutuses korruse pind",C:C,"üüritav pind",A:A,5,BH:BH,1)), 0)+IFERROR(SUMIFS(E:E,G:G,"Ainukasutuses pind",C:C,"üüritav pind",H:H,BI296,A:A,6)/SUMIFS(E:E,G:G,"Ainukasutuses pind",C:C,"üüritav pind",A:A,6)*(IF(G296="Korruse üldpind", SUMIFS(E:E,G:G,"Ühiskasutuses korruse pind",C:C,"üüritav pind",A:A,6,BH:BH,1),SUMIFS(E:E,G:G,"Korruse üldpind",C:C,"üüritav pind",A:A,6,BH:BH,1))+SUMIFS(E:E,G:G,"Ühiskasutuses korruse pind",C:C,"üüritav pind",A:A,6,BH:BH,1)),0)+IFERROR(SUMIFS(E:E,G:G,"Ainukasutuses pind",C:C,"üüritav pind",H:H,BI296,A:A,7)/SUMIFS(E:E,G:G,"Ainukasutuses pind",C:C,"üüritav pind",A:A,7)*(IF(G296="Korruse üldpind", SUMIFS(E:E,G:G,"Ühiskasutuses korruse pind",C:C,"üüritav pind",A:A,7,BH:BH,1),SUMIFS(E:E,G:G,"Korruse üldpind",C:C,"üüritav pind",A:A,7,BH:BH,1))+SUMIFS(E:E,G:G,"Ühiskasutuses korruse pind",C:C,"üüritav pind",A:A,7,BH:BH,1)),0)+IFERROR(SUMIFS(E:E,G:G,"Ainukasutuses pind",C:C,"üüritav pind",H:H,BI296,A:A,8)/SUMIFS(E:E,G:G,"Ainukasutuses pind",C:C,"üüritav pind",A:A,8)*(IF(G296="Korruse üldpind", SUMIFS(E:E,G:G,"Ühiskasutuses korruse pind",C:C,"üüritav pind",A:A,8,BH:BH,1),SUMIFS(E:E,G:G,"Korruse üldpind",C:C,"üüritav pind",A:A,8,BH:BH,1))+SUMIFS(E:E,G:G,"Ühiskasutuses korruse pind",C:C,"üüritav pind",A:A,8,BH:BH,1)),0)+IFERROR(SUMIFS(E:E,G:G,"Ainukasutuses pind",C:C,"üüritav pind",H:H,BI296,A:A,9)/SUMIFS(E:E,G:G,"Ainukasutuses pind",C:C,"üüritav pind",A:A,9)*(IF(G296="Korruse üldpind", SUMIFS(E:E,G:G,"Ühiskasutuses korruse pind",C:C,"üüritav pind",A:A,9,BH:BH,1),SUMIFS(E:E,G:G,"Korruse üldpind",C:C,"üüritav pind",A:A,9,BH:BH,1))+SUMIFS(E:E,G:G,"Ühiskasutuses korruse pind",C:C,"üüritav pind",A:A,9,BH:BH,1)),0)+IFERROR(SUMIFS(E:E,G:G,"Ainukasutuses pind",C:C,"üüritav pind",H:H,BI296,A:A,10)/SUMIFS(E:E,G:G,"Ainukasutuses pind",C:C,"üüritav pind",A:A,10)*(IF(G296="Korruse üldpind", SUMIFS(E:E,G:G,"Ühiskasutuses korruse pind",C:C,"üüritav pind",A:A,10,BH:BH,1),SUMIFS(E:E,G:G,"Korruse üldpind",C:C,"üüritav pind",A:A,10,BH:BH,1))+SUMIFS(E:E,G:G,"Ühiskasutuses korruse pind",C:C,"üüritav pind",A:A,10,BH:BH,1)), 0)+IFERROR(SUMIFS(E:E,G:G,"Ainukasutuses pind",C:C,"üüritav pind",H:H,BI296,A:A,11)/SUMIFS(E:E,G:G,"Ainukasutuses pind",C:C,"üüritav pind",A:A,11)*(IF(G296="Korruse üldpind",SUMIFS(E:E,G:G,"Ühiskasutuses korruse pind",C:C,"üüritav pind",A:A,11,BH:BH,1),SUMIFS(E:E,G:G,"Korruse üldpind",C:C,"üüritav pind",A:A,11,BH:BH,1))+SUMIFS(E:E,G:G,"Ühiskasutuses korruse pind",C:C,"üüritav pind",A:A,11,BH:BH,1)), 0)+IFERROR(SUMIFS(E:E,G:G,"Ainukasutuses pind",C:C,"üüritav pind",H:H,BI296,A:A,12)/SUMIFS(E:E,G:G,"Ainukasutuses pind",C:C,"üüritav pind",A:A,12)*(IF(G296="Korruse üldpind", SUMIFS(E:E,G:G,"Ühiskasutuses korruse pind",C:C,"üüritav pind",A:A,12,BH:BH,1),SUMIFS(E:E,G:G,"Korruse üldpind",C:C,"üüritav pind",A:A,12,BH:BH,1))+SUMIFS(E:E,G:G,"Ühiskasutuses korruse pind",C:C,"üüritav pind",A:A,12,BH:BH,1)),0)+IFERROR(SUMIFS(E:E,G:G,"Ainukasutuses pind",C:C,"üüritav pind",H:H,BI296,A:A,13)/SUMIFS(E:E,G:G,"Ainukasutuses pind",C:C,"üüritav pind",A:A,13)*(IF(G296="Korruse üldpind", SUMIFS(E:E,G:G,"Ühiskasutuses korruse pind",C:C,"üüritav pind",A:A,13,BH:BH,1),SUMIFS(E:E,G:G,"Korruse üldpind",C:C,"üüritav pind",A:A,13,BH:BH,1))+SUMIFS(E:E,G:G,"Ühiskasutuses korruse pind",C:C,"üüritav pind",A:A,13,BH:BH,1)),0)+IFERROR(SUMIFS(E:E,G:G,"Ainukasutuses pind",C:C,"Üüritav pind",H:H,BI296,A:A,14)/SUMIFS(E:E,G:G,"Ainukasutuses pind",C:C,"Üüritav pind",A:A,14)*(IF(G296="Korruse üldpind", SUMIFS(E:E,G:G,"Ühiskasutuses korruse pind",C:C,"üüritav pind",A:A,14,BH:BH,1),SUMIFS(E:E,G:G,"Korruse üldpind",C:C,"üüritav pind",A:A,14,BH:BH,1))+SUMIFS(E:E,G:G,"Ühiskasutuses korruse pind",C:C,"üüritav pind",A:A,14,BH:BH,1)), 0),IF(BI296="Aktiivne vakantsus", SUMIFS(E:E,C:C,"üüritav pind",G:G,"Ühiskasutuses korruse pind",BH:BH,1)+SUMIFS(E:E,C:C,"üüritav pind",G:G,"Korruse üldpind",BH:BH,1)-SUM($BL$2:BL295), IF(BI296="Üüritav büroopind kokku", SUM($BL$2:BL295), "")))</f>
        <v/>
      </c>
      <c r="BM296" s="34" t="str">
        <f ca="1">IF(BF296&lt;&gt;"",IFERROR(AY296/SUM($AY$3:OFFSET($AY$3,MATCH("Üüritav büroopind kokku",$BI$5:$BI$300,0),0))*(SUMIFS(E:E,G:G,"Ühiskasutuses hoone pind",C:C,"ÜÜRITAV PIND",BH:BH,1)+SUMIFS(E:E,G:G,"Hoone üldpind",C:C,"ÜÜRITAV PIND",BH:BH,1)),0),IF(BI296="Aktiivne vakantsus",IFERROR(AY296/SUM($AY$3:OFFSET($AY$3,MATCH("Üüritav büroopind kokku",$BI$5:$BI$300,0),0))*(SUMIFS(E:E,G:G,"Ühiskasutuses hoone pind",C:C,"ÜÜRITAV PIND",BH:BH,1)+SUMIFS(E:E,G:G,"Hoone üldpind",C:C,"ÜÜRITAV PIND",BH:BH,1)),0),IF(BI296="Üüritav büroopind kokku",SUM($BM$2:BM295),"")))</f>
        <v/>
      </c>
      <c r="BN296" s="34" t="str">
        <f>IF(OR(BF296&lt;&gt;"",BI296="Aktiivne vakantsus"),IFERROR(SUMIFS(INDEX($AC$3:$AU$1002,0,MATCH($BI296,AC$2:AU$2,0)),$BH$3:$BH$1002,1),0),IF(BI296="Üüritav büroopind kokku",SUM($BN$2:BN295), ""))</f>
        <v/>
      </c>
      <c r="BO296" s="34" t="str">
        <f t="shared" si="33"/>
        <v/>
      </c>
      <c r="BP296" s="114" t="str">
        <f t="shared" ca="1" si="31"/>
        <v/>
      </c>
    </row>
    <row r="297" spans="1:68" x14ac:dyDescent="0.3">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c r="BH297" s="108" t="str">
        <f t="shared" si="32"/>
        <v/>
      </c>
      <c r="BI297" s="9" t="str">
        <f t="shared" si="34"/>
        <v/>
      </c>
      <c r="BJ297" s="9" t="str">
        <f t="shared" si="35"/>
        <v/>
      </c>
      <c r="BK297" s="34" t="str">
        <f>IF(BF297&lt;&gt;"",IF(SUMIFS(E:E,H:H,BI297,G:G,"Ainukasutuses pind",C:C,"ÜÜRITAV PIND",BH:BH,1)=0,0,SUMIFS(E:E,H:H,BI297,G:G,"Ainukasutuses pind",C:C,"ÜÜRITAV PIND",BH:BH,1)),IF(BI297="Aktiivne vakantsus",SUMIFS(E:E,C:C,"üüritav pind",G:G,"ainukasutuses pind",BH:BH,1)-SUM($BK$2:BK296),IF(BI297="Üüritav büroopind kokku",SUM($BK$2:BK296),"")))</f>
        <v/>
      </c>
      <c r="BL297" s="34" t="str">
        <f>IF(BF297&lt;&gt;"",IFERROR(SUMIFS(E:E,G:G,"Ainukasutuses pind",C:C,"üüritav pind",H:H,BI297,A:A,-4)/SUMIFS(E:E,G:G,"Ainukasutuses pind",C:C,"üüritav pind",A:A,-4)*(IF(G297="Korruse üldpind", SUMIFS(E:E,G:G,"Ühiskasutuses korruse pind",C:C,"üüritav pind",A:A,-4,BH:BH,1),SUMIFS(E:E,G:G,"Korruse üldpind",C:C,"üüritav pind",A:A,-4,BH:BH,1))+SUMIFS(E:E,G:G,"Ühiskasutuses korruse pind",C:C,"üüritav pind",A:A,-4,BH:BH,1)),0)+IFERROR(SUMIFS(E:E,G:G,"Ainukasutuses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pind",H:H,BI297,A:A,-1)/SUMIFS(E:E,G:G,"Ainukasutuses pind",C:C,"üüritav pind",A:A,-1)*(IF(G297="Korruse üldpind",SUMIFS(E:E,G:G,"Ühiskasutuses korruse pind",C:C,"üüritav pind",A:A,-1,BH:BH,1),SUMIFS(E:E,G:G,"Korruse üldpind",C:C,"üüritav pind",A:A,-1,BH:BH,1))+SUMIFS(E:E,G:G,"Ühiskasutuses korruse pind",C:C,"üüritav pind",A:A,-1,BH:BH,1)),0)+IFERROR(SUMIFS(E:E,G:G,"Ainukasutuses pind",C:C,"üüritav pind",H:H,BI297,A:A,0)/SUMIFS(E:E,G:G,"Ainukasutuses pind",C:C,"üüritav pind",A:A,0)*(IF(G297="Korruse üldpind", SUMIFS(E:E,G:G,"Ühiskasutuses korruse pind",C:C,"üüritav pind",A:A,0,BH:BH,1),SUMIFS(E:E,G:G,"Korruse üldpind",C:C,"üüritav pind",A:A,0,BH:BH,1))+SUMIFS(E:E,G:G,"Ühiskasutuses korruse pind",C:C,"üüritav pind",A:A,0,BH:BH,1)),0)+IFERROR(SUMIFS(E:E,G:G,"Ainukasutuses pind",C:C,"üüritav pind",H:H,BI297,A:A,1)/SUMIFS(E:E,G:G,"Ainukasutuses pind",C:C,"üüritav pind",A:A,1)*(IF(G297="Korruse üldpind", SUMIFS(E:E,G:G,"Ühiskasutuses korruse pind",C:C,"üüritav pind",A:A,1,BH:BH,1),SUMIFS(E:E,G:G,"Korruse üldpind",C:C,"üüritav pind",A:A,1,BH:BH,1))+SUMIFS(E:E,G:G,"Ühiskasutuses korruse pind",C:C,"üüritav pind",A:A,1,BH:BH,1)),0)+IFERROR(SUMIFS(E:E,G:G,"Ainukasutuses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 0)+IFERROR(SUMIFS(E:E,G:G,"Ainukasutuses pind",C:C,"üüritav pind",H:H,BI297,A:A,4)/SUMIFS(E:E,G:G,"Ainukasutuses pind",C:C,"üüritav pind",A:A,4)*(IF(G297="Korruse üldpind",SUMIFS(E:E,G:G,"Ühiskasutuses korruse pind",C:C,"üüritav pind",A:A,4,BH:BH,1),SUMIFS(E:E,G:G,"Korruse üldpind",C:C,"üüritav pind",A:A,4,BH:BH,1))+SUMIFS(E:E,G:G,"Ühiskasutuses korruse pind",C:C,"üüritav pind",A:A,4,BH:BH,1)), 0)+IFERROR(SUMIFS(E:E,G:G,"Ainukasutuses pind",C:C,"üüritav pind",H:H,BI297,A:A,5)/SUMIFS(E:E,G:G,"Ainukasutuses pind",C:C,"üüritav pind",A:A,5)*(IF(G297="Korruse üldpind", SUMIFS(E:E,G:G,"Ühiskasutuses korruse pind",C:C,"üüritav pind",A:A,5,BH:BH,1),SUMIFS(E:E,G:G,"Korruse üldpind",C:C,"üüritav pind",A:A,5,BH:BH,1))+SUMIFS(E:E,G:G,"Ühiskasutuses korruse pind",C:C,"üüritav pind",A:A,5,BH:BH,1)), 0)+IFERROR(SUMIFS(E:E,G:G,"Ainukasutuses pind",C:C,"üüritav pind",H:H,BI297,A:A,6)/SUMIFS(E:E,G:G,"Ainukasutuses pind",C:C,"üüritav pind",A:A,6)*(IF(G297="Korruse üldpind", SUMIFS(E:E,G:G,"Ühiskasutuses korruse pind",C:C,"üüritav pind",A:A,6,BH:BH,1),SUMIFS(E:E,G:G,"Korruse üldpind",C:C,"üüritav pind",A:A,6,BH:BH,1))+SUMIFS(E:E,G:G,"Ühiskasutuses korruse pind",C:C,"üüritav pind",A:A,6,BH:BH,1)),0)+IFERROR(SUMIFS(E:E,G:G,"Ainukasutuses pind",C:C,"üüritav pind",H:H,BI297,A:A,7)/SUMIFS(E:E,G:G,"Ainukasutuses pind",C:C,"üüritav pind",A:A,7)*(IF(G297="Korruse üldpind", SUMIFS(E:E,G:G,"Ühiskasutuses korruse pind",C:C,"üüritav pind",A:A,7,BH:BH,1),SUMIFS(E:E,G:G,"Korruse üldpind",C:C,"üüritav pind",A:A,7,BH:BH,1))+SUMIFS(E:E,G:G,"Ühiskasutuses korruse pind",C:C,"üüritav pind",A:A,7,BH:BH,1)),0)+IFERROR(SUMIFS(E:E,G:G,"Ainukasutuses pind",C:C,"üüritav pind",H:H,BI297,A:A,8)/SUMIFS(E:E,G:G,"Ainukasutuses pind",C:C,"üüritav pind",A:A,8)*(IF(G297="Korruse üldpind", SUMIFS(E:E,G:G,"Ühiskasutuses korruse pind",C:C,"üüritav pind",A:A,8,BH:BH,1),SUMIFS(E:E,G:G,"Korruse üldpind",C:C,"üüritav pind",A:A,8,BH:BH,1))+SUMIFS(E:E,G:G,"Ühiskasutuses korruse pind",C:C,"üüritav pind",A:A,8,BH:BH,1)),0)+IFERROR(SUMIFS(E:E,G:G,"Ainukasutuses pind",C:C,"üüritav pind",H:H,BI297,A:A,9)/SUMIFS(E:E,G:G,"Ainukasutuses pind",C:C,"üüritav pind",A:A,9)*(IF(G297="Korruse üldpind", SUMIFS(E:E,G:G,"Ühiskasutuses korruse pind",C:C,"üüritav pind",A:A,9,BH:BH,1),SUMIFS(E:E,G:G,"Korruse üldpind",C:C,"üüritav pind",A:A,9,BH:BH,1))+SUMIFS(E:E,G:G,"Ühiskasutuses korruse pind",C:C,"üüritav pind",A:A,9,BH:BH,1)),0)+IFERROR(SUMIFS(E:E,G:G,"Ainukasutuses pind",C:C,"üüritav pind",H:H,BI297,A:A,10)/SUMIFS(E:E,G:G,"Ainukasutuses pind",C:C,"üüritav pind",A:A,10)*(IF(G297="Korruse üldpind", SUMIFS(E:E,G:G,"Ühiskasutuses korruse pind",C:C,"üüritav pind",A:A,10,BH:BH,1),SUMIFS(E:E,G:G,"Korruse üldpind",C:C,"üüritav pind",A:A,10,BH:BH,1))+SUMIFS(E:E,G:G,"Ühiskasutuses korruse pind",C:C,"üüritav pind",A:A,10,BH:BH,1)), 0)+IFERROR(SUMIFS(E:E,G:G,"Ainukasutuses pind",C:C,"üüritav pind",H:H,BI297,A:A,11)/SUMIFS(E:E,G:G,"Ainukasutuses pind",C:C,"üüritav pind",A:A,11)*(IF(G297="Korruse üldpind",SUMIFS(E:E,G:G,"Ühiskasutuses korruse pind",C:C,"üüritav pind",A:A,11,BH:BH,1),SUMIFS(E:E,G:G,"Korruse üldpind",C:C,"üüritav pind",A:A,11,BH:BH,1))+SUMIFS(E:E,G:G,"Ühiskasutuses korruse pind",C:C,"üüritav pind",A:A,11,BH:BH,1)), 0)+IFERROR(SUMIFS(E:E,G:G,"Ainukasutuses pind",C:C,"üüritav pind",H:H,BI297,A:A,12)/SUMIFS(E:E,G:G,"Ainukasutuses pind",C:C,"üüritav pind",A:A,12)*(IF(G297="Korruse üldpind", SUMIFS(E:E,G:G,"Ühiskasutuses korruse pind",C:C,"üüritav pind",A:A,12,BH:BH,1),SUMIFS(E:E,G:G,"Korruse üldpind",C:C,"üüritav pind",A:A,12,BH:BH,1))+SUMIFS(E:E,G:G,"Ühiskasutuses korruse pind",C:C,"üüritav pind",A:A,12,BH:BH,1)),0)+IFERROR(SUMIFS(E:E,G:G,"Ainukasutuses pind",C:C,"üüritav pind",H:H,BI297,A:A,13)/SUMIFS(E:E,G:G,"Ainukasutuses pind",C:C,"üüritav pind",A:A,13)*(IF(G297="Korruse üldpind", SUMIFS(E:E,G:G,"Ühiskasutuses korruse pind",C:C,"üüritav pind",A:A,13,BH:BH,1),SUMIFS(E:E,G:G,"Korruse üldpind",C:C,"üüritav pind",A:A,13,BH:BH,1))+SUMIFS(E:E,G:G,"Ühiskasutuses korruse pind",C:C,"üüritav pind",A:A,13,BH:BH,1)),0)+IFERROR(SUMIFS(E:E,G:G,"Ainukasutuses pind",C:C,"Üüritav pind",H:H,BI297,A:A,14)/SUMIFS(E:E,G:G,"Ainukasutuses pind",C:C,"Üüritav pind",A:A,14)*(IF(G297="Korruse üldpind", SUMIFS(E:E,G:G,"Ühiskasutuses korruse pind",C:C,"üüritav pind",A:A,14,BH:BH,1),SUMIFS(E:E,G:G,"Korruse üldpind",C:C,"üüritav pind",A:A,14,BH:BH,1))+SUMIFS(E:E,G:G,"Ühiskasutuses korruse pind",C:C,"üüritav pind",A:A,14,BH:BH,1)), 0),IF(BI297="Aktiivne vakantsus", SUMIFS(E:E,C:C,"üüritav pind",G:G,"Ühiskasutuses korruse pind",BH:BH,1)+SUMIFS(E:E,C:C,"üüritav pind",G:G,"Korruse üldpind",BH:BH,1)-SUM($BL$2:BL296), IF(BI297="Üüritav büroopind kokku", SUM($BL$2:BL296), "")))</f>
        <v/>
      </c>
      <c r="BM297" s="34" t="str">
        <f ca="1">IF(BF297&lt;&gt;"",IFERROR(AY297/SUM($AY$3:OFFSET($AY$3,MATCH("Üüritav büroopind kokku",$BI$5:$BI$300,0),0))*(SUMIFS(E:E,G:G,"Ühiskasutuses hoone pind",C:C,"ÜÜRITAV PIND",BH:BH,1)+SUMIFS(E:E,G:G,"Hoone üldpind",C:C,"ÜÜRITAV PIND",BH:BH,1)),0),IF(BI297="Aktiivne vakantsus",IFERROR(AY297/SUM($AY$3:OFFSET($AY$3,MATCH("Üüritav büroopind kokku",$BI$5:$BI$300,0),0))*(SUMIFS(E:E,G:G,"Ühiskasutuses hoone pind",C:C,"ÜÜRITAV PIND",BH:BH,1)+SUMIFS(E:E,G:G,"Hoone üldpind",C:C,"ÜÜRITAV PIND",BH:BH,1)),0),IF(BI297="Üüritav büroopind kokku",SUM($BM$2:BM296),"")))</f>
        <v/>
      </c>
      <c r="BN297" s="34" t="str">
        <f>IF(OR(BF297&lt;&gt;"",BI297="Aktiivne vakantsus"),IFERROR(SUMIFS(INDEX($AC$3:$AU$1002,0,MATCH($BI297,AC$2:AU$2,0)),$BH$3:$BH$1002,1),0),IF(BI297="Üüritav büroopind kokku",SUM($BN$2:BN296), ""))</f>
        <v/>
      </c>
      <c r="BO297" s="34" t="str">
        <f t="shared" si="33"/>
        <v/>
      </c>
      <c r="BP297" s="114" t="str">
        <f t="shared" ca="1" si="31"/>
        <v/>
      </c>
    </row>
    <row r="298" spans="1:68" x14ac:dyDescent="0.3">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c r="BH298" s="108" t="str">
        <f t="shared" si="32"/>
        <v/>
      </c>
      <c r="BI298" s="9" t="str">
        <f t="shared" si="34"/>
        <v/>
      </c>
      <c r="BJ298" s="9" t="str">
        <f t="shared" si="35"/>
        <v/>
      </c>
      <c r="BK298" s="34" t="str">
        <f>IF(BF298&lt;&gt;"",IF(SUMIFS(E:E,H:H,BI298,G:G,"Ainukasutuses pind",C:C,"ÜÜRITAV PIND",BH:BH,1)=0,0,SUMIFS(E:E,H:H,BI298,G:G,"Ainukasutuses pind",C:C,"ÜÜRITAV PIND",BH:BH,1)),IF(BI298="Aktiivne vakantsus",SUMIFS(E:E,C:C,"üüritav pind",G:G,"ainukasutuses pind",BH:BH,1)-SUM($BK$2:BK297),IF(BI298="Üüritav büroopind kokku",SUM($BK$2:BK297),"")))</f>
        <v/>
      </c>
      <c r="BL298" s="34" t="str">
        <f>IF(BF298&lt;&gt;"",IFERROR(SUMIFS(E:E,G:G,"Ainukasutuses pind",C:C,"üüritav pind",H:H,BI298,A:A,-4)/SUMIFS(E:E,G:G,"Ainukasutuses pind",C:C,"üüritav pind",A:A,-4)*(IF(G298="Korruse üldpind", SUMIFS(E:E,G:G,"Ühiskasutuses korruse pind",C:C,"üüritav pind",A:A,-4,BH:BH,1),SUMIFS(E:E,G:G,"Korruse üldpind",C:C,"üüritav pind",A:A,-4,BH:BH,1))+SUMIFS(E:E,G:G,"Ühiskasutuses korruse pind",C:C,"üüritav pind",A:A,-4,BH:BH,1)),0)+IFERROR(SUMIFS(E:E,G:G,"Ainukasutuses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pind",H:H,BI298,A:A,-1)/SUMIFS(E:E,G:G,"Ainukasutuses pind",C:C,"üüritav pind",A:A,-1)*(IF(G298="Korruse üldpind",SUMIFS(E:E,G:G,"Ühiskasutuses korruse pind",C:C,"üüritav pind",A:A,-1,BH:BH,1),SUMIFS(E:E,G:G,"Korruse üldpind",C:C,"üüritav pind",A:A,-1,BH:BH,1))+SUMIFS(E:E,G:G,"Ühiskasutuses korruse pind",C:C,"üüritav pind",A:A,-1,BH:BH,1)),0)+IFERROR(SUMIFS(E:E,G:G,"Ainukasutuses pind",C:C,"üüritav pind",H:H,BI298,A:A,0)/SUMIFS(E:E,G:G,"Ainukasutuses pind",C:C,"üüritav pind",A:A,0)*(IF(G298="Korruse üldpind", SUMIFS(E:E,G:G,"Ühiskasutuses korruse pind",C:C,"üüritav pind",A:A,0,BH:BH,1),SUMIFS(E:E,G:G,"Korruse üldpind",C:C,"üüritav pind",A:A,0,BH:BH,1))+SUMIFS(E:E,G:G,"Ühiskasutuses korruse pind",C:C,"üüritav pind",A:A,0,BH:BH,1)),0)+IFERROR(SUMIFS(E:E,G:G,"Ainukasutuses pind",C:C,"üüritav pind",H:H,BI298,A:A,1)/SUMIFS(E:E,G:G,"Ainukasutuses pind",C:C,"üüritav pind",A:A,1)*(IF(G298="Korruse üldpind", SUMIFS(E:E,G:G,"Ühiskasutuses korruse pind",C:C,"üüritav pind",A:A,1,BH:BH,1),SUMIFS(E:E,G:G,"Korruse üldpind",C:C,"üüritav pind",A:A,1,BH:BH,1))+SUMIFS(E:E,G:G,"Ühiskasutuses korruse pind",C:C,"üüritav pind",A:A,1,BH:BH,1)),0)+IFERROR(SUMIFS(E:E,G:G,"Ainukasutuses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 0)+IFERROR(SUMIFS(E:E,G:G,"Ainukasutuses pind",C:C,"üüritav pind",H:H,BI298,A:A,4)/SUMIFS(E:E,G:G,"Ainukasutuses pind",C:C,"üüritav pind",A:A,4)*(IF(G298="Korruse üldpind",SUMIFS(E:E,G:G,"Ühiskasutuses korruse pind",C:C,"üüritav pind",A:A,4,BH:BH,1),SUMIFS(E:E,G:G,"Korruse üldpind",C:C,"üüritav pind",A:A,4,BH:BH,1))+SUMIFS(E:E,G:G,"Ühiskasutuses korruse pind",C:C,"üüritav pind",A:A,4,BH:BH,1)), 0)+IFERROR(SUMIFS(E:E,G:G,"Ainukasutuses pind",C:C,"üüritav pind",H:H,BI298,A:A,5)/SUMIFS(E:E,G:G,"Ainukasutuses pind",C:C,"üüritav pind",A:A,5)*(IF(G298="Korruse üldpind", SUMIFS(E:E,G:G,"Ühiskasutuses korruse pind",C:C,"üüritav pind",A:A,5,BH:BH,1),SUMIFS(E:E,G:G,"Korruse üldpind",C:C,"üüritav pind",A:A,5,BH:BH,1))+SUMIFS(E:E,G:G,"Ühiskasutuses korruse pind",C:C,"üüritav pind",A:A,5,BH:BH,1)), 0)+IFERROR(SUMIFS(E:E,G:G,"Ainukasutuses pind",C:C,"üüritav pind",H:H,BI298,A:A,6)/SUMIFS(E:E,G:G,"Ainukasutuses pind",C:C,"üüritav pind",A:A,6)*(IF(G298="Korruse üldpind", SUMIFS(E:E,G:G,"Ühiskasutuses korruse pind",C:C,"üüritav pind",A:A,6,BH:BH,1),SUMIFS(E:E,G:G,"Korruse üldpind",C:C,"üüritav pind",A:A,6,BH:BH,1))+SUMIFS(E:E,G:G,"Ühiskasutuses korruse pind",C:C,"üüritav pind",A:A,6,BH:BH,1)),0)+IFERROR(SUMIFS(E:E,G:G,"Ainukasutuses pind",C:C,"üüritav pind",H:H,BI298,A:A,7)/SUMIFS(E:E,G:G,"Ainukasutuses pind",C:C,"üüritav pind",A:A,7)*(IF(G298="Korruse üldpind", SUMIFS(E:E,G:G,"Ühiskasutuses korruse pind",C:C,"üüritav pind",A:A,7,BH:BH,1),SUMIFS(E:E,G:G,"Korruse üldpind",C:C,"üüritav pind",A:A,7,BH:BH,1))+SUMIFS(E:E,G:G,"Ühiskasutuses korruse pind",C:C,"üüritav pind",A:A,7,BH:BH,1)),0)+IFERROR(SUMIFS(E:E,G:G,"Ainukasutuses pind",C:C,"üüritav pind",H:H,BI298,A:A,8)/SUMIFS(E:E,G:G,"Ainukasutuses pind",C:C,"üüritav pind",A:A,8)*(IF(G298="Korruse üldpind", SUMIFS(E:E,G:G,"Ühiskasutuses korruse pind",C:C,"üüritav pind",A:A,8,BH:BH,1),SUMIFS(E:E,G:G,"Korruse üldpind",C:C,"üüritav pind",A:A,8,BH:BH,1))+SUMIFS(E:E,G:G,"Ühiskasutuses korruse pind",C:C,"üüritav pind",A:A,8,BH:BH,1)),0)+IFERROR(SUMIFS(E:E,G:G,"Ainukasutuses pind",C:C,"üüritav pind",H:H,BI298,A:A,9)/SUMIFS(E:E,G:G,"Ainukasutuses pind",C:C,"üüritav pind",A:A,9)*(IF(G298="Korruse üldpind", SUMIFS(E:E,G:G,"Ühiskasutuses korruse pind",C:C,"üüritav pind",A:A,9,BH:BH,1),SUMIFS(E:E,G:G,"Korruse üldpind",C:C,"üüritav pind",A:A,9,BH:BH,1))+SUMIFS(E:E,G:G,"Ühiskasutuses korruse pind",C:C,"üüritav pind",A:A,9,BH:BH,1)),0)+IFERROR(SUMIFS(E:E,G:G,"Ainukasutuses pind",C:C,"üüritav pind",H:H,BI298,A:A,10)/SUMIFS(E:E,G:G,"Ainukasutuses pind",C:C,"üüritav pind",A:A,10)*(IF(G298="Korruse üldpind", SUMIFS(E:E,G:G,"Ühiskasutuses korruse pind",C:C,"üüritav pind",A:A,10,BH:BH,1),SUMIFS(E:E,G:G,"Korruse üldpind",C:C,"üüritav pind",A:A,10,BH:BH,1))+SUMIFS(E:E,G:G,"Ühiskasutuses korruse pind",C:C,"üüritav pind",A:A,10,BH:BH,1)), 0)+IFERROR(SUMIFS(E:E,G:G,"Ainukasutuses pind",C:C,"üüritav pind",H:H,BI298,A:A,11)/SUMIFS(E:E,G:G,"Ainukasutuses pind",C:C,"üüritav pind",A:A,11)*(IF(G298="Korruse üldpind",SUMIFS(E:E,G:G,"Ühiskasutuses korruse pind",C:C,"üüritav pind",A:A,11,BH:BH,1),SUMIFS(E:E,G:G,"Korruse üldpind",C:C,"üüritav pind",A:A,11,BH:BH,1))+SUMIFS(E:E,G:G,"Ühiskasutuses korruse pind",C:C,"üüritav pind",A:A,11,BH:BH,1)), 0)+IFERROR(SUMIFS(E:E,G:G,"Ainukasutuses pind",C:C,"üüritav pind",H:H,BI298,A:A,12)/SUMIFS(E:E,G:G,"Ainukasutuses pind",C:C,"üüritav pind",A:A,12)*(IF(G298="Korruse üldpind", SUMIFS(E:E,G:G,"Ühiskasutuses korruse pind",C:C,"üüritav pind",A:A,12,BH:BH,1),SUMIFS(E:E,G:G,"Korruse üldpind",C:C,"üüritav pind",A:A,12,BH:BH,1))+SUMIFS(E:E,G:G,"Ühiskasutuses korruse pind",C:C,"üüritav pind",A:A,12,BH:BH,1)),0)+IFERROR(SUMIFS(E:E,G:G,"Ainukasutuses pind",C:C,"üüritav pind",H:H,BI298,A:A,13)/SUMIFS(E:E,G:G,"Ainukasutuses pind",C:C,"üüritav pind",A:A,13)*(IF(G298="Korruse üldpind", SUMIFS(E:E,G:G,"Ühiskasutuses korruse pind",C:C,"üüritav pind",A:A,13,BH:BH,1),SUMIFS(E:E,G:G,"Korruse üldpind",C:C,"üüritav pind",A:A,13,BH:BH,1))+SUMIFS(E:E,G:G,"Ühiskasutuses korruse pind",C:C,"üüritav pind",A:A,13,BH:BH,1)),0)+IFERROR(SUMIFS(E:E,G:G,"Ainukasutuses pind",C:C,"Üüritav pind",H:H,BI298,A:A,14)/SUMIFS(E:E,G:G,"Ainukasutuses pind",C:C,"Üüritav pind",A:A,14)*(IF(G298="Korruse üldpind", SUMIFS(E:E,G:G,"Ühiskasutuses korruse pind",C:C,"üüritav pind",A:A,14,BH:BH,1),SUMIFS(E:E,G:G,"Korruse üldpind",C:C,"üüritav pind",A:A,14,BH:BH,1))+SUMIFS(E:E,G:G,"Ühiskasutuses korruse pind",C:C,"üüritav pind",A:A,14,BH:BH,1)), 0),IF(BI298="Aktiivne vakantsus", SUMIFS(E:E,C:C,"üüritav pind",G:G,"Ühiskasutuses korruse pind",BH:BH,1)+SUMIFS(E:E,C:C,"üüritav pind",G:G,"Korruse üldpind",BH:BH,1)-SUM($BL$2:BL297), IF(BI298="Üüritav büroopind kokku", SUM($BL$2:BL297), "")))</f>
        <v/>
      </c>
      <c r="BM298" s="34" t="str">
        <f ca="1">IF(BF298&lt;&gt;"",IFERROR(AY298/SUM($AY$3:OFFSET($AY$3,MATCH("Üüritav büroopind kokku",$BI$5:$BI$300,0),0))*(SUMIFS(E:E,G:G,"Ühiskasutuses hoone pind",C:C,"ÜÜRITAV PIND",BH:BH,1)+SUMIFS(E:E,G:G,"Hoone üldpind",C:C,"ÜÜRITAV PIND",BH:BH,1)),0),IF(BI298="Aktiivne vakantsus",IFERROR(AY298/SUM($AY$3:OFFSET($AY$3,MATCH("Üüritav büroopind kokku",$BI$5:$BI$300,0),0))*(SUMIFS(E:E,G:G,"Ühiskasutuses hoone pind",C:C,"ÜÜRITAV PIND",BH:BH,1)+SUMIFS(E:E,G:G,"Hoone üldpind",C:C,"ÜÜRITAV PIND",BH:BH,1)),0),IF(BI298="Üüritav büroopind kokku",SUM($BM$2:BM297),"")))</f>
        <v/>
      </c>
      <c r="BN298" s="34" t="str">
        <f>IF(OR(BF298&lt;&gt;"",BI298="Aktiivne vakantsus"),IFERROR(SUMIFS(INDEX($AC$3:$AU$1002,0,MATCH($BI298,AC$2:AU$2,0)),$BH$3:$BH$1002,1),0),IF(BI298="Üüritav büroopind kokku",SUM($BN$2:BN297), ""))</f>
        <v/>
      </c>
      <c r="BO298" s="34" t="str">
        <f t="shared" si="33"/>
        <v/>
      </c>
      <c r="BP298" s="114" t="str">
        <f t="shared" ca="1" si="31"/>
        <v/>
      </c>
    </row>
    <row r="299" spans="1:68" ht="15" thickBot="1" x14ac:dyDescent="0.3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c r="BH299" s="108" t="str">
        <f t="shared" si="32"/>
        <v/>
      </c>
      <c r="BI299" s="115" t="str">
        <f t="shared" si="34"/>
        <v/>
      </c>
      <c r="BJ299" s="115" t="str">
        <f t="shared" si="35"/>
        <v/>
      </c>
      <c r="BK299" s="115" t="str">
        <f>IF(BF299&lt;&gt;"",IF(SUMIFS(E:E,H:H,BI299,G:G,"Ainukasutuses pind",C:C,"ÜÜRITAV PIND",BH:BH,1)=0,0,SUMIFS(E:E,H:H,BI299,G:G,"Ainukasutuses pind",C:C,"ÜÜRITAV PIND",BH:BH,1)),IF(BI299="Aktiivne vakantsus",SUMIFS(E:E,C:C,"üüritav pind",G:G,"ainukasutuses pind",BH:BH,1)-SUM($BK$2:BK298),IF(BI299="Üüritav büroopind kokku",SUM($BK$2:BK298),"")))</f>
        <v/>
      </c>
      <c r="BL299" s="115" t="str">
        <f>IF(BF299&lt;&gt;"",IFERROR(SUMIFS(E:E,G:G,"Ainukasutuses pind",C:C,"üüritav pind",H:H,BI299,A:A,-4)/SUMIFS(E:E,G:G,"Ainukasutuses pind",C:C,"üüritav pind",A:A,-4)*(IF(G299="Korruse üldpind", SUMIFS(E:E,G:G,"Ühiskasutuses korruse pind",C:C,"üüritav pind",A:A,-4,BH:BH,1),SUMIFS(E:E,G:G,"Korruse üldpind",C:C,"üüritav pind",A:A,-4,BH:BH,1))+SUMIFS(E:E,G:G,"Ühiskasutuses korruse pind",C:C,"üüritav pind",A:A,-4,BH:BH,1)),0)+IFERROR(SUMIFS(E:E,G:G,"Ainukasutuses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pind",H:H,BI299,A:A,-1)/SUMIFS(E:E,G:G,"Ainukasutuses pind",C:C,"üüritav pind",A:A,-1)*(IF(G299="Korruse üldpind",SUMIFS(E:E,G:G,"Ühiskasutuses korruse pind",C:C,"üüritav pind",A:A,-1,BH:BH,1),SUMIFS(E:E,G:G,"Korruse üldpind",C:C,"üüritav pind",A:A,-1,BH:BH,1))+SUMIFS(E:E,G:G,"Ühiskasutuses korruse pind",C:C,"üüritav pind",A:A,-1,BH:BH,1)),0)+IFERROR(SUMIFS(E:E,G:G,"Ainukasutuses pind",C:C,"üüritav pind",H:H,BI299,A:A,0)/SUMIFS(E:E,G:G,"Ainukasutuses pind",C:C,"üüritav pind",A:A,0)*(IF(G299="Korruse üldpind", SUMIFS(E:E,G:G,"Ühiskasutuses korruse pind",C:C,"üüritav pind",A:A,0,BH:BH,1),SUMIFS(E:E,G:G,"Korruse üldpind",C:C,"üüritav pind",A:A,0,BH:BH,1))+SUMIFS(E:E,G:G,"Ühiskasutuses korruse pind",C:C,"üüritav pind",A:A,0,BH:BH,1)),0)+IFERROR(SUMIFS(E:E,G:G,"Ainukasutuses pind",C:C,"üüritav pind",H:H,BI299,A:A,1)/SUMIFS(E:E,G:G,"Ainukasutuses pind",C:C,"üüritav pind",A:A,1)*(IF(G299="Korruse üldpind", SUMIFS(E:E,G:G,"Ühiskasutuses korruse pind",C:C,"üüritav pind",A:A,1,BH:BH,1),SUMIFS(E:E,G:G,"Korruse üldpind",C:C,"üüritav pind",A:A,1,BH:BH,1))+SUMIFS(E:E,G:G,"Ühiskasutuses korruse pind",C:C,"üüritav pind",A:A,1,BH:BH,1)),0)+IFERROR(SUMIFS(E:E,G:G,"Ainukasutuses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 0)+IFERROR(SUMIFS(E:E,G:G,"Ainukasutuses pind",C:C,"üüritav pind",H:H,BI299,A:A,4)/SUMIFS(E:E,G:G,"Ainukasutuses pind",C:C,"üüritav pind",A:A,4)*(IF(G299="Korruse üldpind",SUMIFS(E:E,G:G,"Ühiskasutuses korruse pind",C:C,"üüritav pind",A:A,4,BH:BH,1),SUMIFS(E:E,G:G,"Korruse üldpind",C:C,"üüritav pind",A:A,4,BH:BH,1))+SUMIFS(E:E,G:G,"Ühiskasutuses korruse pind",C:C,"üüritav pind",A:A,4,BH:BH,1)), 0)+IFERROR(SUMIFS(E:E,G:G,"Ainukasutuses pind",C:C,"üüritav pind",H:H,BI299,A:A,5)/SUMIFS(E:E,G:G,"Ainukasutuses pind",C:C,"üüritav pind",A:A,5)*(IF(G299="Korruse üldpind", SUMIFS(E:E,G:G,"Ühiskasutuses korruse pind",C:C,"üüritav pind",A:A,5,BH:BH,1),SUMIFS(E:E,G:G,"Korruse üldpind",C:C,"üüritav pind",A:A,5,BH:BH,1))+SUMIFS(E:E,G:G,"Ühiskasutuses korruse pind",C:C,"üüritav pind",A:A,5,BH:BH,1)), 0)+IFERROR(SUMIFS(E:E,G:G,"Ainukasutuses pind",C:C,"üüritav pind",H:H,BI299,A:A,6)/SUMIFS(E:E,G:G,"Ainukasutuses pind",C:C,"üüritav pind",A:A,6)*(IF(G299="Korruse üldpind", SUMIFS(E:E,G:G,"Ühiskasutuses korruse pind",C:C,"üüritav pind",A:A,6,BH:BH,1),SUMIFS(E:E,G:G,"Korruse üldpind",C:C,"üüritav pind",A:A,6,BH:BH,1))+SUMIFS(E:E,G:G,"Ühiskasutuses korruse pind",C:C,"üüritav pind",A:A,6,BH:BH,1)),0)+IFERROR(SUMIFS(E:E,G:G,"Ainukasutuses pind",C:C,"üüritav pind",H:H,BI299,A:A,7)/SUMIFS(E:E,G:G,"Ainukasutuses pind",C:C,"üüritav pind",A:A,7)*(IF(G299="Korruse üldpind", SUMIFS(E:E,G:G,"Ühiskasutuses korruse pind",C:C,"üüritav pind",A:A,7,BH:BH,1),SUMIFS(E:E,G:G,"Korruse üldpind",C:C,"üüritav pind",A:A,7,BH:BH,1))+SUMIFS(E:E,G:G,"Ühiskasutuses korruse pind",C:C,"üüritav pind",A:A,7,BH:BH,1)),0)+IFERROR(SUMIFS(E:E,G:G,"Ainukasutuses pind",C:C,"üüritav pind",H:H,BI299,A:A,8)/SUMIFS(E:E,G:G,"Ainukasutuses pind",C:C,"üüritav pind",A:A,8)*(IF(G299="Korruse üldpind", SUMIFS(E:E,G:G,"Ühiskasutuses korruse pind",C:C,"üüritav pind",A:A,8,BH:BH,1),SUMIFS(E:E,G:G,"Korruse üldpind",C:C,"üüritav pind",A:A,8,BH:BH,1))+SUMIFS(E:E,G:G,"Ühiskasutuses korruse pind",C:C,"üüritav pind",A:A,8,BH:BH,1)),0)+IFERROR(SUMIFS(E:E,G:G,"Ainukasutuses pind",C:C,"üüritav pind",H:H,BI299,A:A,9)/SUMIFS(E:E,G:G,"Ainukasutuses pind",C:C,"üüritav pind",A:A,9)*(IF(G299="Korruse üldpind", SUMIFS(E:E,G:G,"Ühiskasutuses korruse pind",C:C,"üüritav pind",A:A,9,BH:BH,1),SUMIFS(E:E,G:G,"Korruse üldpind",C:C,"üüritav pind",A:A,9,BH:BH,1))+SUMIFS(E:E,G:G,"Ühiskasutuses korruse pind",C:C,"üüritav pind",A:A,9,BH:BH,1)),0)+IFERROR(SUMIFS(E:E,G:G,"Ainukasutuses pind",C:C,"üüritav pind",H:H,BI299,A:A,10)/SUMIFS(E:E,G:G,"Ainukasutuses pind",C:C,"üüritav pind",A:A,10)*(IF(G299="Korruse üldpind", SUMIFS(E:E,G:G,"Ühiskasutuses korruse pind",C:C,"üüritav pind",A:A,10,BH:BH,1),SUMIFS(E:E,G:G,"Korruse üldpind",C:C,"üüritav pind",A:A,10,BH:BH,1))+SUMIFS(E:E,G:G,"Ühiskasutuses korruse pind",C:C,"üüritav pind",A:A,10,BH:BH,1)), 0)+IFERROR(SUMIFS(E:E,G:G,"Ainukasutuses pind",C:C,"üüritav pind",H:H,BI299,A:A,11)/SUMIFS(E:E,G:G,"Ainukasutuses pind",C:C,"üüritav pind",A:A,11)*(IF(G299="Korruse üldpind",SUMIFS(E:E,G:G,"Ühiskasutuses korruse pind",C:C,"üüritav pind",A:A,11,BH:BH,1),SUMIFS(E:E,G:G,"Korruse üldpind",C:C,"üüritav pind",A:A,11,BH:BH,1))+SUMIFS(E:E,G:G,"Ühiskasutuses korruse pind",C:C,"üüritav pind",A:A,11,BH:BH,1)), 0)+IFERROR(SUMIFS(E:E,G:G,"Ainukasutuses pind",C:C,"üüritav pind",H:H,BI299,A:A,12)/SUMIFS(E:E,G:G,"Ainukasutuses pind",C:C,"üüritav pind",A:A,12)*(IF(G299="Korruse üldpind", SUMIFS(E:E,G:G,"Ühiskasutuses korruse pind",C:C,"üüritav pind",A:A,12,BH:BH,1),SUMIFS(E:E,G:G,"Korruse üldpind",C:C,"üüritav pind",A:A,12,BH:BH,1))+SUMIFS(E:E,G:G,"Ühiskasutuses korruse pind",C:C,"üüritav pind",A:A,12,BH:BH,1)),0)+IFERROR(SUMIFS(E:E,G:G,"Ainukasutuses pind",C:C,"üüritav pind",H:H,BI299,A:A,13)/SUMIFS(E:E,G:G,"Ainukasutuses pind",C:C,"üüritav pind",A:A,13)*(IF(G299="Korruse üldpind", SUMIFS(E:E,G:G,"Ühiskasutuses korruse pind",C:C,"üüritav pind",A:A,13,BH:BH,1),SUMIFS(E:E,G:G,"Korruse üldpind",C:C,"üüritav pind",A:A,13,BH:BH,1))+SUMIFS(E:E,G:G,"Ühiskasutuses korruse pind",C:C,"üüritav pind",A:A,13,BH:BH,1)),0)+IFERROR(SUMIFS(E:E,G:G,"Ainukasutuses pind",C:C,"Üüritav pind",H:H,BI299,A:A,14)/SUMIFS(E:E,G:G,"Ainukasutuses pind",C:C,"Üüritav pind",A:A,14)*(IF(G299="Korruse üldpind", SUMIFS(E:E,G:G,"Ühiskasutuses korruse pind",C:C,"üüritav pind",A:A,14,BH:BH,1),SUMIFS(E:E,G:G,"Korruse üldpind",C:C,"üüritav pind",A:A,14,BH:BH,1))+SUMIFS(E:E,G:G,"Ühiskasutuses korruse pind",C:C,"üüritav pind",A:A,14,BH:BH,1)), 0),IF(BI299="Aktiivne vakantsus", SUMIFS(E:E,C:C,"üüritav pind",G:G,"Ühiskasutuses korruse pind",BH:BH,1)+SUMIFS(E:E,C:C,"üüritav pind",G:G,"Korruse üldpind",BH:BH,1)-SUM($BL$2:BL298), IF(BI299="Üüritav büroopind kokku", SUM($BL$2:BL298), "")))</f>
        <v/>
      </c>
      <c r="BM299" s="115" t="str">
        <f ca="1">IF(BF299&lt;&gt;"",IFERROR(AY299/SUM($AY$3:OFFSET($AY$3,MATCH("Üüritav büroopind kokku",$BI$5:$BI$300,0),0))*(SUMIFS(E:E,G:G,"Ühiskasutuses hoone pind",C:C,"ÜÜRITAV PIND",BH:BH,1)+SUMIFS(E:E,G:G,"Hoone üldpind",C:C,"ÜÜRITAV PIND",BH:BH,1)),0),IF(BI299="Aktiivne vakantsus",IFERROR(AY299/SUM($AY$3:OFFSET($AY$3,MATCH("Üüritav büroopind kokku",$BI$5:$BI$300,0),0))*(SUMIFS(E:E,G:G,"Ühiskasutuses hoone pind",C:C,"ÜÜRITAV PIND",BH:BH,1)+SUMIFS(E:E,G:G,"Hoone üldpind",C:C,"ÜÜRITAV PIND",BH:BH,1)),0),IF(BI299="Üüritav büroopind kokku",SUM($BM$2:BM298),"")))</f>
        <v/>
      </c>
      <c r="BN299" s="115" t="str">
        <f>IF(OR(BF299&lt;&gt;"",BI299="Aktiivne vakantsus"),IFERROR(SUMIFS(INDEX($AC$3:$AU$1002,0,MATCH($BI299,AC$2:AU$2,0)),$BH$3:$BH$1002,1),0),IF(BI299="Üüritav büroopind kokku",SUM($BN$2:BN298), ""))</f>
        <v/>
      </c>
      <c r="BO299" s="115" t="str">
        <f t="shared" si="33"/>
        <v/>
      </c>
      <c r="BP299" s="116" t="str">
        <f t="shared" ca="1" si="31"/>
        <v/>
      </c>
    </row>
    <row r="300" spans="1:68" x14ac:dyDescent="0.3">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c r="BH300" s="108" t="str">
        <f t="shared" si="32"/>
        <v/>
      </c>
      <c r="BI300" s="22"/>
      <c r="BJ300" s="22"/>
      <c r="BK300" s="53"/>
      <c r="BM300" s="53"/>
      <c r="BN300" s="53"/>
      <c r="BO300" s="53"/>
      <c r="BP300" s="111"/>
    </row>
    <row r="301" spans="1:68" x14ac:dyDescent="0.3">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c r="BH301" s="108" t="str">
        <f t="shared" si="32"/>
        <v/>
      </c>
      <c r="BI301" s="22"/>
      <c r="BJ301" s="22"/>
      <c r="BK301" s="53"/>
      <c r="BM301" s="53"/>
      <c r="BN301" s="53"/>
      <c r="BO301" s="53"/>
      <c r="BP301" s="111"/>
    </row>
    <row r="302" spans="1:68" x14ac:dyDescent="0.3">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c r="BH302" s="108" t="str">
        <f t="shared" si="32"/>
        <v/>
      </c>
      <c r="BI302" s="22"/>
      <c r="BJ302" s="22"/>
      <c r="BK302" s="53"/>
      <c r="BM302" s="53"/>
      <c r="BN302" s="53"/>
      <c r="BO302" s="53"/>
      <c r="BP302" s="111"/>
    </row>
    <row r="303" spans="1:68" x14ac:dyDescent="0.3">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c r="BH303" s="108" t="str">
        <f t="shared" si="32"/>
        <v/>
      </c>
      <c r="BI303" s="22"/>
      <c r="BJ303" s="22"/>
      <c r="BK303" s="53"/>
      <c r="BM303" s="53"/>
      <c r="BN303" s="53"/>
      <c r="BO303" s="53"/>
      <c r="BP303" s="111"/>
    </row>
    <row r="304" spans="1:68" x14ac:dyDescent="0.3">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c r="BH304" s="108" t="str">
        <f t="shared" si="32"/>
        <v/>
      </c>
      <c r="BI304" s="22"/>
      <c r="BJ304" s="22"/>
      <c r="BK304" s="53"/>
      <c r="BM304" s="53"/>
      <c r="BN304" s="53"/>
      <c r="BO304" s="53"/>
      <c r="BP304" s="111"/>
    </row>
    <row r="305" spans="1:68" x14ac:dyDescent="0.3">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c r="BH305" s="108" t="str">
        <f t="shared" si="32"/>
        <v/>
      </c>
      <c r="BI305" s="22"/>
      <c r="BJ305" s="22"/>
      <c r="BK305" s="53"/>
      <c r="BM305" s="53"/>
      <c r="BN305" s="53"/>
      <c r="BO305" s="53"/>
      <c r="BP305" s="111"/>
    </row>
    <row r="306" spans="1:68" x14ac:dyDescent="0.3">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c r="BH306" s="108" t="str">
        <f t="shared" si="32"/>
        <v/>
      </c>
      <c r="BI306" s="22"/>
      <c r="BJ306" s="22"/>
      <c r="BK306" s="53"/>
      <c r="BM306" s="53"/>
      <c r="BN306" s="53"/>
      <c r="BO306" s="53"/>
      <c r="BP306" s="111"/>
    </row>
    <row r="307" spans="1:68" x14ac:dyDescent="0.3">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c r="BH307" s="108" t="str">
        <f t="shared" si="32"/>
        <v/>
      </c>
      <c r="BI307" s="22"/>
      <c r="BJ307" s="22"/>
      <c r="BK307" s="53"/>
      <c r="BM307" s="53"/>
      <c r="BN307" s="53"/>
      <c r="BO307" s="53"/>
      <c r="BP307" s="111"/>
    </row>
    <row r="308" spans="1:68" x14ac:dyDescent="0.3">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c r="BH308" s="108" t="str">
        <f t="shared" si="32"/>
        <v/>
      </c>
      <c r="BI308" s="22"/>
      <c r="BJ308" s="22"/>
      <c r="BK308" s="53"/>
      <c r="BM308" s="53"/>
      <c r="BN308" s="53"/>
      <c r="BO308" s="53"/>
      <c r="BP308" s="111"/>
    </row>
    <row r="309" spans="1:68" x14ac:dyDescent="0.3">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c r="BH309" s="108" t="str">
        <f t="shared" si="32"/>
        <v/>
      </c>
      <c r="BI309" s="22"/>
      <c r="BJ309" s="22"/>
      <c r="BK309" s="53"/>
      <c r="BM309" s="53"/>
      <c r="BN309" s="53"/>
      <c r="BO309" s="53"/>
      <c r="BP309" s="111"/>
    </row>
    <row r="310" spans="1:68" x14ac:dyDescent="0.3">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c r="BH310" s="108" t="str">
        <f t="shared" si="32"/>
        <v/>
      </c>
      <c r="BI310" s="22"/>
      <c r="BJ310" s="22"/>
      <c r="BK310" s="53"/>
      <c r="BM310" s="53"/>
      <c r="BN310" s="53"/>
      <c r="BO310" s="53"/>
      <c r="BP310" s="111"/>
    </row>
    <row r="311" spans="1:68" x14ac:dyDescent="0.3">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c r="BH311" s="108" t="str">
        <f t="shared" si="32"/>
        <v/>
      </c>
      <c r="BI311" s="22"/>
      <c r="BJ311" s="22"/>
      <c r="BK311" s="53"/>
      <c r="BM311" s="53"/>
      <c r="BN311" s="53"/>
      <c r="BO311" s="53"/>
      <c r="BP311" s="111"/>
    </row>
    <row r="312" spans="1:68" x14ac:dyDescent="0.3">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c r="BH312" s="108" t="str">
        <f t="shared" si="32"/>
        <v/>
      </c>
      <c r="BI312" s="22"/>
      <c r="BJ312" s="22"/>
      <c r="BK312" s="53"/>
      <c r="BM312" s="53"/>
      <c r="BN312" s="53"/>
      <c r="BO312" s="53"/>
      <c r="BP312" s="111"/>
    </row>
    <row r="313" spans="1:68" x14ac:dyDescent="0.3">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c r="BH313" s="108" t="str">
        <f t="shared" si="32"/>
        <v/>
      </c>
      <c r="BI313" s="22"/>
      <c r="BJ313" s="22"/>
      <c r="BK313" s="53"/>
      <c r="BM313" s="53"/>
      <c r="BN313" s="53"/>
      <c r="BO313" s="53"/>
      <c r="BP313" s="111"/>
    </row>
    <row r="314" spans="1:68" x14ac:dyDescent="0.3">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c r="BH314" s="108" t="str">
        <f t="shared" si="32"/>
        <v/>
      </c>
      <c r="BI314" s="22"/>
      <c r="BJ314" s="22"/>
      <c r="BK314" s="53"/>
      <c r="BM314" s="53"/>
      <c r="BN314" s="53"/>
      <c r="BO314" s="53"/>
      <c r="BP314" s="111"/>
    </row>
    <row r="315" spans="1:68" x14ac:dyDescent="0.3">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c r="BH315" s="108" t="str">
        <f t="shared" si="32"/>
        <v/>
      </c>
      <c r="BI315" s="22"/>
      <c r="BJ315" s="22"/>
      <c r="BK315" s="53"/>
      <c r="BM315" s="53"/>
      <c r="BN315" s="53"/>
      <c r="BO315" s="53"/>
      <c r="BP315" s="111"/>
    </row>
    <row r="316" spans="1:68" x14ac:dyDescent="0.3">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c r="BH316" s="108" t="str">
        <f t="shared" si="32"/>
        <v/>
      </c>
      <c r="BI316" s="22"/>
      <c r="BJ316" s="22"/>
      <c r="BK316" s="53"/>
      <c r="BM316" s="53"/>
      <c r="BN316" s="53"/>
      <c r="BO316" s="53"/>
      <c r="BP316" s="111"/>
    </row>
    <row r="317" spans="1:68" x14ac:dyDescent="0.3">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c r="BH317" s="108" t="str">
        <f t="shared" si="32"/>
        <v/>
      </c>
      <c r="BI317" s="22"/>
      <c r="BJ317" s="22"/>
      <c r="BK317" s="53"/>
      <c r="BM317" s="53"/>
      <c r="BN317" s="53"/>
      <c r="BO317" s="53"/>
      <c r="BP317" s="111"/>
    </row>
    <row r="318" spans="1:68" x14ac:dyDescent="0.3">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c r="BH318" s="108" t="str">
        <f t="shared" si="32"/>
        <v/>
      </c>
      <c r="BI318" s="22"/>
      <c r="BJ318" s="22"/>
      <c r="BK318" s="53"/>
      <c r="BM318" s="53"/>
      <c r="BN318" s="53"/>
      <c r="BO318" s="53"/>
      <c r="BP318" s="111"/>
    </row>
    <row r="319" spans="1:68" x14ac:dyDescent="0.3">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c r="BH319" s="108" t="str">
        <f t="shared" si="32"/>
        <v/>
      </c>
      <c r="BI319" s="22"/>
      <c r="BJ319" s="22"/>
      <c r="BK319" s="53"/>
      <c r="BM319" s="53"/>
      <c r="BN319" s="53"/>
      <c r="BO319" s="53"/>
      <c r="BP319" s="111"/>
    </row>
    <row r="320" spans="1:68" x14ac:dyDescent="0.3">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c r="BH320" s="108" t="str">
        <f t="shared" si="32"/>
        <v/>
      </c>
      <c r="BI320" s="22"/>
      <c r="BJ320" s="22"/>
      <c r="BK320" s="53"/>
      <c r="BM320" s="53"/>
      <c r="BN320" s="53"/>
      <c r="BO320" s="53"/>
      <c r="BP320" s="111"/>
    </row>
    <row r="321" spans="1:68" x14ac:dyDescent="0.3">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c r="BH321" s="108" t="str">
        <f t="shared" si="32"/>
        <v/>
      </c>
      <c r="BI321" s="22"/>
      <c r="BJ321" s="22"/>
      <c r="BK321" s="53"/>
      <c r="BM321" s="53"/>
      <c r="BN321" s="53"/>
      <c r="BO321" s="53"/>
      <c r="BP321" s="111"/>
    </row>
    <row r="322" spans="1:68" x14ac:dyDescent="0.3">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c r="BH322" s="108" t="str">
        <f t="shared" si="32"/>
        <v/>
      </c>
      <c r="BI322" s="22"/>
      <c r="BJ322" s="22"/>
      <c r="BK322" s="53"/>
      <c r="BM322" s="53"/>
      <c r="BN322" s="53"/>
      <c r="BO322" s="53"/>
      <c r="BP322" s="111"/>
    </row>
    <row r="323" spans="1:68" x14ac:dyDescent="0.3">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c r="BH323" s="108" t="str">
        <f t="shared" si="32"/>
        <v/>
      </c>
      <c r="BI323" s="22"/>
      <c r="BJ323" s="22"/>
      <c r="BK323" s="53"/>
      <c r="BM323" s="53"/>
      <c r="BN323" s="53"/>
      <c r="BO323" s="53"/>
      <c r="BP323" s="111"/>
    </row>
    <row r="324" spans="1:68" x14ac:dyDescent="0.3">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c r="BH324" s="108" t="str">
        <f t="shared" ref="BH324:BH387" si="36">IF(OR(D324="Aatrium/Fuajee",D324="Kabinet/Büroo",D324="Koridor",D324="Koristus- ja hooldusruum",D324="Kööginurk/Köök",D324="Nõupidamise ruum",D324="Ooteruum/Teenindusruum",D324="Puhkeruum",D324="WC"), 1, "")</f>
        <v/>
      </c>
      <c r="BI324" s="22"/>
      <c r="BJ324" s="22"/>
      <c r="BK324" s="53"/>
      <c r="BM324" s="53"/>
      <c r="BN324" s="53"/>
      <c r="BO324" s="53"/>
      <c r="BP324" s="111"/>
    </row>
    <row r="325" spans="1:68" x14ac:dyDescent="0.3">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c r="BH325" s="108" t="str">
        <f t="shared" si="36"/>
        <v/>
      </c>
      <c r="BI325" s="22"/>
      <c r="BJ325" s="22"/>
      <c r="BK325" s="53"/>
      <c r="BM325" s="53"/>
      <c r="BN325" s="53"/>
      <c r="BO325" s="53"/>
      <c r="BP325" s="111"/>
    </row>
    <row r="326" spans="1:68" x14ac:dyDescent="0.3">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c r="BH326" s="108" t="str">
        <f t="shared" si="36"/>
        <v/>
      </c>
      <c r="BI326" s="22"/>
      <c r="BJ326" s="22"/>
      <c r="BK326" s="53"/>
      <c r="BM326" s="53"/>
      <c r="BN326" s="53"/>
      <c r="BO326" s="53"/>
      <c r="BP326" s="111"/>
    </row>
    <row r="327" spans="1:68" x14ac:dyDescent="0.3">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c r="BH327" s="108" t="str">
        <f t="shared" si="36"/>
        <v/>
      </c>
      <c r="BI327" s="22"/>
      <c r="BJ327" s="22"/>
      <c r="BK327" s="53"/>
      <c r="BM327" s="53"/>
      <c r="BN327" s="53"/>
      <c r="BO327" s="53"/>
      <c r="BP327" s="111"/>
    </row>
    <row r="328" spans="1:68" x14ac:dyDescent="0.3">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c r="BH328" s="108" t="str">
        <f t="shared" si="36"/>
        <v/>
      </c>
      <c r="BI328" s="22"/>
      <c r="BJ328" s="22"/>
      <c r="BK328" s="53"/>
      <c r="BM328" s="53"/>
      <c r="BN328" s="53"/>
      <c r="BO328" s="53"/>
      <c r="BP328" s="111"/>
    </row>
    <row r="329" spans="1:68" x14ac:dyDescent="0.3">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c r="BH329" s="108" t="str">
        <f t="shared" si="36"/>
        <v/>
      </c>
      <c r="BI329" s="22"/>
      <c r="BJ329" s="22"/>
      <c r="BK329" s="53"/>
      <c r="BM329" s="53"/>
      <c r="BN329" s="53"/>
      <c r="BO329" s="53"/>
      <c r="BP329" s="111"/>
    </row>
    <row r="330" spans="1:68" x14ac:dyDescent="0.3">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c r="BH330" s="108" t="str">
        <f t="shared" si="36"/>
        <v/>
      </c>
      <c r="BI330" s="22"/>
      <c r="BJ330" s="22"/>
      <c r="BK330" s="53"/>
      <c r="BM330" s="53"/>
      <c r="BN330" s="53"/>
      <c r="BO330" s="53"/>
      <c r="BP330" s="111"/>
    </row>
    <row r="331" spans="1:68" x14ac:dyDescent="0.3">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c r="BH331" s="108" t="str">
        <f t="shared" si="36"/>
        <v/>
      </c>
      <c r="BI331" s="22"/>
      <c r="BJ331" s="22"/>
      <c r="BK331" s="53"/>
      <c r="BM331" s="53"/>
      <c r="BN331" s="53"/>
      <c r="BO331" s="53"/>
      <c r="BP331" s="111"/>
    </row>
    <row r="332" spans="1:68" x14ac:dyDescent="0.3">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c r="BH332" s="108" t="str">
        <f t="shared" si="36"/>
        <v/>
      </c>
      <c r="BI332" s="22"/>
      <c r="BJ332" s="22"/>
      <c r="BK332" s="53"/>
      <c r="BM332" s="53"/>
      <c r="BN332" s="53"/>
      <c r="BO332" s="53"/>
      <c r="BP332" s="111"/>
    </row>
    <row r="333" spans="1:68" x14ac:dyDescent="0.3">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c r="BH333" s="108" t="str">
        <f t="shared" si="36"/>
        <v/>
      </c>
      <c r="BI333" s="22"/>
      <c r="BJ333" s="22"/>
      <c r="BK333" s="53"/>
      <c r="BM333" s="53"/>
      <c r="BN333" s="53"/>
      <c r="BO333" s="53"/>
      <c r="BP333" s="111"/>
    </row>
    <row r="334" spans="1:68" x14ac:dyDescent="0.3">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c r="BH334" s="108" t="str">
        <f t="shared" si="36"/>
        <v/>
      </c>
      <c r="BI334" s="22"/>
      <c r="BJ334" s="22"/>
      <c r="BK334" s="53"/>
      <c r="BM334" s="53"/>
      <c r="BN334" s="53"/>
      <c r="BO334" s="53"/>
      <c r="BP334" s="111"/>
    </row>
    <row r="335" spans="1:68" x14ac:dyDescent="0.3">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c r="BH335" s="108" t="str">
        <f t="shared" si="36"/>
        <v/>
      </c>
      <c r="BI335" s="22"/>
      <c r="BJ335" s="22"/>
      <c r="BK335" s="53"/>
      <c r="BM335" s="53"/>
      <c r="BN335" s="53"/>
      <c r="BO335" s="53"/>
      <c r="BP335" s="111"/>
    </row>
    <row r="336" spans="1:68" x14ac:dyDescent="0.3">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c r="BH336" s="108" t="str">
        <f t="shared" si="36"/>
        <v/>
      </c>
      <c r="BI336" s="22"/>
      <c r="BJ336" s="22"/>
      <c r="BK336" s="53"/>
      <c r="BM336" s="53"/>
      <c r="BN336" s="53"/>
      <c r="BO336" s="53"/>
      <c r="BP336" s="111"/>
    </row>
    <row r="337" spans="1:68" x14ac:dyDescent="0.3">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c r="BH337" s="108" t="str">
        <f t="shared" si="36"/>
        <v/>
      </c>
      <c r="BI337" s="22"/>
      <c r="BJ337" s="22"/>
      <c r="BK337" s="53"/>
      <c r="BM337" s="53"/>
      <c r="BN337" s="53"/>
      <c r="BO337" s="53"/>
      <c r="BP337" s="111"/>
    </row>
    <row r="338" spans="1:68" x14ac:dyDescent="0.3">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c r="BH338" s="108" t="str">
        <f t="shared" si="36"/>
        <v/>
      </c>
      <c r="BI338" s="22"/>
      <c r="BJ338" s="22"/>
      <c r="BK338" s="53"/>
      <c r="BM338" s="53"/>
      <c r="BN338" s="53"/>
      <c r="BO338" s="53"/>
      <c r="BP338" s="111"/>
    </row>
    <row r="339" spans="1:68" x14ac:dyDescent="0.3">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c r="BH339" s="108" t="str">
        <f t="shared" si="36"/>
        <v/>
      </c>
      <c r="BI339" s="22"/>
      <c r="BJ339" s="22"/>
      <c r="BK339" s="53"/>
      <c r="BM339" s="53"/>
      <c r="BN339" s="53"/>
      <c r="BO339" s="53"/>
      <c r="BP339" s="111"/>
    </row>
    <row r="340" spans="1:68" x14ac:dyDescent="0.3">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c r="BH340" s="108" t="str">
        <f t="shared" si="36"/>
        <v/>
      </c>
      <c r="BI340" s="22"/>
      <c r="BJ340" s="22"/>
      <c r="BK340" s="53"/>
      <c r="BM340" s="53"/>
      <c r="BN340" s="53"/>
      <c r="BO340" s="53"/>
      <c r="BP340" s="111"/>
    </row>
    <row r="341" spans="1:68" x14ac:dyDescent="0.3">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c r="BH341" s="108" t="str">
        <f t="shared" si="36"/>
        <v/>
      </c>
      <c r="BI341" s="22"/>
      <c r="BJ341" s="22"/>
      <c r="BK341" s="53"/>
      <c r="BM341" s="53"/>
      <c r="BN341" s="53"/>
      <c r="BO341" s="53"/>
      <c r="BP341" s="111"/>
    </row>
    <row r="342" spans="1:68" x14ac:dyDescent="0.3">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c r="BH342" s="108" t="str">
        <f t="shared" si="36"/>
        <v/>
      </c>
      <c r="BI342" s="22"/>
      <c r="BJ342" s="22"/>
      <c r="BK342" s="53"/>
      <c r="BM342" s="53"/>
      <c r="BN342" s="53"/>
      <c r="BO342" s="53"/>
      <c r="BP342" s="111"/>
    </row>
    <row r="343" spans="1:68" x14ac:dyDescent="0.3">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c r="BH343" s="108" t="str">
        <f t="shared" si="36"/>
        <v/>
      </c>
      <c r="BI343" s="22"/>
      <c r="BJ343" s="22"/>
      <c r="BK343" s="53"/>
      <c r="BM343" s="53"/>
      <c r="BN343" s="53"/>
      <c r="BO343" s="53"/>
      <c r="BP343" s="111"/>
    </row>
    <row r="344" spans="1:68" x14ac:dyDescent="0.3">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c r="BH344" s="108" t="str">
        <f t="shared" si="36"/>
        <v/>
      </c>
      <c r="BI344" s="22"/>
      <c r="BJ344" s="22"/>
      <c r="BK344" s="53"/>
      <c r="BM344" s="53"/>
      <c r="BN344" s="53"/>
      <c r="BO344" s="53"/>
      <c r="BP344" s="111"/>
    </row>
    <row r="345" spans="1:68" x14ac:dyDescent="0.3">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c r="BH345" s="108" t="str">
        <f t="shared" si="36"/>
        <v/>
      </c>
      <c r="BI345" s="22"/>
      <c r="BJ345" s="22"/>
      <c r="BK345" s="53"/>
      <c r="BM345" s="53"/>
      <c r="BN345" s="53"/>
      <c r="BO345" s="53"/>
      <c r="BP345" s="111"/>
    </row>
    <row r="346" spans="1:68" x14ac:dyDescent="0.3">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c r="BH346" s="108" t="str">
        <f t="shared" si="36"/>
        <v/>
      </c>
      <c r="BI346" s="22"/>
      <c r="BJ346" s="22"/>
      <c r="BK346" s="53"/>
      <c r="BM346" s="53"/>
      <c r="BN346" s="53"/>
      <c r="BO346" s="53"/>
      <c r="BP346" s="111"/>
    </row>
    <row r="347" spans="1:68" x14ac:dyDescent="0.3">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c r="BH347" s="108" t="str">
        <f t="shared" si="36"/>
        <v/>
      </c>
      <c r="BI347" s="22"/>
      <c r="BJ347" s="22"/>
      <c r="BK347" s="53"/>
      <c r="BM347" s="53"/>
      <c r="BN347" s="53"/>
      <c r="BO347" s="53"/>
      <c r="BP347" s="111"/>
    </row>
    <row r="348" spans="1:68" x14ac:dyDescent="0.3">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c r="BH348" s="108" t="str">
        <f t="shared" si="36"/>
        <v/>
      </c>
      <c r="BI348" s="22"/>
      <c r="BJ348" s="22"/>
      <c r="BK348" s="53"/>
      <c r="BM348" s="53"/>
      <c r="BN348" s="53"/>
      <c r="BO348" s="53"/>
      <c r="BP348" s="111"/>
    </row>
    <row r="349" spans="1:68" x14ac:dyDescent="0.3">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c r="BH349" s="108" t="str">
        <f t="shared" si="36"/>
        <v/>
      </c>
      <c r="BI349" s="22"/>
      <c r="BJ349" s="22"/>
      <c r="BK349" s="53"/>
      <c r="BM349" s="53"/>
      <c r="BN349" s="53"/>
      <c r="BO349" s="53"/>
      <c r="BP349" s="111"/>
    </row>
    <row r="350" spans="1:68" x14ac:dyDescent="0.3">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c r="BH350" s="108" t="str">
        <f t="shared" si="36"/>
        <v/>
      </c>
      <c r="BI350" s="22"/>
      <c r="BJ350" s="22"/>
      <c r="BK350" s="53"/>
      <c r="BM350" s="53"/>
      <c r="BN350" s="53"/>
      <c r="BO350" s="53"/>
      <c r="BP350" s="111"/>
    </row>
    <row r="351" spans="1:68" x14ac:dyDescent="0.3">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c r="BH351" s="108" t="str">
        <f t="shared" si="36"/>
        <v/>
      </c>
      <c r="BI351" s="22"/>
      <c r="BJ351" s="22"/>
      <c r="BK351" s="53"/>
      <c r="BM351" s="53"/>
      <c r="BN351" s="53"/>
      <c r="BO351" s="53"/>
      <c r="BP351" s="111"/>
    </row>
    <row r="352" spans="1:68" x14ac:dyDescent="0.3">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c r="BH352" s="108" t="str">
        <f t="shared" si="36"/>
        <v/>
      </c>
      <c r="BI352" s="22"/>
      <c r="BJ352" s="22"/>
      <c r="BK352" s="53"/>
      <c r="BM352" s="53"/>
      <c r="BN352" s="53"/>
      <c r="BO352" s="53"/>
      <c r="BP352" s="111"/>
    </row>
    <row r="353" spans="1:68" x14ac:dyDescent="0.3">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c r="BH353" s="108" t="str">
        <f t="shared" si="36"/>
        <v/>
      </c>
      <c r="BI353" s="22"/>
      <c r="BJ353" s="22"/>
      <c r="BK353" s="53"/>
      <c r="BM353" s="53"/>
      <c r="BN353" s="53"/>
      <c r="BO353" s="53"/>
      <c r="BP353" s="111"/>
    </row>
    <row r="354" spans="1:68" x14ac:dyDescent="0.3">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c r="BH354" s="108" t="str">
        <f t="shared" si="36"/>
        <v/>
      </c>
      <c r="BI354" s="22"/>
      <c r="BJ354" s="22"/>
      <c r="BK354" s="53"/>
      <c r="BM354" s="53"/>
      <c r="BN354" s="53"/>
      <c r="BO354" s="53"/>
      <c r="BP354" s="111"/>
    </row>
    <row r="355" spans="1:68" x14ac:dyDescent="0.3">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c r="BH355" s="108" t="str">
        <f t="shared" si="36"/>
        <v/>
      </c>
      <c r="BI355" s="22"/>
      <c r="BJ355" s="22"/>
      <c r="BK355" s="53"/>
      <c r="BM355" s="53"/>
      <c r="BN355" s="53"/>
      <c r="BO355" s="53"/>
      <c r="BP355" s="111"/>
    </row>
    <row r="356" spans="1:68" x14ac:dyDescent="0.3">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c r="BH356" s="108" t="str">
        <f t="shared" si="36"/>
        <v/>
      </c>
      <c r="BI356" s="22"/>
      <c r="BJ356" s="22"/>
      <c r="BK356" s="53"/>
      <c r="BM356" s="53"/>
      <c r="BN356" s="53"/>
      <c r="BO356" s="53"/>
      <c r="BP356" s="111"/>
    </row>
    <row r="357" spans="1:68" x14ac:dyDescent="0.3">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c r="BH357" s="108" t="str">
        <f t="shared" si="36"/>
        <v/>
      </c>
      <c r="BI357" s="22"/>
      <c r="BJ357" s="22"/>
      <c r="BK357" s="53"/>
      <c r="BM357" s="53"/>
      <c r="BN357" s="53"/>
      <c r="BO357" s="53"/>
      <c r="BP357" s="111"/>
    </row>
    <row r="358" spans="1:68" x14ac:dyDescent="0.3">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c r="BH358" s="108" t="str">
        <f t="shared" si="36"/>
        <v/>
      </c>
      <c r="BI358" s="22"/>
      <c r="BJ358" s="22"/>
      <c r="BK358" s="53"/>
      <c r="BM358" s="53"/>
      <c r="BN358" s="53"/>
      <c r="BO358" s="53"/>
      <c r="BP358" s="111"/>
    </row>
    <row r="359" spans="1:68" x14ac:dyDescent="0.3">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c r="BH359" s="108" t="str">
        <f t="shared" si="36"/>
        <v/>
      </c>
      <c r="BI359" s="22"/>
      <c r="BJ359" s="22"/>
      <c r="BK359" s="53"/>
      <c r="BM359" s="53"/>
      <c r="BN359" s="53"/>
      <c r="BO359" s="53"/>
      <c r="BP359" s="111"/>
    </row>
    <row r="360" spans="1:68" x14ac:dyDescent="0.3">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c r="BH360" s="108" t="str">
        <f t="shared" si="36"/>
        <v/>
      </c>
      <c r="BI360" s="22"/>
      <c r="BJ360" s="22"/>
      <c r="BK360" s="53"/>
      <c r="BM360" s="53"/>
      <c r="BN360" s="53"/>
      <c r="BO360" s="53"/>
      <c r="BP360" s="111"/>
    </row>
    <row r="361" spans="1:68" x14ac:dyDescent="0.3">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c r="BH361" s="108" t="str">
        <f t="shared" si="36"/>
        <v/>
      </c>
      <c r="BI361" s="22"/>
      <c r="BJ361" s="22"/>
      <c r="BK361" s="53"/>
      <c r="BM361" s="53"/>
      <c r="BN361" s="53"/>
      <c r="BO361" s="53"/>
      <c r="BP361" s="111"/>
    </row>
    <row r="362" spans="1:68" x14ac:dyDescent="0.3">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c r="BH362" s="108" t="str">
        <f t="shared" si="36"/>
        <v/>
      </c>
      <c r="BI362" s="22"/>
      <c r="BJ362" s="22"/>
      <c r="BK362" s="53"/>
      <c r="BM362" s="53"/>
      <c r="BN362" s="53"/>
      <c r="BO362" s="53"/>
      <c r="BP362" s="111"/>
    </row>
    <row r="363" spans="1:68" x14ac:dyDescent="0.3">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c r="BH363" s="108" t="str">
        <f t="shared" si="36"/>
        <v/>
      </c>
      <c r="BI363" s="22"/>
      <c r="BJ363" s="22"/>
      <c r="BK363" s="53"/>
      <c r="BM363" s="53"/>
      <c r="BN363" s="53"/>
      <c r="BO363" s="53"/>
      <c r="BP363" s="111"/>
    </row>
    <row r="364" spans="1:68" x14ac:dyDescent="0.3">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c r="BH364" s="108" t="str">
        <f t="shared" si="36"/>
        <v/>
      </c>
      <c r="BI364" s="22"/>
      <c r="BJ364" s="22"/>
      <c r="BK364" s="53"/>
      <c r="BM364" s="53"/>
      <c r="BN364" s="53"/>
      <c r="BO364" s="53"/>
      <c r="BP364" s="111"/>
    </row>
    <row r="365" spans="1:68" x14ac:dyDescent="0.3">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c r="BH365" s="108" t="str">
        <f t="shared" si="36"/>
        <v/>
      </c>
      <c r="BI365" s="22"/>
      <c r="BJ365" s="22"/>
      <c r="BK365" s="53"/>
      <c r="BM365" s="53"/>
      <c r="BN365" s="53"/>
      <c r="BO365" s="53"/>
      <c r="BP365" s="111"/>
    </row>
    <row r="366" spans="1:68" x14ac:dyDescent="0.3">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c r="BH366" s="108" t="str">
        <f t="shared" si="36"/>
        <v/>
      </c>
      <c r="BI366" s="22"/>
      <c r="BJ366" s="22"/>
      <c r="BK366" s="53"/>
      <c r="BM366" s="53"/>
      <c r="BN366" s="53"/>
      <c r="BO366" s="53"/>
      <c r="BP366" s="111"/>
    </row>
    <row r="367" spans="1:68" x14ac:dyDescent="0.3">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c r="BH367" s="108" t="str">
        <f t="shared" si="36"/>
        <v/>
      </c>
      <c r="BI367" s="22"/>
      <c r="BJ367" s="22"/>
      <c r="BK367" s="53"/>
      <c r="BM367" s="53"/>
      <c r="BN367" s="53"/>
      <c r="BO367" s="53"/>
      <c r="BP367" s="111"/>
    </row>
    <row r="368" spans="1:68" x14ac:dyDescent="0.3">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c r="BH368" s="108" t="str">
        <f t="shared" si="36"/>
        <v/>
      </c>
      <c r="BI368" s="22"/>
      <c r="BJ368" s="22"/>
      <c r="BK368" s="53"/>
      <c r="BM368" s="53"/>
      <c r="BN368" s="53"/>
      <c r="BO368" s="53"/>
      <c r="BP368" s="111"/>
    </row>
    <row r="369" spans="1:68" x14ac:dyDescent="0.3">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c r="BH369" s="108" t="str">
        <f t="shared" si="36"/>
        <v/>
      </c>
      <c r="BI369" s="22"/>
      <c r="BJ369" s="22"/>
      <c r="BK369" s="53"/>
      <c r="BM369" s="53"/>
      <c r="BN369" s="53"/>
      <c r="BO369" s="53"/>
      <c r="BP369" s="111"/>
    </row>
    <row r="370" spans="1:68" x14ac:dyDescent="0.3">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c r="BH370" s="108" t="str">
        <f t="shared" si="36"/>
        <v/>
      </c>
      <c r="BI370" s="22"/>
      <c r="BJ370" s="22"/>
      <c r="BK370" s="53"/>
      <c r="BM370" s="53"/>
      <c r="BN370" s="53"/>
      <c r="BO370" s="53"/>
      <c r="BP370" s="111"/>
    </row>
    <row r="371" spans="1:68" x14ac:dyDescent="0.3">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c r="BH371" s="108" t="str">
        <f t="shared" si="36"/>
        <v/>
      </c>
      <c r="BI371" s="22"/>
      <c r="BJ371" s="22"/>
      <c r="BK371" s="53"/>
      <c r="BM371" s="53"/>
      <c r="BN371" s="53"/>
      <c r="BO371" s="53"/>
      <c r="BP371" s="111"/>
    </row>
    <row r="372" spans="1:68" x14ac:dyDescent="0.3">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c r="BH372" s="108" t="str">
        <f t="shared" si="36"/>
        <v/>
      </c>
      <c r="BI372" s="22"/>
      <c r="BJ372" s="22"/>
      <c r="BK372" s="53"/>
      <c r="BM372" s="53"/>
      <c r="BN372" s="53"/>
      <c r="BO372" s="53"/>
      <c r="BP372" s="111"/>
    </row>
    <row r="373" spans="1:68" x14ac:dyDescent="0.3">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c r="BH373" s="108" t="str">
        <f t="shared" si="36"/>
        <v/>
      </c>
      <c r="BI373" s="22"/>
      <c r="BJ373" s="22"/>
      <c r="BK373" s="53"/>
      <c r="BM373" s="53"/>
      <c r="BN373" s="53"/>
      <c r="BO373" s="53"/>
      <c r="BP373" s="111"/>
    </row>
    <row r="374" spans="1:68" x14ac:dyDescent="0.3">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c r="BH374" s="108" t="str">
        <f t="shared" si="36"/>
        <v/>
      </c>
      <c r="BI374" s="22"/>
      <c r="BJ374" s="22"/>
      <c r="BK374" s="53"/>
      <c r="BM374" s="53"/>
      <c r="BN374" s="53"/>
      <c r="BO374" s="53"/>
      <c r="BP374" s="111"/>
    </row>
    <row r="375" spans="1:68" x14ac:dyDescent="0.3">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c r="BH375" s="108" t="str">
        <f t="shared" si="36"/>
        <v/>
      </c>
      <c r="BI375" s="22"/>
      <c r="BJ375" s="22"/>
      <c r="BK375" s="53"/>
      <c r="BM375" s="53"/>
      <c r="BN375" s="53"/>
      <c r="BO375" s="53"/>
      <c r="BP375" s="111"/>
    </row>
    <row r="376" spans="1:68" x14ac:dyDescent="0.3">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c r="BH376" s="108" t="str">
        <f t="shared" si="36"/>
        <v/>
      </c>
      <c r="BI376" s="22"/>
      <c r="BJ376" s="22"/>
      <c r="BK376" s="53"/>
      <c r="BM376" s="53"/>
      <c r="BN376" s="53"/>
      <c r="BO376" s="53"/>
      <c r="BP376" s="111"/>
    </row>
    <row r="377" spans="1:68" x14ac:dyDescent="0.3">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c r="BH377" s="108" t="str">
        <f t="shared" si="36"/>
        <v/>
      </c>
      <c r="BI377" s="22"/>
      <c r="BJ377" s="22"/>
      <c r="BK377" s="53"/>
      <c r="BM377" s="53"/>
      <c r="BN377" s="53"/>
      <c r="BO377" s="53"/>
      <c r="BP377" s="111"/>
    </row>
    <row r="378" spans="1:68" x14ac:dyDescent="0.3">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c r="BH378" s="108" t="str">
        <f t="shared" si="36"/>
        <v/>
      </c>
      <c r="BI378" s="22"/>
      <c r="BJ378" s="22"/>
      <c r="BK378" s="53"/>
      <c r="BM378" s="53"/>
      <c r="BN378" s="53"/>
      <c r="BO378" s="53"/>
      <c r="BP378" s="111"/>
    </row>
    <row r="379" spans="1:68" x14ac:dyDescent="0.3">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c r="BH379" s="108" t="str">
        <f t="shared" si="36"/>
        <v/>
      </c>
      <c r="BI379" s="22"/>
      <c r="BJ379" s="22"/>
      <c r="BK379" s="53"/>
      <c r="BM379" s="53"/>
      <c r="BN379" s="53"/>
      <c r="BO379" s="53"/>
      <c r="BP379" s="111"/>
    </row>
    <row r="380" spans="1:68" x14ac:dyDescent="0.3">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c r="BH380" s="108" t="str">
        <f t="shared" si="36"/>
        <v/>
      </c>
      <c r="BI380" s="22"/>
      <c r="BJ380" s="22"/>
      <c r="BK380" s="53"/>
      <c r="BM380" s="53"/>
      <c r="BN380" s="53"/>
      <c r="BO380" s="53"/>
      <c r="BP380" s="111"/>
    </row>
    <row r="381" spans="1:68" x14ac:dyDescent="0.3">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c r="BH381" s="108" t="str">
        <f t="shared" si="36"/>
        <v/>
      </c>
      <c r="BI381" s="22"/>
      <c r="BJ381" s="22"/>
      <c r="BK381" s="53"/>
      <c r="BM381" s="53"/>
      <c r="BN381" s="53"/>
      <c r="BO381" s="53"/>
      <c r="BP381" s="111"/>
    </row>
    <row r="382" spans="1:68" x14ac:dyDescent="0.3">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c r="BH382" s="108" t="str">
        <f t="shared" si="36"/>
        <v/>
      </c>
      <c r="BI382" s="22"/>
      <c r="BJ382" s="22"/>
      <c r="BK382" s="53"/>
      <c r="BM382" s="53"/>
      <c r="BN382" s="53"/>
      <c r="BO382" s="53"/>
      <c r="BP382" s="111"/>
    </row>
    <row r="383" spans="1:68" x14ac:dyDescent="0.3">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c r="BH383" s="108" t="str">
        <f t="shared" si="36"/>
        <v/>
      </c>
      <c r="BI383" s="22"/>
      <c r="BJ383" s="22"/>
      <c r="BK383" s="53"/>
      <c r="BM383" s="53"/>
      <c r="BN383" s="53"/>
      <c r="BO383" s="53"/>
      <c r="BP383" s="111"/>
    </row>
    <row r="384" spans="1:68" x14ac:dyDescent="0.3">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c r="BH384" s="108" t="str">
        <f t="shared" si="36"/>
        <v/>
      </c>
      <c r="BI384" s="22"/>
      <c r="BJ384" s="22"/>
      <c r="BK384" s="53"/>
      <c r="BM384" s="53"/>
      <c r="BN384" s="53"/>
      <c r="BO384" s="53"/>
      <c r="BP384" s="111"/>
    </row>
    <row r="385" spans="1:68" x14ac:dyDescent="0.3">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c r="BH385" s="108" t="str">
        <f t="shared" si="36"/>
        <v/>
      </c>
      <c r="BI385" s="22"/>
      <c r="BJ385" s="22"/>
      <c r="BK385" s="53"/>
      <c r="BM385" s="53"/>
      <c r="BN385" s="53"/>
      <c r="BO385" s="53"/>
      <c r="BP385" s="111"/>
    </row>
    <row r="386" spans="1:68" x14ac:dyDescent="0.3">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c r="BH386" s="108" t="str">
        <f t="shared" si="36"/>
        <v/>
      </c>
      <c r="BI386" s="22"/>
      <c r="BJ386" s="22"/>
      <c r="BK386" s="53"/>
      <c r="BM386" s="53"/>
      <c r="BN386" s="53"/>
      <c r="BO386" s="53"/>
      <c r="BP386" s="111"/>
    </row>
    <row r="387" spans="1:68" x14ac:dyDescent="0.3">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c r="BH387" s="108" t="str">
        <f t="shared" si="36"/>
        <v/>
      </c>
      <c r="BI387" s="22"/>
      <c r="BJ387" s="22"/>
      <c r="BK387" s="53"/>
      <c r="BM387" s="53"/>
      <c r="BN387" s="53"/>
      <c r="BO387" s="53"/>
      <c r="BP387" s="111"/>
    </row>
    <row r="388" spans="1:68" x14ac:dyDescent="0.3">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c r="BH388" s="108" t="str">
        <f t="shared" ref="BH388:BH451" si="37">IF(OR(D388="Aatrium/Fuajee",D388="Kabinet/Büroo",D388="Koridor",D388="Koristus- ja hooldusruum",D388="Kööginurk/Köök",D388="Nõupidamise ruum",D388="Ooteruum/Teenindusruum",D388="Puhkeruum",D388="WC"), 1, "")</f>
        <v/>
      </c>
      <c r="BI388" s="22"/>
      <c r="BJ388" s="22"/>
      <c r="BK388" s="53"/>
      <c r="BM388" s="53"/>
      <c r="BN388" s="53"/>
      <c r="BO388" s="53"/>
      <c r="BP388" s="111"/>
    </row>
    <row r="389" spans="1:68" x14ac:dyDescent="0.3">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c r="BH389" s="108" t="str">
        <f t="shared" si="37"/>
        <v/>
      </c>
      <c r="BI389" s="22"/>
      <c r="BJ389" s="22"/>
      <c r="BK389" s="53"/>
      <c r="BM389" s="53"/>
      <c r="BN389" s="53"/>
      <c r="BO389" s="53"/>
      <c r="BP389" s="111"/>
    </row>
    <row r="390" spans="1:68" x14ac:dyDescent="0.3">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c r="BH390" s="108" t="str">
        <f t="shared" si="37"/>
        <v/>
      </c>
      <c r="BI390" s="22"/>
      <c r="BJ390" s="22"/>
      <c r="BK390" s="53"/>
      <c r="BM390" s="53"/>
      <c r="BN390" s="53"/>
      <c r="BO390" s="53"/>
      <c r="BP390" s="111"/>
    </row>
    <row r="391" spans="1:68" x14ac:dyDescent="0.3">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c r="BH391" s="108" t="str">
        <f t="shared" si="37"/>
        <v/>
      </c>
      <c r="BI391" s="22"/>
      <c r="BJ391" s="22"/>
      <c r="BK391" s="53"/>
      <c r="BM391" s="53"/>
      <c r="BN391" s="53"/>
      <c r="BO391" s="53"/>
      <c r="BP391" s="111"/>
    </row>
    <row r="392" spans="1:68" x14ac:dyDescent="0.3">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c r="BH392" s="108" t="str">
        <f t="shared" si="37"/>
        <v/>
      </c>
      <c r="BI392" s="22"/>
      <c r="BJ392" s="22"/>
      <c r="BK392" s="53"/>
      <c r="BM392" s="53"/>
      <c r="BN392" s="53"/>
      <c r="BO392" s="53"/>
      <c r="BP392" s="111"/>
    </row>
    <row r="393" spans="1:68" x14ac:dyDescent="0.3">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c r="BH393" s="108" t="str">
        <f t="shared" si="37"/>
        <v/>
      </c>
      <c r="BI393" s="22"/>
      <c r="BJ393" s="22"/>
      <c r="BK393" s="53"/>
      <c r="BM393" s="53"/>
      <c r="BN393" s="53"/>
      <c r="BO393" s="53"/>
      <c r="BP393" s="111"/>
    </row>
    <row r="394" spans="1:68" x14ac:dyDescent="0.3">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c r="BH394" s="108" t="str">
        <f t="shared" si="37"/>
        <v/>
      </c>
      <c r="BI394" s="22"/>
      <c r="BJ394" s="22"/>
      <c r="BK394" s="53"/>
      <c r="BM394" s="53"/>
      <c r="BN394" s="53"/>
      <c r="BO394" s="53"/>
      <c r="BP394" s="111"/>
    </row>
    <row r="395" spans="1:68" x14ac:dyDescent="0.3">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c r="BH395" s="108" t="str">
        <f t="shared" si="37"/>
        <v/>
      </c>
      <c r="BI395" s="22"/>
      <c r="BJ395" s="22"/>
      <c r="BK395" s="53"/>
      <c r="BM395" s="53"/>
      <c r="BN395" s="53"/>
      <c r="BO395" s="53"/>
      <c r="BP395" s="111"/>
    </row>
    <row r="396" spans="1:68" x14ac:dyDescent="0.3">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c r="BH396" s="108" t="str">
        <f t="shared" si="37"/>
        <v/>
      </c>
      <c r="BI396" s="22"/>
      <c r="BJ396" s="22"/>
      <c r="BK396" s="53"/>
      <c r="BM396" s="53"/>
      <c r="BN396" s="53"/>
      <c r="BO396" s="53"/>
      <c r="BP396" s="111"/>
    </row>
    <row r="397" spans="1:68" x14ac:dyDescent="0.3">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c r="BH397" s="108" t="str">
        <f t="shared" si="37"/>
        <v/>
      </c>
      <c r="BI397" s="22"/>
      <c r="BJ397" s="22"/>
      <c r="BK397" s="53"/>
      <c r="BM397" s="53"/>
      <c r="BN397" s="53"/>
      <c r="BO397" s="53"/>
      <c r="BP397" s="111"/>
    </row>
    <row r="398" spans="1:68" x14ac:dyDescent="0.3">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c r="BH398" s="108" t="str">
        <f t="shared" si="37"/>
        <v/>
      </c>
      <c r="BI398" s="22"/>
      <c r="BJ398" s="22"/>
      <c r="BK398" s="53"/>
      <c r="BM398" s="53"/>
      <c r="BN398" s="53"/>
      <c r="BO398" s="53"/>
      <c r="BP398" s="111"/>
    </row>
    <row r="399" spans="1:68" x14ac:dyDescent="0.3">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c r="BH399" s="108" t="str">
        <f t="shared" si="37"/>
        <v/>
      </c>
      <c r="BI399" s="22"/>
      <c r="BJ399" s="22"/>
      <c r="BK399" s="53"/>
      <c r="BM399" s="53"/>
      <c r="BN399" s="53"/>
      <c r="BO399" s="53"/>
      <c r="BP399" s="111"/>
    </row>
    <row r="400" spans="1:68" x14ac:dyDescent="0.3">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c r="BH400" s="108" t="str">
        <f t="shared" si="37"/>
        <v/>
      </c>
      <c r="BI400" s="22"/>
      <c r="BJ400" s="22"/>
      <c r="BK400" s="53"/>
      <c r="BM400" s="53"/>
      <c r="BN400" s="53"/>
      <c r="BO400" s="53"/>
      <c r="BP400" s="111"/>
    </row>
    <row r="401" spans="1:68" x14ac:dyDescent="0.3">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c r="BH401" s="108" t="str">
        <f t="shared" si="37"/>
        <v/>
      </c>
      <c r="BI401" s="22"/>
      <c r="BJ401" s="22"/>
      <c r="BK401" s="53"/>
      <c r="BM401" s="53"/>
      <c r="BN401" s="53"/>
      <c r="BO401" s="53"/>
      <c r="BP401" s="111"/>
    </row>
    <row r="402" spans="1:68" x14ac:dyDescent="0.3">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c r="BH402" s="108" t="str">
        <f t="shared" si="37"/>
        <v/>
      </c>
      <c r="BI402" s="22"/>
      <c r="BJ402" s="22"/>
      <c r="BK402" s="53"/>
      <c r="BM402" s="53"/>
      <c r="BN402" s="53"/>
      <c r="BO402" s="53"/>
      <c r="BP402" s="111"/>
    </row>
    <row r="403" spans="1:68" x14ac:dyDescent="0.3">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c r="BH403" s="108" t="str">
        <f t="shared" si="37"/>
        <v/>
      </c>
      <c r="BI403" s="22"/>
      <c r="BJ403" s="22"/>
      <c r="BK403" s="53"/>
      <c r="BM403" s="53"/>
      <c r="BN403" s="53"/>
      <c r="BO403" s="53"/>
      <c r="BP403" s="111"/>
    </row>
    <row r="404" spans="1:68" x14ac:dyDescent="0.3">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c r="BH404" s="108" t="str">
        <f t="shared" si="37"/>
        <v/>
      </c>
      <c r="BI404" s="22"/>
      <c r="BJ404" s="22"/>
      <c r="BK404" s="53"/>
      <c r="BM404" s="53"/>
      <c r="BN404" s="53"/>
      <c r="BO404" s="53"/>
      <c r="BP404" s="111"/>
    </row>
    <row r="405" spans="1:68" x14ac:dyDescent="0.3">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c r="BH405" s="108" t="str">
        <f t="shared" si="37"/>
        <v/>
      </c>
      <c r="BI405" s="22"/>
      <c r="BJ405" s="22"/>
      <c r="BK405" s="53"/>
      <c r="BM405" s="53"/>
      <c r="BN405" s="53"/>
      <c r="BO405" s="53"/>
      <c r="BP405" s="111"/>
    </row>
    <row r="406" spans="1:68" x14ac:dyDescent="0.3">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c r="BH406" s="108" t="str">
        <f t="shared" si="37"/>
        <v/>
      </c>
      <c r="BI406" s="22"/>
      <c r="BJ406" s="22"/>
      <c r="BK406" s="53"/>
      <c r="BM406" s="53"/>
      <c r="BN406" s="53"/>
      <c r="BO406" s="53"/>
      <c r="BP406" s="111"/>
    </row>
    <row r="407" spans="1:68" x14ac:dyDescent="0.3">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c r="BH407" s="108" t="str">
        <f t="shared" si="37"/>
        <v/>
      </c>
      <c r="BI407" s="22"/>
      <c r="BJ407" s="22"/>
      <c r="BK407" s="53"/>
      <c r="BM407" s="53"/>
      <c r="BN407" s="53"/>
      <c r="BO407" s="53"/>
      <c r="BP407" s="111"/>
    </row>
    <row r="408" spans="1:68" x14ac:dyDescent="0.3">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c r="BH408" s="108" t="str">
        <f t="shared" si="37"/>
        <v/>
      </c>
      <c r="BI408" s="22"/>
      <c r="BJ408" s="22"/>
      <c r="BK408" s="53"/>
      <c r="BM408" s="53"/>
      <c r="BN408" s="53"/>
      <c r="BO408" s="53"/>
      <c r="BP408" s="111"/>
    </row>
    <row r="409" spans="1:68" x14ac:dyDescent="0.3">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c r="BH409" s="108" t="str">
        <f t="shared" si="37"/>
        <v/>
      </c>
      <c r="BI409" s="22"/>
      <c r="BJ409" s="22"/>
      <c r="BK409" s="53"/>
      <c r="BM409" s="53"/>
      <c r="BN409" s="53"/>
      <c r="BO409" s="53"/>
      <c r="BP409" s="111"/>
    </row>
    <row r="410" spans="1:68" x14ac:dyDescent="0.3">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c r="BH410" s="108" t="str">
        <f t="shared" si="37"/>
        <v/>
      </c>
      <c r="BI410" s="22"/>
      <c r="BJ410" s="22"/>
      <c r="BK410" s="53"/>
      <c r="BM410" s="53"/>
      <c r="BN410" s="53"/>
      <c r="BO410" s="53"/>
      <c r="BP410" s="111"/>
    </row>
    <row r="411" spans="1:68" x14ac:dyDescent="0.3">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c r="BH411" s="108" t="str">
        <f t="shared" si="37"/>
        <v/>
      </c>
      <c r="BI411" s="22"/>
      <c r="BJ411" s="22"/>
      <c r="BK411" s="53"/>
      <c r="BM411" s="53"/>
      <c r="BN411" s="53"/>
      <c r="BO411" s="53"/>
      <c r="BP411" s="111"/>
    </row>
    <row r="412" spans="1:68" x14ac:dyDescent="0.3">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c r="BH412" s="108" t="str">
        <f t="shared" si="37"/>
        <v/>
      </c>
      <c r="BI412" s="22"/>
      <c r="BJ412" s="22"/>
      <c r="BK412" s="53"/>
      <c r="BM412" s="53"/>
      <c r="BN412" s="53"/>
      <c r="BO412" s="53"/>
      <c r="BP412" s="111"/>
    </row>
    <row r="413" spans="1:68" x14ac:dyDescent="0.3">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c r="BH413" s="108" t="str">
        <f t="shared" si="37"/>
        <v/>
      </c>
      <c r="BI413" s="22"/>
      <c r="BJ413" s="22"/>
      <c r="BK413" s="53"/>
      <c r="BM413" s="53"/>
      <c r="BN413" s="53"/>
      <c r="BO413" s="53"/>
      <c r="BP413" s="111"/>
    </row>
    <row r="414" spans="1:68" x14ac:dyDescent="0.3">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c r="BH414" s="108" t="str">
        <f t="shared" si="37"/>
        <v/>
      </c>
      <c r="BI414" s="22"/>
      <c r="BJ414" s="22"/>
      <c r="BK414" s="53"/>
      <c r="BM414" s="53"/>
      <c r="BN414" s="53"/>
      <c r="BO414" s="53"/>
      <c r="BP414" s="111"/>
    </row>
    <row r="415" spans="1:68" x14ac:dyDescent="0.3">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c r="BH415" s="108" t="str">
        <f t="shared" si="37"/>
        <v/>
      </c>
      <c r="BI415" s="22"/>
      <c r="BJ415" s="22"/>
      <c r="BK415" s="53"/>
      <c r="BM415" s="53"/>
      <c r="BN415" s="53"/>
      <c r="BO415" s="53"/>
      <c r="BP415" s="111"/>
    </row>
    <row r="416" spans="1:68" x14ac:dyDescent="0.3">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c r="BH416" s="108" t="str">
        <f t="shared" si="37"/>
        <v/>
      </c>
      <c r="BI416" s="22"/>
      <c r="BJ416" s="22"/>
      <c r="BK416" s="53"/>
      <c r="BM416" s="53"/>
      <c r="BN416" s="53"/>
      <c r="BO416" s="53"/>
      <c r="BP416" s="111"/>
    </row>
    <row r="417" spans="1:68" x14ac:dyDescent="0.3">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c r="BH417" s="108" t="str">
        <f t="shared" si="37"/>
        <v/>
      </c>
      <c r="BI417" s="22"/>
      <c r="BJ417" s="22"/>
      <c r="BK417" s="53"/>
      <c r="BM417" s="53"/>
      <c r="BN417" s="53"/>
      <c r="BO417" s="53"/>
      <c r="BP417" s="111"/>
    </row>
    <row r="418" spans="1:68" x14ac:dyDescent="0.3">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c r="BH418" s="108" t="str">
        <f t="shared" si="37"/>
        <v/>
      </c>
      <c r="BI418" s="22"/>
      <c r="BJ418" s="22"/>
      <c r="BK418" s="53"/>
      <c r="BM418" s="53"/>
      <c r="BN418" s="53"/>
      <c r="BO418" s="53"/>
      <c r="BP418" s="111"/>
    </row>
    <row r="419" spans="1:68" x14ac:dyDescent="0.3">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c r="BH419" s="108" t="str">
        <f t="shared" si="37"/>
        <v/>
      </c>
      <c r="BI419" s="22"/>
      <c r="BJ419" s="22"/>
      <c r="BK419" s="53"/>
      <c r="BM419" s="53"/>
      <c r="BN419" s="53"/>
      <c r="BO419" s="53"/>
      <c r="BP419" s="111"/>
    </row>
    <row r="420" spans="1:68" x14ac:dyDescent="0.3">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c r="BH420" s="108" t="str">
        <f t="shared" si="37"/>
        <v/>
      </c>
      <c r="BI420" s="22"/>
      <c r="BJ420" s="22"/>
      <c r="BK420" s="53"/>
      <c r="BM420" s="53"/>
      <c r="BN420" s="53"/>
      <c r="BO420" s="53"/>
      <c r="BP420" s="111"/>
    </row>
    <row r="421" spans="1:68" x14ac:dyDescent="0.3">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c r="BH421" s="108" t="str">
        <f t="shared" si="37"/>
        <v/>
      </c>
      <c r="BI421" s="22"/>
      <c r="BJ421" s="22"/>
      <c r="BK421" s="53"/>
      <c r="BM421" s="53"/>
      <c r="BN421" s="53"/>
      <c r="BO421" s="53"/>
      <c r="BP421" s="111"/>
    </row>
    <row r="422" spans="1:68" x14ac:dyDescent="0.3">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c r="BH422" s="108" t="str">
        <f t="shared" si="37"/>
        <v/>
      </c>
      <c r="BI422" s="22"/>
      <c r="BJ422" s="22"/>
      <c r="BK422" s="53"/>
      <c r="BM422" s="53"/>
      <c r="BN422" s="53"/>
      <c r="BO422" s="53"/>
      <c r="BP422" s="111"/>
    </row>
    <row r="423" spans="1:68" x14ac:dyDescent="0.3">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c r="BH423" s="108" t="str">
        <f t="shared" si="37"/>
        <v/>
      </c>
      <c r="BI423" s="22"/>
      <c r="BJ423" s="22"/>
      <c r="BK423" s="53"/>
      <c r="BM423" s="53"/>
      <c r="BN423" s="53"/>
      <c r="BO423" s="53"/>
      <c r="BP423" s="111"/>
    </row>
    <row r="424" spans="1:68" x14ac:dyDescent="0.3">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c r="BH424" s="108" t="str">
        <f t="shared" si="37"/>
        <v/>
      </c>
      <c r="BI424" s="22"/>
      <c r="BJ424" s="22"/>
      <c r="BK424" s="53"/>
      <c r="BM424" s="53"/>
      <c r="BN424" s="53"/>
      <c r="BO424" s="53"/>
      <c r="BP424" s="111"/>
    </row>
    <row r="425" spans="1:68" x14ac:dyDescent="0.3">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c r="BH425" s="108" t="str">
        <f t="shared" si="37"/>
        <v/>
      </c>
      <c r="BI425" s="22"/>
      <c r="BJ425" s="22"/>
      <c r="BK425" s="53"/>
      <c r="BM425" s="53"/>
      <c r="BN425" s="53"/>
      <c r="BO425" s="53"/>
      <c r="BP425" s="111"/>
    </row>
    <row r="426" spans="1:68" x14ac:dyDescent="0.3">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c r="BH426" s="108" t="str">
        <f t="shared" si="37"/>
        <v/>
      </c>
      <c r="BI426" s="22"/>
      <c r="BJ426" s="22"/>
      <c r="BK426" s="53"/>
      <c r="BM426" s="53"/>
      <c r="BN426" s="53"/>
      <c r="BO426" s="53"/>
      <c r="BP426" s="111"/>
    </row>
    <row r="427" spans="1:68" x14ac:dyDescent="0.3">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c r="BH427" s="108" t="str">
        <f t="shared" si="37"/>
        <v/>
      </c>
      <c r="BI427" s="22"/>
      <c r="BJ427" s="22"/>
      <c r="BK427" s="53"/>
      <c r="BM427" s="53"/>
      <c r="BN427" s="53"/>
      <c r="BO427" s="53"/>
      <c r="BP427" s="111"/>
    </row>
    <row r="428" spans="1:68" x14ac:dyDescent="0.3">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c r="BH428" s="108" t="str">
        <f t="shared" si="37"/>
        <v/>
      </c>
      <c r="BI428" s="22"/>
      <c r="BJ428" s="22"/>
      <c r="BK428" s="53"/>
      <c r="BM428" s="53"/>
      <c r="BN428" s="53"/>
      <c r="BO428" s="53"/>
      <c r="BP428" s="111"/>
    </row>
    <row r="429" spans="1:68" x14ac:dyDescent="0.3">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c r="BH429" s="108" t="str">
        <f t="shared" si="37"/>
        <v/>
      </c>
      <c r="BI429" s="22"/>
      <c r="BJ429" s="22"/>
      <c r="BK429" s="53"/>
      <c r="BM429" s="53"/>
      <c r="BN429" s="53"/>
      <c r="BO429" s="53"/>
      <c r="BP429" s="111"/>
    </row>
    <row r="430" spans="1:68" x14ac:dyDescent="0.3">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c r="BH430" s="108" t="str">
        <f t="shared" si="37"/>
        <v/>
      </c>
      <c r="BI430" s="22"/>
      <c r="BJ430" s="22"/>
      <c r="BK430" s="53"/>
      <c r="BM430" s="53"/>
      <c r="BN430" s="53"/>
      <c r="BO430" s="53"/>
      <c r="BP430" s="111"/>
    </row>
    <row r="431" spans="1:68" x14ac:dyDescent="0.3">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c r="BH431" s="108" t="str">
        <f t="shared" si="37"/>
        <v/>
      </c>
      <c r="BI431" s="22"/>
      <c r="BJ431" s="22"/>
      <c r="BK431" s="53"/>
      <c r="BM431" s="53"/>
      <c r="BN431" s="53"/>
      <c r="BO431" s="53"/>
      <c r="BP431" s="111"/>
    </row>
    <row r="432" spans="1:68" x14ac:dyDescent="0.3">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c r="BH432" s="108" t="str">
        <f t="shared" si="37"/>
        <v/>
      </c>
      <c r="BI432" s="22"/>
      <c r="BJ432" s="22"/>
      <c r="BK432" s="53"/>
      <c r="BM432" s="53"/>
      <c r="BN432" s="53"/>
      <c r="BO432" s="53"/>
      <c r="BP432" s="111"/>
    </row>
    <row r="433" spans="1:68" x14ac:dyDescent="0.3">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c r="BH433" s="108" t="str">
        <f t="shared" si="37"/>
        <v/>
      </c>
      <c r="BI433" s="22"/>
      <c r="BJ433" s="22"/>
      <c r="BK433" s="53"/>
      <c r="BM433" s="53"/>
      <c r="BN433" s="53"/>
      <c r="BO433" s="53"/>
      <c r="BP433" s="111"/>
    </row>
    <row r="434" spans="1:68" x14ac:dyDescent="0.3">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c r="BH434" s="108" t="str">
        <f t="shared" si="37"/>
        <v/>
      </c>
      <c r="BI434" s="22"/>
      <c r="BJ434" s="22"/>
      <c r="BK434" s="53"/>
      <c r="BM434" s="53"/>
      <c r="BN434" s="53"/>
      <c r="BO434" s="53"/>
      <c r="BP434" s="111"/>
    </row>
    <row r="435" spans="1:68" x14ac:dyDescent="0.3">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c r="BH435" s="108" t="str">
        <f t="shared" si="37"/>
        <v/>
      </c>
      <c r="BI435" s="22"/>
      <c r="BJ435" s="22"/>
      <c r="BK435" s="53"/>
      <c r="BM435" s="53"/>
      <c r="BN435" s="53"/>
      <c r="BO435" s="53"/>
      <c r="BP435" s="111"/>
    </row>
    <row r="436" spans="1:68" x14ac:dyDescent="0.3">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c r="BH436" s="108" t="str">
        <f t="shared" si="37"/>
        <v/>
      </c>
      <c r="BI436" s="22"/>
      <c r="BJ436" s="22"/>
      <c r="BK436" s="53"/>
      <c r="BM436" s="53"/>
      <c r="BN436" s="53"/>
      <c r="BO436" s="53"/>
      <c r="BP436" s="111"/>
    </row>
    <row r="437" spans="1:68" x14ac:dyDescent="0.3">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c r="BH437" s="108" t="str">
        <f t="shared" si="37"/>
        <v/>
      </c>
      <c r="BI437" s="22"/>
      <c r="BJ437" s="22"/>
      <c r="BK437" s="53"/>
      <c r="BM437" s="53"/>
      <c r="BN437" s="53"/>
      <c r="BO437" s="53"/>
      <c r="BP437" s="111"/>
    </row>
    <row r="438" spans="1:68" x14ac:dyDescent="0.3">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c r="BH438" s="108" t="str">
        <f t="shared" si="37"/>
        <v/>
      </c>
      <c r="BI438" s="22"/>
      <c r="BJ438" s="22"/>
      <c r="BK438" s="53"/>
      <c r="BM438" s="53"/>
      <c r="BN438" s="53"/>
      <c r="BO438" s="53"/>
      <c r="BP438" s="111"/>
    </row>
    <row r="439" spans="1:68" x14ac:dyDescent="0.3">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c r="BH439" s="108" t="str">
        <f t="shared" si="37"/>
        <v/>
      </c>
      <c r="BI439" s="22"/>
      <c r="BJ439" s="22"/>
      <c r="BK439" s="53"/>
      <c r="BM439" s="53"/>
      <c r="BN439" s="53"/>
      <c r="BO439" s="53"/>
      <c r="BP439" s="111"/>
    </row>
    <row r="440" spans="1:68" x14ac:dyDescent="0.3">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c r="BH440" s="108" t="str">
        <f t="shared" si="37"/>
        <v/>
      </c>
      <c r="BI440" s="22"/>
      <c r="BJ440" s="22"/>
      <c r="BK440" s="53"/>
      <c r="BM440" s="53"/>
      <c r="BN440" s="53"/>
      <c r="BO440" s="53"/>
      <c r="BP440" s="111"/>
    </row>
    <row r="441" spans="1:68" x14ac:dyDescent="0.3">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c r="BH441" s="108" t="str">
        <f t="shared" si="37"/>
        <v/>
      </c>
      <c r="BI441" s="22"/>
      <c r="BJ441" s="22"/>
      <c r="BK441" s="53"/>
      <c r="BM441" s="53"/>
      <c r="BN441" s="53"/>
      <c r="BO441" s="53"/>
      <c r="BP441" s="111"/>
    </row>
    <row r="442" spans="1:68" x14ac:dyDescent="0.3">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c r="BH442" s="108" t="str">
        <f t="shared" si="37"/>
        <v/>
      </c>
      <c r="BI442" s="22"/>
      <c r="BJ442" s="22"/>
      <c r="BK442" s="53"/>
      <c r="BM442" s="53"/>
      <c r="BN442" s="53"/>
      <c r="BO442" s="53"/>
      <c r="BP442" s="111"/>
    </row>
    <row r="443" spans="1:68" x14ac:dyDescent="0.3">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c r="BH443" s="108" t="str">
        <f t="shared" si="37"/>
        <v/>
      </c>
      <c r="BI443" s="22"/>
      <c r="BJ443" s="22"/>
      <c r="BK443" s="53"/>
      <c r="BM443" s="53"/>
      <c r="BN443" s="53"/>
      <c r="BO443" s="53"/>
      <c r="BP443" s="111"/>
    </row>
    <row r="444" spans="1:68" x14ac:dyDescent="0.3">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c r="BH444" s="108" t="str">
        <f t="shared" si="37"/>
        <v/>
      </c>
      <c r="BI444" s="22"/>
      <c r="BJ444" s="22"/>
      <c r="BK444" s="53"/>
      <c r="BM444" s="53"/>
      <c r="BN444" s="53"/>
      <c r="BO444" s="53"/>
      <c r="BP444" s="111"/>
    </row>
    <row r="445" spans="1:68" x14ac:dyDescent="0.3">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c r="BH445" s="108" t="str">
        <f t="shared" si="37"/>
        <v/>
      </c>
      <c r="BI445" s="22"/>
      <c r="BJ445" s="22"/>
      <c r="BK445" s="53"/>
      <c r="BM445" s="53"/>
      <c r="BN445" s="53"/>
      <c r="BO445" s="53"/>
      <c r="BP445" s="111"/>
    </row>
    <row r="446" spans="1:68" x14ac:dyDescent="0.3">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c r="BH446" s="108" t="str">
        <f t="shared" si="37"/>
        <v/>
      </c>
      <c r="BI446" s="22"/>
      <c r="BJ446" s="22"/>
      <c r="BK446" s="53"/>
      <c r="BM446" s="53"/>
      <c r="BN446" s="53"/>
      <c r="BO446" s="53"/>
      <c r="BP446" s="111"/>
    </row>
    <row r="447" spans="1:68" x14ac:dyDescent="0.3">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c r="BH447" s="108" t="str">
        <f t="shared" si="37"/>
        <v/>
      </c>
      <c r="BI447" s="22"/>
      <c r="BJ447" s="22"/>
      <c r="BK447" s="53"/>
      <c r="BM447" s="53"/>
      <c r="BN447" s="53"/>
      <c r="BO447" s="53"/>
      <c r="BP447" s="111"/>
    </row>
    <row r="448" spans="1:68" x14ac:dyDescent="0.3">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c r="BH448" s="108" t="str">
        <f t="shared" si="37"/>
        <v/>
      </c>
      <c r="BI448" s="22"/>
      <c r="BJ448" s="22"/>
      <c r="BK448" s="53"/>
      <c r="BM448" s="53"/>
      <c r="BN448" s="53"/>
      <c r="BO448" s="53"/>
      <c r="BP448" s="111"/>
    </row>
    <row r="449" spans="1:68" x14ac:dyDescent="0.3">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c r="BH449" s="108" t="str">
        <f t="shared" si="37"/>
        <v/>
      </c>
      <c r="BI449" s="22"/>
      <c r="BJ449" s="22"/>
      <c r="BK449" s="53"/>
      <c r="BM449" s="53"/>
      <c r="BN449" s="53"/>
      <c r="BO449" s="53"/>
      <c r="BP449" s="111"/>
    </row>
    <row r="450" spans="1:68" x14ac:dyDescent="0.3">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c r="BH450" s="108" t="str">
        <f t="shared" si="37"/>
        <v/>
      </c>
      <c r="BI450" s="22"/>
      <c r="BJ450" s="22"/>
      <c r="BK450" s="53"/>
      <c r="BM450" s="53"/>
      <c r="BN450" s="53"/>
      <c r="BO450" s="53"/>
      <c r="BP450" s="111"/>
    </row>
    <row r="451" spans="1:68" x14ac:dyDescent="0.3">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c r="BH451" s="108" t="str">
        <f t="shared" si="37"/>
        <v/>
      </c>
      <c r="BI451" s="22"/>
      <c r="BJ451" s="22"/>
      <c r="BK451" s="53"/>
      <c r="BM451" s="53"/>
      <c r="BN451" s="53"/>
      <c r="BO451" s="53"/>
      <c r="BP451" s="111"/>
    </row>
    <row r="452" spans="1:68" x14ac:dyDescent="0.3">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c r="BH452" s="108" t="str">
        <f t="shared" ref="BH452:BH515" si="38">IF(OR(D452="Aatrium/Fuajee",D452="Kabinet/Büroo",D452="Koridor",D452="Koristus- ja hooldusruum",D452="Kööginurk/Köök",D452="Nõupidamise ruum",D452="Ooteruum/Teenindusruum",D452="Puhkeruum",D452="WC"), 1, "")</f>
        <v/>
      </c>
      <c r="BI452" s="22"/>
      <c r="BJ452" s="22"/>
      <c r="BK452" s="53"/>
      <c r="BM452" s="53"/>
      <c r="BN452" s="53"/>
      <c r="BO452" s="53"/>
      <c r="BP452" s="111"/>
    </row>
    <row r="453" spans="1:68" x14ac:dyDescent="0.3">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c r="BH453" s="108" t="str">
        <f t="shared" si="38"/>
        <v/>
      </c>
      <c r="BI453" s="22"/>
      <c r="BJ453" s="22"/>
      <c r="BK453" s="53"/>
      <c r="BM453" s="53"/>
      <c r="BN453" s="53"/>
      <c r="BO453" s="53"/>
      <c r="BP453" s="111"/>
    </row>
    <row r="454" spans="1:68" x14ac:dyDescent="0.3">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c r="BH454" s="108" t="str">
        <f t="shared" si="38"/>
        <v/>
      </c>
      <c r="BI454" s="22"/>
      <c r="BJ454" s="22"/>
      <c r="BK454" s="53"/>
      <c r="BM454" s="53"/>
      <c r="BN454" s="53"/>
      <c r="BO454" s="53"/>
      <c r="BP454" s="111"/>
    </row>
    <row r="455" spans="1:68" x14ac:dyDescent="0.3">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c r="BH455" s="108" t="str">
        <f t="shared" si="38"/>
        <v/>
      </c>
      <c r="BI455" s="22"/>
      <c r="BJ455" s="22"/>
      <c r="BK455" s="53"/>
      <c r="BM455" s="53"/>
      <c r="BN455" s="53"/>
      <c r="BO455" s="53"/>
      <c r="BP455" s="111"/>
    </row>
    <row r="456" spans="1:68" x14ac:dyDescent="0.3">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c r="BH456" s="108" t="str">
        <f t="shared" si="38"/>
        <v/>
      </c>
      <c r="BI456" s="22"/>
      <c r="BJ456" s="22"/>
      <c r="BK456" s="53"/>
      <c r="BM456" s="53"/>
      <c r="BN456" s="53"/>
      <c r="BO456" s="53"/>
      <c r="BP456" s="111"/>
    </row>
    <row r="457" spans="1:68" x14ac:dyDescent="0.3">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c r="BH457" s="108" t="str">
        <f t="shared" si="38"/>
        <v/>
      </c>
      <c r="BI457" s="22"/>
      <c r="BJ457" s="22"/>
      <c r="BK457" s="53"/>
      <c r="BM457" s="53"/>
      <c r="BN457" s="53"/>
      <c r="BO457" s="53"/>
      <c r="BP457" s="111"/>
    </row>
    <row r="458" spans="1:68" x14ac:dyDescent="0.3">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c r="BH458" s="108" t="str">
        <f t="shared" si="38"/>
        <v/>
      </c>
      <c r="BI458" s="22"/>
      <c r="BJ458" s="22"/>
      <c r="BK458" s="53"/>
      <c r="BM458" s="53"/>
      <c r="BN458" s="53"/>
      <c r="BO458" s="53"/>
      <c r="BP458" s="111"/>
    </row>
    <row r="459" spans="1:68" x14ac:dyDescent="0.3">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c r="BH459" s="108" t="str">
        <f t="shared" si="38"/>
        <v/>
      </c>
      <c r="BI459" s="22"/>
      <c r="BJ459" s="22"/>
      <c r="BK459" s="53"/>
      <c r="BM459" s="53"/>
      <c r="BN459" s="53"/>
      <c r="BO459" s="53"/>
      <c r="BP459" s="111"/>
    </row>
    <row r="460" spans="1:68" x14ac:dyDescent="0.3">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c r="BH460" s="108" t="str">
        <f t="shared" si="38"/>
        <v/>
      </c>
      <c r="BI460" s="22"/>
      <c r="BJ460" s="22"/>
      <c r="BK460" s="53"/>
      <c r="BM460" s="53"/>
      <c r="BN460" s="53"/>
      <c r="BO460" s="53"/>
      <c r="BP460" s="111"/>
    </row>
    <row r="461" spans="1:68" x14ac:dyDescent="0.3">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c r="BH461" s="108" t="str">
        <f t="shared" si="38"/>
        <v/>
      </c>
      <c r="BI461" s="22"/>
      <c r="BJ461" s="22"/>
      <c r="BK461" s="53"/>
      <c r="BM461" s="53"/>
      <c r="BN461" s="53"/>
      <c r="BO461" s="53"/>
      <c r="BP461" s="111"/>
    </row>
    <row r="462" spans="1:68" x14ac:dyDescent="0.3">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c r="BH462" s="108" t="str">
        <f t="shared" si="38"/>
        <v/>
      </c>
      <c r="BI462" s="22"/>
      <c r="BJ462" s="22"/>
      <c r="BK462" s="53"/>
      <c r="BM462" s="53"/>
      <c r="BN462" s="53"/>
      <c r="BO462" s="53"/>
      <c r="BP462" s="111"/>
    </row>
    <row r="463" spans="1:68" x14ac:dyDescent="0.3">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c r="BH463" s="108" t="str">
        <f t="shared" si="38"/>
        <v/>
      </c>
      <c r="BI463" s="22"/>
      <c r="BJ463" s="22"/>
      <c r="BK463" s="53"/>
      <c r="BM463" s="53"/>
      <c r="BN463" s="53"/>
      <c r="BO463" s="53"/>
      <c r="BP463" s="111"/>
    </row>
    <row r="464" spans="1:68" x14ac:dyDescent="0.3">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c r="BH464" s="108" t="str">
        <f t="shared" si="38"/>
        <v/>
      </c>
      <c r="BI464" s="22"/>
      <c r="BJ464" s="22"/>
      <c r="BK464" s="53"/>
      <c r="BM464" s="53"/>
      <c r="BN464" s="53"/>
      <c r="BO464" s="53"/>
      <c r="BP464" s="111"/>
    </row>
    <row r="465" spans="1:68" x14ac:dyDescent="0.3">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c r="BH465" s="108" t="str">
        <f t="shared" si="38"/>
        <v/>
      </c>
      <c r="BI465" s="22"/>
      <c r="BJ465" s="22"/>
      <c r="BK465" s="53"/>
      <c r="BM465" s="53"/>
      <c r="BN465" s="53"/>
      <c r="BO465" s="53"/>
      <c r="BP465" s="111"/>
    </row>
    <row r="466" spans="1:68" x14ac:dyDescent="0.3">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c r="BH466" s="108" t="str">
        <f t="shared" si="38"/>
        <v/>
      </c>
      <c r="BI466" s="22"/>
      <c r="BJ466" s="22"/>
      <c r="BK466" s="53"/>
      <c r="BM466" s="53"/>
      <c r="BN466" s="53"/>
      <c r="BO466" s="53"/>
      <c r="BP466" s="111"/>
    </row>
    <row r="467" spans="1:68" x14ac:dyDescent="0.3">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c r="BH467" s="108" t="str">
        <f t="shared" si="38"/>
        <v/>
      </c>
      <c r="BI467" s="22"/>
      <c r="BJ467" s="22"/>
      <c r="BK467" s="53"/>
      <c r="BM467" s="53"/>
      <c r="BN467" s="53"/>
      <c r="BO467" s="53"/>
      <c r="BP467" s="111"/>
    </row>
    <row r="468" spans="1:68" x14ac:dyDescent="0.3">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c r="BH468" s="108" t="str">
        <f t="shared" si="38"/>
        <v/>
      </c>
      <c r="BI468" s="22"/>
      <c r="BJ468" s="22"/>
      <c r="BK468" s="53"/>
      <c r="BM468" s="53"/>
      <c r="BN468" s="53"/>
      <c r="BO468" s="53"/>
      <c r="BP468" s="111"/>
    </row>
    <row r="469" spans="1:68" x14ac:dyDescent="0.3">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c r="BH469" s="108" t="str">
        <f t="shared" si="38"/>
        <v/>
      </c>
      <c r="BI469" s="22"/>
      <c r="BJ469" s="22"/>
      <c r="BK469" s="53"/>
      <c r="BM469" s="53"/>
      <c r="BN469" s="53"/>
      <c r="BO469" s="53"/>
      <c r="BP469" s="111"/>
    </row>
    <row r="470" spans="1:68" x14ac:dyDescent="0.3">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c r="BH470" s="108" t="str">
        <f t="shared" si="38"/>
        <v/>
      </c>
      <c r="BI470" s="22"/>
      <c r="BJ470" s="22"/>
      <c r="BK470" s="53"/>
      <c r="BM470" s="53"/>
      <c r="BN470" s="53"/>
      <c r="BO470" s="53"/>
      <c r="BP470" s="111"/>
    </row>
    <row r="471" spans="1:68" x14ac:dyDescent="0.3">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c r="BH471" s="108" t="str">
        <f t="shared" si="38"/>
        <v/>
      </c>
      <c r="BI471" s="22"/>
      <c r="BJ471" s="22"/>
      <c r="BK471" s="53"/>
      <c r="BM471" s="53"/>
      <c r="BN471" s="53"/>
      <c r="BO471" s="53"/>
      <c r="BP471" s="111"/>
    </row>
    <row r="472" spans="1:68" x14ac:dyDescent="0.3">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c r="BH472" s="108" t="str">
        <f t="shared" si="38"/>
        <v/>
      </c>
      <c r="BI472" s="22"/>
      <c r="BJ472" s="22"/>
      <c r="BK472" s="53"/>
      <c r="BM472" s="53"/>
      <c r="BN472" s="53"/>
      <c r="BO472" s="53"/>
      <c r="BP472" s="111"/>
    </row>
    <row r="473" spans="1:68" x14ac:dyDescent="0.3">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c r="BH473" s="108" t="str">
        <f t="shared" si="38"/>
        <v/>
      </c>
      <c r="BI473" s="22"/>
      <c r="BJ473" s="22"/>
      <c r="BK473" s="53"/>
      <c r="BM473" s="53"/>
      <c r="BN473" s="53"/>
      <c r="BO473" s="53"/>
      <c r="BP473" s="111"/>
    </row>
    <row r="474" spans="1:68" x14ac:dyDescent="0.3">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c r="BH474" s="108" t="str">
        <f t="shared" si="38"/>
        <v/>
      </c>
      <c r="BI474" s="22"/>
      <c r="BJ474" s="22"/>
      <c r="BK474" s="53"/>
      <c r="BM474" s="53"/>
      <c r="BN474" s="53"/>
      <c r="BO474" s="53"/>
      <c r="BP474" s="111"/>
    </row>
    <row r="475" spans="1:68" x14ac:dyDescent="0.3">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c r="BH475" s="108" t="str">
        <f t="shared" si="38"/>
        <v/>
      </c>
      <c r="BI475" s="22"/>
      <c r="BJ475" s="22"/>
      <c r="BK475" s="53"/>
      <c r="BM475" s="53"/>
      <c r="BN475" s="53"/>
      <c r="BO475" s="53"/>
      <c r="BP475" s="111"/>
    </row>
    <row r="476" spans="1:68" x14ac:dyDescent="0.3">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c r="BH476" s="108" t="str">
        <f t="shared" si="38"/>
        <v/>
      </c>
      <c r="BI476" s="22"/>
      <c r="BJ476" s="22"/>
      <c r="BK476" s="53"/>
      <c r="BM476" s="53"/>
      <c r="BN476" s="53"/>
      <c r="BO476" s="53"/>
      <c r="BP476" s="111"/>
    </row>
    <row r="477" spans="1:68" x14ac:dyDescent="0.3">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c r="BH477" s="108" t="str">
        <f t="shared" si="38"/>
        <v/>
      </c>
      <c r="BI477" s="22"/>
      <c r="BJ477" s="22"/>
      <c r="BK477" s="53"/>
      <c r="BM477" s="53"/>
      <c r="BN477" s="53"/>
      <c r="BO477" s="53"/>
      <c r="BP477" s="111"/>
    </row>
    <row r="478" spans="1:68" x14ac:dyDescent="0.3">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c r="BH478" s="108" t="str">
        <f t="shared" si="38"/>
        <v/>
      </c>
      <c r="BI478" s="22"/>
      <c r="BJ478" s="22"/>
      <c r="BK478" s="53"/>
      <c r="BM478" s="53"/>
      <c r="BN478" s="53"/>
      <c r="BO478" s="53"/>
      <c r="BP478" s="111"/>
    </row>
    <row r="479" spans="1:68" x14ac:dyDescent="0.3">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c r="BH479" s="108" t="str">
        <f t="shared" si="38"/>
        <v/>
      </c>
      <c r="BI479" s="22"/>
      <c r="BJ479" s="22"/>
      <c r="BK479" s="53"/>
      <c r="BM479" s="53"/>
      <c r="BN479" s="53"/>
      <c r="BO479" s="53"/>
      <c r="BP479" s="111"/>
    </row>
    <row r="480" spans="1:68" x14ac:dyDescent="0.3">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c r="BH480" s="108" t="str">
        <f t="shared" si="38"/>
        <v/>
      </c>
      <c r="BI480" s="22"/>
      <c r="BJ480" s="22"/>
      <c r="BK480" s="53"/>
      <c r="BM480" s="53"/>
      <c r="BN480" s="53"/>
      <c r="BO480" s="53"/>
      <c r="BP480" s="111"/>
    </row>
    <row r="481" spans="1:68" x14ac:dyDescent="0.3">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c r="BH481" s="108" t="str">
        <f t="shared" si="38"/>
        <v/>
      </c>
      <c r="BI481" s="22"/>
      <c r="BJ481" s="22"/>
      <c r="BK481" s="53"/>
      <c r="BM481" s="53"/>
      <c r="BN481" s="53"/>
      <c r="BO481" s="53"/>
      <c r="BP481" s="111"/>
    </row>
    <row r="482" spans="1:68" x14ac:dyDescent="0.3">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c r="BH482" s="108" t="str">
        <f t="shared" si="38"/>
        <v/>
      </c>
      <c r="BI482" s="22"/>
      <c r="BJ482" s="22"/>
      <c r="BK482" s="53"/>
      <c r="BM482" s="53"/>
      <c r="BN482" s="53"/>
      <c r="BO482" s="53"/>
      <c r="BP482" s="111"/>
    </row>
    <row r="483" spans="1:68" x14ac:dyDescent="0.3">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c r="BH483" s="108" t="str">
        <f t="shared" si="38"/>
        <v/>
      </c>
      <c r="BI483" s="22"/>
      <c r="BJ483" s="22"/>
      <c r="BK483" s="53"/>
      <c r="BM483" s="53"/>
      <c r="BN483" s="53"/>
      <c r="BO483" s="53"/>
      <c r="BP483" s="111"/>
    </row>
    <row r="484" spans="1:68" x14ac:dyDescent="0.3">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c r="BH484" s="108" t="str">
        <f t="shared" si="38"/>
        <v/>
      </c>
      <c r="BI484" s="22"/>
      <c r="BJ484" s="22"/>
      <c r="BK484" s="53"/>
      <c r="BM484" s="53"/>
      <c r="BN484" s="53"/>
      <c r="BO484" s="53"/>
      <c r="BP484" s="111"/>
    </row>
    <row r="485" spans="1:68" x14ac:dyDescent="0.3">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c r="BH485" s="108" t="str">
        <f t="shared" si="38"/>
        <v/>
      </c>
      <c r="BI485" s="22"/>
      <c r="BJ485" s="22"/>
      <c r="BK485" s="53"/>
      <c r="BM485" s="53"/>
      <c r="BN485" s="53"/>
      <c r="BO485" s="53"/>
      <c r="BP485" s="111"/>
    </row>
    <row r="486" spans="1:68" x14ac:dyDescent="0.3">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c r="BH486" s="108" t="str">
        <f t="shared" si="38"/>
        <v/>
      </c>
      <c r="BI486" s="22"/>
      <c r="BJ486" s="22"/>
      <c r="BK486" s="53"/>
      <c r="BM486" s="53"/>
      <c r="BN486" s="53"/>
      <c r="BO486" s="53"/>
      <c r="BP486" s="111"/>
    </row>
    <row r="487" spans="1:68" x14ac:dyDescent="0.3">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c r="BH487" s="108" t="str">
        <f t="shared" si="38"/>
        <v/>
      </c>
      <c r="BI487" s="22"/>
      <c r="BJ487" s="22"/>
      <c r="BK487" s="53"/>
      <c r="BM487" s="53"/>
      <c r="BN487" s="53"/>
      <c r="BO487" s="53"/>
      <c r="BP487" s="111"/>
    </row>
    <row r="488" spans="1:68" x14ac:dyDescent="0.3">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c r="BH488" s="108" t="str">
        <f t="shared" si="38"/>
        <v/>
      </c>
      <c r="BI488" s="22"/>
      <c r="BJ488" s="22"/>
      <c r="BK488" s="53"/>
      <c r="BM488" s="53"/>
      <c r="BN488" s="53"/>
      <c r="BO488" s="53"/>
      <c r="BP488" s="111"/>
    </row>
    <row r="489" spans="1:68" x14ac:dyDescent="0.3">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c r="BH489" s="108" t="str">
        <f t="shared" si="38"/>
        <v/>
      </c>
      <c r="BI489" s="22"/>
      <c r="BJ489" s="22"/>
      <c r="BK489" s="53"/>
      <c r="BM489" s="53"/>
      <c r="BN489" s="53"/>
      <c r="BO489" s="53"/>
      <c r="BP489" s="111"/>
    </row>
    <row r="490" spans="1:68" x14ac:dyDescent="0.3">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c r="BH490" s="108" t="str">
        <f t="shared" si="38"/>
        <v/>
      </c>
      <c r="BI490" s="22"/>
      <c r="BJ490" s="22"/>
      <c r="BK490" s="53"/>
      <c r="BM490" s="53"/>
      <c r="BN490" s="53"/>
      <c r="BO490" s="53"/>
      <c r="BP490" s="111"/>
    </row>
    <row r="491" spans="1:68" x14ac:dyDescent="0.3">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c r="BH491" s="108" t="str">
        <f t="shared" si="38"/>
        <v/>
      </c>
      <c r="BI491" s="22"/>
      <c r="BJ491" s="22"/>
      <c r="BK491" s="53"/>
      <c r="BM491" s="53"/>
      <c r="BN491" s="53"/>
      <c r="BO491" s="53"/>
      <c r="BP491" s="111"/>
    </row>
    <row r="492" spans="1:68" x14ac:dyDescent="0.3">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c r="BH492" s="108" t="str">
        <f t="shared" si="38"/>
        <v/>
      </c>
      <c r="BI492" s="22"/>
      <c r="BJ492" s="22"/>
      <c r="BK492" s="53"/>
      <c r="BM492" s="53"/>
      <c r="BN492" s="53"/>
      <c r="BO492" s="53"/>
      <c r="BP492" s="111"/>
    </row>
    <row r="493" spans="1:68" x14ac:dyDescent="0.3">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c r="BH493" s="108" t="str">
        <f t="shared" si="38"/>
        <v/>
      </c>
      <c r="BI493" s="22"/>
      <c r="BJ493" s="22"/>
      <c r="BK493" s="53"/>
      <c r="BM493" s="53"/>
      <c r="BN493" s="53"/>
      <c r="BO493" s="53"/>
      <c r="BP493" s="111"/>
    </row>
    <row r="494" spans="1:68" x14ac:dyDescent="0.3">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c r="BH494" s="108" t="str">
        <f t="shared" si="38"/>
        <v/>
      </c>
      <c r="BI494" s="22"/>
      <c r="BJ494" s="22"/>
      <c r="BK494" s="53"/>
      <c r="BM494" s="53"/>
      <c r="BN494" s="53"/>
      <c r="BO494" s="53"/>
      <c r="BP494" s="111"/>
    </row>
    <row r="495" spans="1:68" x14ac:dyDescent="0.3">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c r="BH495" s="108" t="str">
        <f t="shared" si="38"/>
        <v/>
      </c>
      <c r="BI495" s="22"/>
      <c r="BJ495" s="22"/>
      <c r="BK495" s="53"/>
      <c r="BM495" s="53"/>
      <c r="BN495" s="53"/>
      <c r="BO495" s="53"/>
      <c r="BP495" s="111"/>
    </row>
    <row r="496" spans="1:68" x14ac:dyDescent="0.3">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c r="BH496" s="108" t="str">
        <f t="shared" si="38"/>
        <v/>
      </c>
      <c r="BI496" s="22"/>
      <c r="BJ496" s="22"/>
      <c r="BK496" s="53"/>
      <c r="BM496" s="53"/>
      <c r="BN496" s="53"/>
      <c r="BO496" s="53"/>
      <c r="BP496" s="111"/>
    </row>
    <row r="497" spans="1:68" x14ac:dyDescent="0.3">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c r="BH497" s="108" t="str">
        <f t="shared" si="38"/>
        <v/>
      </c>
      <c r="BI497" s="22"/>
      <c r="BJ497" s="22"/>
      <c r="BK497" s="53"/>
      <c r="BM497" s="53"/>
      <c r="BN497" s="53"/>
      <c r="BO497" s="53"/>
      <c r="BP497" s="111"/>
    </row>
    <row r="498" spans="1:68" x14ac:dyDescent="0.3">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c r="BH498" s="108" t="str">
        <f t="shared" si="38"/>
        <v/>
      </c>
      <c r="BI498" s="22"/>
      <c r="BJ498" s="22"/>
      <c r="BK498" s="53"/>
      <c r="BM498" s="53"/>
      <c r="BN498" s="53"/>
      <c r="BO498" s="53"/>
      <c r="BP498" s="111"/>
    </row>
    <row r="499" spans="1:68" x14ac:dyDescent="0.3">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c r="BH499" s="108" t="str">
        <f t="shared" si="38"/>
        <v/>
      </c>
      <c r="BI499" s="22"/>
      <c r="BJ499" s="22"/>
      <c r="BK499" s="53"/>
      <c r="BM499" s="53"/>
      <c r="BN499" s="53"/>
      <c r="BO499" s="53"/>
      <c r="BP499" s="111"/>
    </row>
    <row r="500" spans="1:68" x14ac:dyDescent="0.3">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c r="BH500" s="108" t="str">
        <f t="shared" si="38"/>
        <v/>
      </c>
      <c r="BI500" s="22"/>
      <c r="BJ500" s="22"/>
      <c r="BK500" s="53"/>
      <c r="BM500" s="53"/>
      <c r="BN500" s="53"/>
      <c r="BO500" s="53"/>
      <c r="BP500" s="111"/>
    </row>
    <row r="501" spans="1:68" x14ac:dyDescent="0.3">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c r="BH501" s="108" t="str">
        <f t="shared" si="38"/>
        <v/>
      </c>
      <c r="BI501" s="22"/>
      <c r="BJ501" s="22"/>
      <c r="BK501" s="53"/>
      <c r="BM501" s="53"/>
      <c r="BN501" s="53"/>
      <c r="BO501" s="53"/>
      <c r="BP501" s="111"/>
    </row>
    <row r="502" spans="1:68" x14ac:dyDescent="0.3">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c r="BH502" s="108" t="str">
        <f t="shared" si="38"/>
        <v/>
      </c>
      <c r="BI502" s="22"/>
      <c r="BJ502" s="22"/>
      <c r="BK502" s="53"/>
      <c r="BM502" s="53"/>
      <c r="BN502" s="53"/>
      <c r="BO502" s="53"/>
      <c r="BP502" s="111"/>
    </row>
    <row r="503" spans="1:68" x14ac:dyDescent="0.3">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c r="BH503" s="108" t="str">
        <f t="shared" si="38"/>
        <v/>
      </c>
      <c r="BI503" s="22"/>
      <c r="BJ503" s="22"/>
      <c r="BK503" s="53"/>
      <c r="BM503" s="53"/>
      <c r="BN503" s="53"/>
      <c r="BO503" s="53"/>
      <c r="BP503" s="111"/>
    </row>
    <row r="504" spans="1:68" x14ac:dyDescent="0.3">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c r="BH504" s="108" t="str">
        <f t="shared" si="38"/>
        <v/>
      </c>
      <c r="BI504" s="22"/>
      <c r="BJ504" s="22"/>
      <c r="BK504" s="53"/>
      <c r="BM504" s="53"/>
      <c r="BN504" s="53"/>
      <c r="BO504" s="53"/>
      <c r="BP504" s="111"/>
    </row>
    <row r="505" spans="1:68" x14ac:dyDescent="0.3">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c r="BH505" s="108" t="str">
        <f t="shared" si="38"/>
        <v/>
      </c>
      <c r="BI505" s="22"/>
      <c r="BJ505" s="22"/>
      <c r="BK505" s="53"/>
      <c r="BM505" s="53"/>
      <c r="BN505" s="53"/>
      <c r="BO505" s="53"/>
      <c r="BP505" s="111"/>
    </row>
    <row r="506" spans="1:68" x14ac:dyDescent="0.3">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c r="BH506" s="108" t="str">
        <f t="shared" si="38"/>
        <v/>
      </c>
      <c r="BI506" s="22"/>
      <c r="BJ506" s="22"/>
      <c r="BK506" s="53"/>
      <c r="BM506" s="53"/>
      <c r="BN506" s="53"/>
      <c r="BO506" s="53"/>
      <c r="BP506" s="111"/>
    </row>
    <row r="507" spans="1:68" x14ac:dyDescent="0.3">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c r="BH507" s="108" t="str">
        <f t="shared" si="38"/>
        <v/>
      </c>
      <c r="BI507" s="22"/>
      <c r="BJ507" s="22"/>
      <c r="BK507" s="53"/>
      <c r="BM507" s="53"/>
      <c r="BN507" s="53"/>
      <c r="BO507" s="53"/>
      <c r="BP507" s="111"/>
    </row>
    <row r="508" spans="1:68" x14ac:dyDescent="0.3">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c r="BH508" s="108" t="str">
        <f t="shared" si="38"/>
        <v/>
      </c>
      <c r="BI508" s="22"/>
      <c r="BJ508" s="22"/>
      <c r="BK508" s="53"/>
      <c r="BM508" s="53"/>
      <c r="BN508" s="53"/>
      <c r="BO508" s="53"/>
      <c r="BP508" s="111"/>
    </row>
    <row r="509" spans="1:68" x14ac:dyDescent="0.3">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c r="BH509" s="108" t="str">
        <f t="shared" si="38"/>
        <v/>
      </c>
      <c r="BI509" s="22"/>
      <c r="BJ509" s="22"/>
      <c r="BK509" s="53"/>
      <c r="BM509" s="53"/>
      <c r="BN509" s="53"/>
      <c r="BO509" s="53"/>
      <c r="BP509" s="111"/>
    </row>
    <row r="510" spans="1:68" x14ac:dyDescent="0.3">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c r="BH510" s="108" t="str">
        <f t="shared" si="38"/>
        <v/>
      </c>
      <c r="BI510" s="22"/>
      <c r="BJ510" s="22"/>
      <c r="BK510" s="53"/>
      <c r="BM510" s="53"/>
      <c r="BN510" s="53"/>
      <c r="BO510" s="53"/>
      <c r="BP510" s="111"/>
    </row>
    <row r="511" spans="1:68" x14ac:dyDescent="0.3">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c r="BH511" s="108" t="str">
        <f t="shared" si="38"/>
        <v/>
      </c>
      <c r="BI511" s="22"/>
      <c r="BJ511" s="22"/>
      <c r="BK511" s="53"/>
      <c r="BM511" s="53"/>
      <c r="BN511" s="53"/>
      <c r="BO511" s="53"/>
      <c r="BP511" s="111"/>
    </row>
    <row r="512" spans="1:68" x14ac:dyDescent="0.3">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c r="BH512" s="108" t="str">
        <f t="shared" si="38"/>
        <v/>
      </c>
      <c r="BI512" s="22"/>
      <c r="BJ512" s="22"/>
      <c r="BK512" s="53"/>
      <c r="BM512" s="53"/>
      <c r="BN512" s="53"/>
      <c r="BO512" s="53"/>
      <c r="BP512" s="111"/>
    </row>
    <row r="513" spans="1:68" x14ac:dyDescent="0.3">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c r="BH513" s="108" t="str">
        <f t="shared" si="38"/>
        <v/>
      </c>
      <c r="BI513" s="22"/>
      <c r="BJ513" s="22"/>
      <c r="BK513" s="53"/>
      <c r="BM513" s="53"/>
      <c r="BN513" s="53"/>
      <c r="BO513" s="53"/>
      <c r="BP513" s="111"/>
    </row>
    <row r="514" spans="1:68" x14ac:dyDescent="0.3">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c r="BH514" s="108" t="str">
        <f t="shared" si="38"/>
        <v/>
      </c>
      <c r="BI514" s="22"/>
      <c r="BJ514" s="22"/>
      <c r="BK514" s="53"/>
      <c r="BM514" s="53"/>
      <c r="BN514" s="53"/>
      <c r="BO514" s="53"/>
      <c r="BP514" s="111"/>
    </row>
    <row r="515" spans="1:68" x14ac:dyDescent="0.3">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c r="BH515" s="108" t="str">
        <f t="shared" si="38"/>
        <v/>
      </c>
      <c r="BI515" s="22"/>
      <c r="BJ515" s="22"/>
      <c r="BK515" s="53"/>
      <c r="BM515" s="53"/>
      <c r="BN515" s="53"/>
      <c r="BO515" s="53"/>
      <c r="BP515" s="111"/>
    </row>
    <row r="516" spans="1:68" x14ac:dyDescent="0.3">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c r="BH516" s="108" t="str">
        <f t="shared" ref="BH516:BH579" si="39">IF(OR(D516="Aatrium/Fuajee",D516="Kabinet/Büroo",D516="Koridor",D516="Koristus- ja hooldusruum",D516="Kööginurk/Köök",D516="Nõupidamise ruum",D516="Ooteruum/Teenindusruum",D516="Puhkeruum",D516="WC"), 1, "")</f>
        <v/>
      </c>
      <c r="BI516" s="22"/>
      <c r="BJ516" s="22"/>
      <c r="BK516" s="53"/>
      <c r="BM516" s="53"/>
      <c r="BN516" s="53"/>
      <c r="BO516" s="53"/>
      <c r="BP516" s="111"/>
    </row>
    <row r="517" spans="1:68" x14ac:dyDescent="0.3">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c r="BH517" s="108" t="str">
        <f t="shared" si="39"/>
        <v/>
      </c>
      <c r="BI517" s="22"/>
      <c r="BJ517" s="22"/>
      <c r="BK517" s="53"/>
      <c r="BM517" s="53"/>
      <c r="BN517" s="53"/>
      <c r="BO517" s="53"/>
      <c r="BP517" s="111"/>
    </row>
    <row r="518" spans="1:68" x14ac:dyDescent="0.3">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c r="BH518" s="108" t="str">
        <f t="shared" si="39"/>
        <v/>
      </c>
      <c r="BI518" s="22"/>
      <c r="BJ518" s="22"/>
      <c r="BK518" s="53"/>
      <c r="BM518" s="53"/>
      <c r="BN518" s="53"/>
      <c r="BO518" s="53"/>
      <c r="BP518" s="111"/>
    </row>
    <row r="519" spans="1:68" x14ac:dyDescent="0.3">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c r="BH519" s="108" t="str">
        <f t="shared" si="39"/>
        <v/>
      </c>
      <c r="BI519" s="22"/>
      <c r="BJ519" s="22"/>
      <c r="BK519" s="53"/>
      <c r="BM519" s="53"/>
      <c r="BN519" s="53"/>
      <c r="BO519" s="53"/>
      <c r="BP519" s="111"/>
    </row>
    <row r="520" spans="1:68" x14ac:dyDescent="0.3">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c r="BH520" s="108" t="str">
        <f t="shared" si="39"/>
        <v/>
      </c>
      <c r="BI520" s="22"/>
      <c r="BJ520" s="22"/>
      <c r="BK520" s="53"/>
      <c r="BM520" s="53"/>
      <c r="BN520" s="53"/>
      <c r="BO520" s="53"/>
      <c r="BP520" s="111"/>
    </row>
    <row r="521" spans="1:68" x14ac:dyDescent="0.3">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c r="BH521" s="108" t="str">
        <f t="shared" si="39"/>
        <v/>
      </c>
      <c r="BI521" s="22"/>
      <c r="BJ521" s="22"/>
      <c r="BK521" s="53"/>
      <c r="BM521" s="53"/>
      <c r="BN521" s="53"/>
      <c r="BO521" s="53"/>
      <c r="BP521" s="111"/>
    </row>
    <row r="522" spans="1:68" x14ac:dyDescent="0.3">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c r="BH522" s="108" t="str">
        <f t="shared" si="39"/>
        <v/>
      </c>
      <c r="BI522" s="22"/>
      <c r="BJ522" s="22"/>
      <c r="BK522" s="53"/>
      <c r="BM522" s="53"/>
      <c r="BN522" s="53"/>
      <c r="BO522" s="53"/>
      <c r="BP522" s="111"/>
    </row>
    <row r="523" spans="1:68" x14ac:dyDescent="0.3">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c r="BH523" s="108" t="str">
        <f t="shared" si="39"/>
        <v/>
      </c>
      <c r="BI523" s="22"/>
      <c r="BJ523" s="22"/>
      <c r="BK523" s="53"/>
      <c r="BM523" s="53"/>
      <c r="BN523" s="53"/>
      <c r="BO523" s="53"/>
      <c r="BP523" s="111"/>
    </row>
    <row r="524" spans="1:68" x14ac:dyDescent="0.3">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c r="BH524" s="108" t="str">
        <f t="shared" si="39"/>
        <v/>
      </c>
      <c r="BI524" s="22"/>
      <c r="BJ524" s="22"/>
      <c r="BK524" s="53"/>
      <c r="BM524" s="53"/>
      <c r="BN524" s="53"/>
      <c r="BO524" s="53"/>
      <c r="BP524" s="111"/>
    </row>
    <row r="525" spans="1:68" x14ac:dyDescent="0.3">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c r="BH525" s="108" t="str">
        <f t="shared" si="39"/>
        <v/>
      </c>
      <c r="BI525" s="22"/>
      <c r="BJ525" s="22"/>
      <c r="BK525" s="53"/>
      <c r="BM525" s="53"/>
      <c r="BN525" s="53"/>
      <c r="BO525" s="53"/>
      <c r="BP525" s="111"/>
    </row>
    <row r="526" spans="1:68" x14ac:dyDescent="0.3">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c r="BH526" s="108" t="str">
        <f t="shared" si="39"/>
        <v/>
      </c>
      <c r="BI526" s="22"/>
      <c r="BJ526" s="22"/>
      <c r="BK526" s="53"/>
      <c r="BM526" s="53"/>
      <c r="BN526" s="53"/>
      <c r="BO526" s="53"/>
      <c r="BP526" s="111"/>
    </row>
    <row r="527" spans="1:68" x14ac:dyDescent="0.3">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c r="BH527" s="108" t="str">
        <f t="shared" si="39"/>
        <v/>
      </c>
      <c r="BI527" s="22"/>
      <c r="BJ527" s="22"/>
      <c r="BK527" s="53"/>
      <c r="BM527" s="53"/>
      <c r="BN527" s="53"/>
      <c r="BO527" s="53"/>
      <c r="BP527" s="111"/>
    </row>
    <row r="528" spans="1:68" x14ac:dyDescent="0.3">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c r="BH528" s="108" t="str">
        <f t="shared" si="39"/>
        <v/>
      </c>
      <c r="BI528" s="22"/>
      <c r="BJ528" s="22"/>
      <c r="BK528" s="53"/>
      <c r="BM528" s="53"/>
      <c r="BN528" s="53"/>
      <c r="BO528" s="53"/>
      <c r="BP528" s="111"/>
    </row>
    <row r="529" spans="1:68" x14ac:dyDescent="0.3">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c r="BH529" s="108" t="str">
        <f t="shared" si="39"/>
        <v/>
      </c>
      <c r="BI529" s="22"/>
      <c r="BJ529" s="22"/>
      <c r="BK529" s="53"/>
      <c r="BM529" s="53"/>
      <c r="BN529" s="53"/>
      <c r="BO529" s="53"/>
      <c r="BP529" s="111"/>
    </row>
    <row r="530" spans="1:68" x14ac:dyDescent="0.3">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c r="BH530" s="108" t="str">
        <f t="shared" si="39"/>
        <v/>
      </c>
      <c r="BI530" s="22"/>
      <c r="BJ530" s="22"/>
      <c r="BK530" s="53"/>
      <c r="BM530" s="53"/>
      <c r="BN530" s="53"/>
      <c r="BO530" s="53"/>
      <c r="BP530" s="111"/>
    </row>
    <row r="531" spans="1:68" x14ac:dyDescent="0.3">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c r="BH531" s="108" t="str">
        <f t="shared" si="39"/>
        <v/>
      </c>
      <c r="BI531" s="22"/>
      <c r="BJ531" s="22"/>
      <c r="BK531" s="53"/>
      <c r="BM531" s="53"/>
      <c r="BN531" s="53"/>
      <c r="BO531" s="53"/>
      <c r="BP531" s="111"/>
    </row>
    <row r="532" spans="1:68" x14ac:dyDescent="0.3">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c r="BH532" s="108" t="str">
        <f t="shared" si="39"/>
        <v/>
      </c>
      <c r="BI532" s="22"/>
      <c r="BJ532" s="22"/>
      <c r="BK532" s="53"/>
      <c r="BM532" s="53"/>
      <c r="BN532" s="53"/>
      <c r="BO532" s="53"/>
      <c r="BP532" s="111"/>
    </row>
    <row r="533" spans="1:68" x14ac:dyDescent="0.3">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c r="BH533" s="108" t="str">
        <f t="shared" si="39"/>
        <v/>
      </c>
      <c r="BI533" s="22"/>
      <c r="BJ533" s="22"/>
      <c r="BK533" s="53"/>
      <c r="BM533" s="53"/>
      <c r="BN533" s="53"/>
      <c r="BO533" s="53"/>
      <c r="BP533" s="111"/>
    </row>
    <row r="534" spans="1:68" x14ac:dyDescent="0.3">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c r="BH534" s="108" t="str">
        <f t="shared" si="39"/>
        <v/>
      </c>
      <c r="BI534" s="22"/>
      <c r="BJ534" s="22"/>
      <c r="BK534" s="53"/>
      <c r="BM534" s="53"/>
      <c r="BN534" s="53"/>
      <c r="BO534" s="53"/>
      <c r="BP534" s="111"/>
    </row>
    <row r="535" spans="1:68" x14ac:dyDescent="0.3">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c r="BH535" s="108" t="str">
        <f t="shared" si="39"/>
        <v/>
      </c>
      <c r="BI535" s="22"/>
      <c r="BJ535" s="22"/>
      <c r="BK535" s="53"/>
      <c r="BM535" s="53"/>
      <c r="BN535" s="53"/>
      <c r="BO535" s="53"/>
      <c r="BP535" s="111"/>
    </row>
    <row r="536" spans="1:68" x14ac:dyDescent="0.3">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c r="BH536" s="108" t="str">
        <f t="shared" si="39"/>
        <v/>
      </c>
      <c r="BI536" s="22"/>
      <c r="BJ536" s="22"/>
      <c r="BK536" s="53"/>
      <c r="BM536" s="53"/>
      <c r="BN536" s="53"/>
      <c r="BO536" s="53"/>
      <c r="BP536" s="111"/>
    </row>
    <row r="537" spans="1:68" x14ac:dyDescent="0.3">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c r="BH537" s="108" t="str">
        <f t="shared" si="39"/>
        <v/>
      </c>
      <c r="BI537" s="22"/>
      <c r="BJ537" s="22"/>
      <c r="BK537" s="53"/>
      <c r="BM537" s="53"/>
      <c r="BN537" s="53"/>
      <c r="BO537" s="53"/>
      <c r="BP537" s="111"/>
    </row>
    <row r="538" spans="1:68" x14ac:dyDescent="0.3">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c r="BH538" s="108" t="str">
        <f t="shared" si="39"/>
        <v/>
      </c>
      <c r="BI538" s="22"/>
      <c r="BJ538" s="22"/>
      <c r="BK538" s="53"/>
      <c r="BM538" s="53"/>
      <c r="BN538" s="53"/>
      <c r="BO538" s="53"/>
      <c r="BP538" s="111"/>
    </row>
    <row r="539" spans="1:68" x14ac:dyDescent="0.3">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c r="BH539" s="108" t="str">
        <f t="shared" si="39"/>
        <v/>
      </c>
      <c r="BI539" s="22"/>
      <c r="BJ539" s="22"/>
      <c r="BK539" s="53"/>
      <c r="BM539" s="53"/>
      <c r="BN539" s="53"/>
      <c r="BO539" s="53"/>
      <c r="BP539" s="111"/>
    </row>
    <row r="540" spans="1:68" x14ac:dyDescent="0.3">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c r="BH540" s="108" t="str">
        <f t="shared" si="39"/>
        <v/>
      </c>
      <c r="BI540" s="22"/>
      <c r="BJ540" s="22"/>
      <c r="BK540" s="53"/>
      <c r="BM540" s="53"/>
      <c r="BN540" s="53"/>
      <c r="BO540" s="53"/>
      <c r="BP540" s="111"/>
    </row>
    <row r="541" spans="1:68" x14ac:dyDescent="0.3">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c r="BH541" s="108" t="str">
        <f t="shared" si="39"/>
        <v/>
      </c>
      <c r="BI541" s="22"/>
      <c r="BJ541" s="22"/>
      <c r="BK541" s="53"/>
      <c r="BM541" s="53"/>
      <c r="BN541" s="53"/>
      <c r="BO541" s="53"/>
      <c r="BP541" s="111"/>
    </row>
    <row r="542" spans="1:68" x14ac:dyDescent="0.3">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c r="BH542" s="108" t="str">
        <f t="shared" si="39"/>
        <v/>
      </c>
      <c r="BI542" s="22"/>
      <c r="BJ542" s="22"/>
      <c r="BK542" s="53"/>
      <c r="BM542" s="53"/>
      <c r="BN542" s="53"/>
      <c r="BO542" s="53"/>
      <c r="BP542" s="111"/>
    </row>
    <row r="543" spans="1:68" x14ac:dyDescent="0.3">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c r="BH543" s="108" t="str">
        <f t="shared" si="39"/>
        <v/>
      </c>
      <c r="BI543" s="22"/>
      <c r="BJ543" s="22"/>
      <c r="BK543" s="53"/>
      <c r="BM543" s="53"/>
      <c r="BN543" s="53"/>
      <c r="BO543" s="53"/>
      <c r="BP543" s="111"/>
    </row>
    <row r="544" spans="1:68" x14ac:dyDescent="0.3">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c r="BH544" s="108" t="str">
        <f t="shared" si="39"/>
        <v/>
      </c>
      <c r="BI544" s="22"/>
      <c r="BJ544" s="22"/>
      <c r="BK544" s="53"/>
      <c r="BM544" s="53"/>
      <c r="BN544" s="53"/>
      <c r="BO544" s="53"/>
      <c r="BP544" s="111"/>
    </row>
    <row r="545" spans="1:68" x14ac:dyDescent="0.3">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c r="BH545" s="108" t="str">
        <f t="shared" si="39"/>
        <v/>
      </c>
      <c r="BI545" s="22"/>
      <c r="BJ545" s="22"/>
      <c r="BK545" s="53"/>
      <c r="BM545" s="53"/>
      <c r="BN545" s="53"/>
      <c r="BO545" s="53"/>
      <c r="BP545" s="111"/>
    </row>
    <row r="546" spans="1:68" x14ac:dyDescent="0.3">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c r="BH546" s="108" t="str">
        <f t="shared" si="39"/>
        <v/>
      </c>
      <c r="BI546" s="22"/>
      <c r="BJ546" s="22"/>
      <c r="BK546" s="53"/>
      <c r="BM546" s="53"/>
      <c r="BN546" s="53"/>
      <c r="BO546" s="53"/>
      <c r="BP546" s="111"/>
    </row>
    <row r="547" spans="1:68" x14ac:dyDescent="0.3">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c r="BH547" s="108" t="str">
        <f t="shared" si="39"/>
        <v/>
      </c>
      <c r="BI547" s="22"/>
      <c r="BJ547" s="22"/>
      <c r="BK547" s="53"/>
      <c r="BM547" s="53"/>
      <c r="BN547" s="53"/>
      <c r="BO547" s="53"/>
      <c r="BP547" s="111"/>
    </row>
    <row r="548" spans="1:68" x14ac:dyDescent="0.3">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c r="BH548" s="108" t="str">
        <f t="shared" si="39"/>
        <v/>
      </c>
      <c r="BI548" s="22"/>
      <c r="BJ548" s="22"/>
      <c r="BK548" s="53"/>
      <c r="BM548" s="53"/>
      <c r="BN548" s="53"/>
      <c r="BO548" s="53"/>
      <c r="BP548" s="111"/>
    </row>
    <row r="549" spans="1:68" x14ac:dyDescent="0.3">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c r="BH549" s="108" t="str">
        <f t="shared" si="39"/>
        <v/>
      </c>
      <c r="BI549" s="22"/>
      <c r="BJ549" s="22"/>
      <c r="BK549" s="53"/>
      <c r="BM549" s="53"/>
      <c r="BN549" s="53"/>
      <c r="BO549" s="53"/>
      <c r="BP549" s="111"/>
    </row>
    <row r="550" spans="1:68" x14ac:dyDescent="0.3">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c r="BH550" s="108" t="str">
        <f t="shared" si="39"/>
        <v/>
      </c>
      <c r="BI550" s="22"/>
      <c r="BJ550" s="22"/>
      <c r="BK550" s="53"/>
      <c r="BM550" s="53"/>
      <c r="BN550" s="53"/>
      <c r="BO550" s="53"/>
      <c r="BP550" s="111"/>
    </row>
    <row r="551" spans="1:68" x14ac:dyDescent="0.3">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c r="BH551" s="108" t="str">
        <f t="shared" si="39"/>
        <v/>
      </c>
      <c r="BI551" s="22"/>
      <c r="BJ551" s="22"/>
      <c r="BK551" s="53"/>
      <c r="BM551" s="53"/>
      <c r="BN551" s="53"/>
      <c r="BO551" s="53"/>
      <c r="BP551" s="111"/>
    </row>
    <row r="552" spans="1:68" x14ac:dyDescent="0.3">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c r="BH552" s="108" t="str">
        <f t="shared" si="39"/>
        <v/>
      </c>
      <c r="BI552" s="22"/>
      <c r="BJ552" s="22"/>
      <c r="BK552" s="53"/>
      <c r="BM552" s="53"/>
      <c r="BN552" s="53"/>
      <c r="BO552" s="53"/>
      <c r="BP552" s="111"/>
    </row>
    <row r="553" spans="1:68" x14ac:dyDescent="0.3">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c r="BH553" s="108" t="str">
        <f t="shared" si="39"/>
        <v/>
      </c>
      <c r="BI553" s="22"/>
      <c r="BJ553" s="22"/>
      <c r="BK553" s="53"/>
      <c r="BM553" s="53"/>
      <c r="BN553" s="53"/>
      <c r="BO553" s="53"/>
      <c r="BP553" s="111"/>
    </row>
    <row r="554" spans="1:68" x14ac:dyDescent="0.3">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c r="BH554" s="108" t="str">
        <f t="shared" si="39"/>
        <v/>
      </c>
      <c r="BI554" s="22"/>
      <c r="BJ554" s="22"/>
      <c r="BK554" s="53"/>
      <c r="BM554" s="53"/>
      <c r="BN554" s="53"/>
      <c r="BO554" s="53"/>
      <c r="BP554" s="111"/>
    </row>
    <row r="555" spans="1:68" x14ac:dyDescent="0.3">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c r="BH555" s="108" t="str">
        <f t="shared" si="39"/>
        <v/>
      </c>
      <c r="BI555" s="22"/>
      <c r="BJ555" s="22"/>
      <c r="BK555" s="53"/>
      <c r="BM555" s="53"/>
      <c r="BN555" s="53"/>
      <c r="BO555" s="53"/>
      <c r="BP555" s="111"/>
    </row>
    <row r="556" spans="1:68" x14ac:dyDescent="0.3">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c r="BH556" s="108" t="str">
        <f t="shared" si="39"/>
        <v/>
      </c>
      <c r="BI556" s="22"/>
      <c r="BJ556" s="22"/>
      <c r="BK556" s="53"/>
      <c r="BM556" s="53"/>
      <c r="BN556" s="53"/>
      <c r="BO556" s="53"/>
      <c r="BP556" s="111"/>
    </row>
    <row r="557" spans="1:68" x14ac:dyDescent="0.3">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c r="BH557" s="108" t="str">
        <f t="shared" si="39"/>
        <v/>
      </c>
      <c r="BI557" s="22"/>
      <c r="BJ557" s="22"/>
      <c r="BK557" s="53"/>
      <c r="BM557" s="53"/>
      <c r="BN557" s="53"/>
      <c r="BO557" s="53"/>
      <c r="BP557" s="111"/>
    </row>
    <row r="558" spans="1:68" x14ac:dyDescent="0.3">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c r="BH558" s="108" t="str">
        <f t="shared" si="39"/>
        <v/>
      </c>
      <c r="BI558" s="22"/>
      <c r="BJ558" s="22"/>
      <c r="BK558" s="53"/>
      <c r="BM558" s="53"/>
      <c r="BN558" s="53"/>
      <c r="BO558" s="53"/>
      <c r="BP558" s="111"/>
    </row>
    <row r="559" spans="1:68" x14ac:dyDescent="0.3">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c r="BH559" s="108" t="str">
        <f t="shared" si="39"/>
        <v/>
      </c>
      <c r="BI559" s="22"/>
      <c r="BJ559" s="22"/>
      <c r="BK559" s="53"/>
      <c r="BM559" s="53"/>
      <c r="BN559" s="53"/>
      <c r="BO559" s="53"/>
      <c r="BP559" s="111"/>
    </row>
    <row r="560" spans="1:68" x14ac:dyDescent="0.3">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c r="BH560" s="108" t="str">
        <f t="shared" si="39"/>
        <v/>
      </c>
      <c r="BI560" s="22"/>
      <c r="BJ560" s="22"/>
      <c r="BK560" s="53"/>
      <c r="BM560" s="53"/>
      <c r="BN560" s="53"/>
      <c r="BO560" s="53"/>
      <c r="BP560" s="111"/>
    </row>
    <row r="561" spans="1:68" x14ac:dyDescent="0.3">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c r="BH561" s="108" t="str">
        <f t="shared" si="39"/>
        <v/>
      </c>
      <c r="BI561" s="22"/>
      <c r="BJ561" s="22"/>
      <c r="BK561" s="53"/>
      <c r="BM561" s="53"/>
      <c r="BN561" s="53"/>
      <c r="BO561" s="53"/>
      <c r="BP561" s="111"/>
    </row>
    <row r="562" spans="1:68" x14ac:dyDescent="0.3">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c r="BH562" s="108" t="str">
        <f t="shared" si="39"/>
        <v/>
      </c>
      <c r="BI562" s="22"/>
      <c r="BJ562" s="22"/>
      <c r="BK562" s="53"/>
      <c r="BM562" s="53"/>
      <c r="BN562" s="53"/>
      <c r="BO562" s="53"/>
      <c r="BP562" s="111"/>
    </row>
    <row r="563" spans="1:68" x14ac:dyDescent="0.3">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c r="BH563" s="108" t="str">
        <f t="shared" si="39"/>
        <v/>
      </c>
      <c r="BI563" s="22"/>
      <c r="BJ563" s="22"/>
      <c r="BK563" s="53"/>
      <c r="BM563" s="53"/>
      <c r="BN563" s="53"/>
      <c r="BO563" s="53"/>
      <c r="BP563" s="111"/>
    </row>
    <row r="564" spans="1:68" x14ac:dyDescent="0.3">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c r="BH564" s="108" t="str">
        <f t="shared" si="39"/>
        <v/>
      </c>
      <c r="BI564" s="22"/>
      <c r="BJ564" s="22"/>
      <c r="BK564" s="53"/>
      <c r="BM564" s="53"/>
      <c r="BN564" s="53"/>
      <c r="BO564" s="53"/>
      <c r="BP564" s="111"/>
    </row>
    <row r="565" spans="1:68" x14ac:dyDescent="0.3">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c r="BH565" s="108" t="str">
        <f t="shared" si="39"/>
        <v/>
      </c>
      <c r="BI565" s="22"/>
      <c r="BJ565" s="22"/>
      <c r="BK565" s="53"/>
      <c r="BM565" s="53"/>
      <c r="BN565" s="53"/>
      <c r="BO565" s="53"/>
      <c r="BP565" s="111"/>
    </row>
    <row r="566" spans="1:68" x14ac:dyDescent="0.3">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c r="BH566" s="108" t="str">
        <f t="shared" si="39"/>
        <v/>
      </c>
      <c r="BI566" s="22"/>
      <c r="BJ566" s="22"/>
      <c r="BK566" s="53"/>
      <c r="BM566" s="53"/>
      <c r="BN566" s="53"/>
      <c r="BO566" s="53"/>
      <c r="BP566" s="111"/>
    </row>
    <row r="567" spans="1:68" x14ac:dyDescent="0.3">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c r="BH567" s="108" t="str">
        <f t="shared" si="39"/>
        <v/>
      </c>
      <c r="BI567" s="22"/>
      <c r="BJ567" s="22"/>
      <c r="BK567" s="53"/>
      <c r="BM567" s="53"/>
      <c r="BN567" s="53"/>
      <c r="BO567" s="53"/>
      <c r="BP567" s="111"/>
    </row>
    <row r="568" spans="1:68" x14ac:dyDescent="0.3">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c r="BH568" s="108" t="str">
        <f t="shared" si="39"/>
        <v/>
      </c>
      <c r="BI568" s="22"/>
      <c r="BJ568" s="22"/>
      <c r="BK568" s="53"/>
      <c r="BM568" s="53"/>
      <c r="BN568" s="53"/>
      <c r="BO568" s="53"/>
      <c r="BP568" s="111"/>
    </row>
    <row r="569" spans="1:68" x14ac:dyDescent="0.3">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c r="BH569" s="108" t="str">
        <f t="shared" si="39"/>
        <v/>
      </c>
      <c r="BI569" s="22"/>
      <c r="BJ569" s="22"/>
      <c r="BK569" s="53"/>
      <c r="BM569" s="53"/>
      <c r="BN569" s="53"/>
      <c r="BO569" s="53"/>
      <c r="BP569" s="111"/>
    </row>
    <row r="570" spans="1:68" x14ac:dyDescent="0.3">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c r="BH570" s="108" t="str">
        <f t="shared" si="39"/>
        <v/>
      </c>
      <c r="BI570" s="22"/>
      <c r="BJ570" s="22"/>
      <c r="BK570" s="53"/>
      <c r="BM570" s="53"/>
      <c r="BN570" s="53"/>
      <c r="BO570" s="53"/>
      <c r="BP570" s="111"/>
    </row>
    <row r="571" spans="1:68" x14ac:dyDescent="0.3">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c r="BH571" s="108" t="str">
        <f t="shared" si="39"/>
        <v/>
      </c>
      <c r="BI571" s="22"/>
      <c r="BJ571" s="22"/>
      <c r="BK571" s="53"/>
      <c r="BM571" s="53"/>
      <c r="BN571" s="53"/>
      <c r="BO571" s="53"/>
      <c r="BP571" s="111"/>
    </row>
    <row r="572" spans="1:68" x14ac:dyDescent="0.3">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c r="BH572" s="108" t="str">
        <f t="shared" si="39"/>
        <v/>
      </c>
      <c r="BI572" s="22"/>
      <c r="BJ572" s="22"/>
      <c r="BK572" s="53"/>
      <c r="BM572" s="53"/>
      <c r="BN572" s="53"/>
      <c r="BO572" s="53"/>
      <c r="BP572" s="111"/>
    </row>
    <row r="573" spans="1:68" x14ac:dyDescent="0.3">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c r="BH573" s="108" t="str">
        <f t="shared" si="39"/>
        <v/>
      </c>
      <c r="BI573" s="22"/>
      <c r="BJ573" s="22"/>
      <c r="BK573" s="53"/>
      <c r="BM573" s="53"/>
      <c r="BN573" s="53"/>
      <c r="BO573" s="53"/>
      <c r="BP573" s="111"/>
    </row>
    <row r="574" spans="1:68" x14ac:dyDescent="0.3">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c r="BH574" s="108" t="str">
        <f t="shared" si="39"/>
        <v/>
      </c>
      <c r="BI574" s="22"/>
      <c r="BJ574" s="22"/>
      <c r="BK574" s="53"/>
      <c r="BM574" s="53"/>
      <c r="BN574" s="53"/>
      <c r="BO574" s="53"/>
      <c r="BP574" s="111"/>
    </row>
    <row r="575" spans="1:68" x14ac:dyDescent="0.3">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c r="BH575" s="108" t="str">
        <f t="shared" si="39"/>
        <v/>
      </c>
      <c r="BI575" s="22"/>
      <c r="BJ575" s="22"/>
      <c r="BK575" s="53"/>
      <c r="BM575" s="53"/>
      <c r="BN575" s="53"/>
      <c r="BO575" s="53"/>
      <c r="BP575" s="111"/>
    </row>
    <row r="576" spans="1:68" x14ac:dyDescent="0.3">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c r="BH576" s="108" t="str">
        <f t="shared" si="39"/>
        <v/>
      </c>
      <c r="BI576" s="22"/>
      <c r="BJ576" s="22"/>
      <c r="BK576" s="53"/>
      <c r="BM576" s="53"/>
      <c r="BN576" s="53"/>
      <c r="BO576" s="53"/>
      <c r="BP576" s="111"/>
    </row>
    <row r="577" spans="1:68" x14ac:dyDescent="0.3">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c r="BH577" s="108" t="str">
        <f t="shared" si="39"/>
        <v/>
      </c>
      <c r="BI577" s="22"/>
      <c r="BJ577" s="22"/>
      <c r="BK577" s="53"/>
      <c r="BM577" s="53"/>
      <c r="BN577" s="53"/>
      <c r="BO577" s="53"/>
      <c r="BP577" s="111"/>
    </row>
    <row r="578" spans="1:68" x14ac:dyDescent="0.3">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c r="BH578" s="108" t="str">
        <f t="shared" si="39"/>
        <v/>
      </c>
      <c r="BI578" s="22"/>
      <c r="BJ578" s="22"/>
      <c r="BK578" s="53"/>
      <c r="BM578" s="53"/>
      <c r="BN578" s="53"/>
      <c r="BO578" s="53"/>
      <c r="BP578" s="111"/>
    </row>
    <row r="579" spans="1:68" x14ac:dyDescent="0.3">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c r="BH579" s="108" t="str">
        <f t="shared" si="39"/>
        <v/>
      </c>
      <c r="BI579" s="22"/>
      <c r="BJ579" s="22"/>
      <c r="BK579" s="53"/>
      <c r="BM579" s="53"/>
      <c r="BN579" s="53"/>
      <c r="BO579" s="53"/>
      <c r="BP579" s="111"/>
    </row>
    <row r="580" spans="1:68" x14ac:dyDescent="0.3">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c r="BH580" s="108" t="str">
        <f t="shared" ref="BH580:BH643" si="40">IF(OR(D580="Aatrium/Fuajee",D580="Kabinet/Büroo",D580="Koridor",D580="Koristus- ja hooldusruum",D580="Kööginurk/Köök",D580="Nõupidamise ruum",D580="Ooteruum/Teenindusruum",D580="Puhkeruum",D580="WC"), 1, "")</f>
        <v/>
      </c>
      <c r="BI580" s="22"/>
      <c r="BJ580" s="22"/>
      <c r="BK580" s="53"/>
      <c r="BM580" s="53"/>
      <c r="BN580" s="53"/>
      <c r="BO580" s="53"/>
      <c r="BP580" s="111"/>
    </row>
    <row r="581" spans="1:68" x14ac:dyDescent="0.3">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c r="BH581" s="108" t="str">
        <f t="shared" si="40"/>
        <v/>
      </c>
      <c r="BI581" s="22"/>
      <c r="BJ581" s="22"/>
      <c r="BK581" s="53"/>
      <c r="BM581" s="53"/>
      <c r="BN581" s="53"/>
      <c r="BO581" s="53"/>
      <c r="BP581" s="111"/>
    </row>
    <row r="582" spans="1:68" x14ac:dyDescent="0.3">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c r="BH582" s="108" t="str">
        <f t="shared" si="40"/>
        <v/>
      </c>
      <c r="BI582" s="22"/>
      <c r="BJ582" s="22"/>
      <c r="BK582" s="53"/>
      <c r="BM582" s="53"/>
      <c r="BN582" s="53"/>
      <c r="BO582" s="53"/>
      <c r="BP582" s="111"/>
    </row>
    <row r="583" spans="1:68" x14ac:dyDescent="0.3">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c r="BH583" s="108" t="str">
        <f t="shared" si="40"/>
        <v/>
      </c>
      <c r="BI583" s="22"/>
      <c r="BJ583" s="22"/>
      <c r="BK583" s="53"/>
      <c r="BM583" s="53"/>
      <c r="BN583" s="53"/>
      <c r="BO583" s="53"/>
      <c r="BP583" s="111"/>
    </row>
    <row r="584" spans="1:68" x14ac:dyDescent="0.3">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c r="BH584" s="108" t="str">
        <f t="shared" si="40"/>
        <v/>
      </c>
      <c r="BI584" s="22"/>
      <c r="BJ584" s="22"/>
      <c r="BK584" s="53"/>
      <c r="BM584" s="53"/>
      <c r="BN584" s="53"/>
      <c r="BO584" s="53"/>
      <c r="BP584" s="111"/>
    </row>
    <row r="585" spans="1:68" x14ac:dyDescent="0.3">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c r="BH585" s="108" t="str">
        <f t="shared" si="40"/>
        <v/>
      </c>
      <c r="BI585" s="22"/>
      <c r="BJ585" s="22"/>
      <c r="BK585" s="53"/>
      <c r="BM585" s="53"/>
      <c r="BN585" s="53"/>
      <c r="BO585" s="53"/>
      <c r="BP585" s="111"/>
    </row>
    <row r="586" spans="1:68" x14ac:dyDescent="0.3">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c r="BH586" s="108" t="str">
        <f t="shared" si="40"/>
        <v/>
      </c>
      <c r="BI586" s="22"/>
      <c r="BJ586" s="22"/>
      <c r="BK586" s="53"/>
      <c r="BM586" s="53"/>
      <c r="BN586" s="53"/>
      <c r="BO586" s="53"/>
      <c r="BP586" s="111"/>
    </row>
    <row r="587" spans="1:68" x14ac:dyDescent="0.3">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c r="BH587" s="108" t="str">
        <f t="shared" si="40"/>
        <v/>
      </c>
      <c r="BI587" s="22"/>
      <c r="BJ587" s="22"/>
      <c r="BK587" s="53"/>
      <c r="BM587" s="53"/>
      <c r="BN587" s="53"/>
      <c r="BO587" s="53"/>
      <c r="BP587" s="111"/>
    </row>
    <row r="588" spans="1:68" x14ac:dyDescent="0.3">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c r="BH588" s="108" t="str">
        <f t="shared" si="40"/>
        <v/>
      </c>
      <c r="BI588" s="22"/>
      <c r="BJ588" s="22"/>
      <c r="BK588" s="53"/>
      <c r="BM588" s="53"/>
      <c r="BN588" s="53"/>
      <c r="BO588" s="53"/>
      <c r="BP588" s="111"/>
    </row>
    <row r="589" spans="1:68" x14ac:dyDescent="0.3">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c r="BH589" s="108" t="str">
        <f t="shared" si="40"/>
        <v/>
      </c>
      <c r="BI589" s="22"/>
      <c r="BJ589" s="22"/>
      <c r="BK589" s="53"/>
      <c r="BM589" s="53"/>
      <c r="BN589" s="53"/>
      <c r="BO589" s="53"/>
      <c r="BP589" s="111"/>
    </row>
    <row r="590" spans="1:68" x14ac:dyDescent="0.3">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c r="BH590" s="108" t="str">
        <f t="shared" si="40"/>
        <v/>
      </c>
      <c r="BI590" s="22"/>
      <c r="BJ590" s="22"/>
      <c r="BK590" s="53"/>
      <c r="BM590" s="53"/>
      <c r="BN590" s="53"/>
      <c r="BO590" s="53"/>
      <c r="BP590" s="111"/>
    </row>
    <row r="591" spans="1:68" x14ac:dyDescent="0.3">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c r="BH591" s="108" t="str">
        <f t="shared" si="40"/>
        <v/>
      </c>
      <c r="BI591" s="22"/>
      <c r="BJ591" s="22"/>
      <c r="BK591" s="53"/>
      <c r="BM591" s="53"/>
      <c r="BN591" s="53"/>
      <c r="BO591" s="53"/>
      <c r="BP591" s="111"/>
    </row>
    <row r="592" spans="1:68" x14ac:dyDescent="0.3">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c r="BH592" s="108" t="str">
        <f t="shared" si="40"/>
        <v/>
      </c>
      <c r="BI592" s="22"/>
      <c r="BJ592" s="22"/>
      <c r="BK592" s="53"/>
      <c r="BM592" s="53"/>
      <c r="BN592" s="53"/>
      <c r="BO592" s="53"/>
      <c r="BP592" s="111"/>
    </row>
    <row r="593" spans="1:68" x14ac:dyDescent="0.3">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c r="BH593" s="108" t="str">
        <f t="shared" si="40"/>
        <v/>
      </c>
      <c r="BI593" s="22"/>
      <c r="BJ593" s="22"/>
      <c r="BK593" s="53"/>
      <c r="BM593" s="53"/>
      <c r="BN593" s="53"/>
      <c r="BO593" s="53"/>
      <c r="BP593" s="111"/>
    </row>
    <row r="594" spans="1:68" x14ac:dyDescent="0.3">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c r="BH594" s="108" t="str">
        <f t="shared" si="40"/>
        <v/>
      </c>
      <c r="BI594" s="22"/>
      <c r="BJ594" s="22"/>
      <c r="BK594" s="53"/>
      <c r="BM594" s="53"/>
      <c r="BN594" s="53"/>
      <c r="BO594" s="53"/>
      <c r="BP594" s="111"/>
    </row>
    <row r="595" spans="1:68" x14ac:dyDescent="0.3">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c r="BH595" s="108" t="str">
        <f t="shared" si="40"/>
        <v/>
      </c>
      <c r="BI595" s="22"/>
      <c r="BJ595" s="22"/>
      <c r="BK595" s="53"/>
      <c r="BM595" s="53"/>
      <c r="BN595" s="53"/>
      <c r="BO595" s="53"/>
      <c r="BP595" s="111"/>
    </row>
    <row r="596" spans="1:68" x14ac:dyDescent="0.3">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c r="BH596" s="108" t="str">
        <f t="shared" si="40"/>
        <v/>
      </c>
      <c r="BI596" s="22"/>
      <c r="BJ596" s="22"/>
      <c r="BK596" s="53"/>
      <c r="BM596" s="53"/>
      <c r="BN596" s="53"/>
      <c r="BO596" s="53"/>
      <c r="BP596" s="111"/>
    </row>
    <row r="597" spans="1:68" x14ac:dyDescent="0.3">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c r="BH597" s="108" t="str">
        <f t="shared" si="40"/>
        <v/>
      </c>
      <c r="BI597" s="22"/>
      <c r="BJ597" s="22"/>
      <c r="BK597" s="53"/>
      <c r="BM597" s="53"/>
      <c r="BN597" s="53"/>
      <c r="BO597" s="53"/>
      <c r="BP597" s="111"/>
    </row>
    <row r="598" spans="1:68" x14ac:dyDescent="0.3">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c r="BH598" s="108" t="str">
        <f t="shared" si="40"/>
        <v/>
      </c>
      <c r="BI598" s="22"/>
      <c r="BJ598" s="22"/>
      <c r="BK598" s="53"/>
      <c r="BM598" s="53"/>
      <c r="BN598" s="53"/>
      <c r="BO598" s="53"/>
      <c r="BP598" s="111"/>
    </row>
    <row r="599" spans="1:68" x14ac:dyDescent="0.3">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c r="BH599" s="108" t="str">
        <f t="shared" si="40"/>
        <v/>
      </c>
      <c r="BI599" s="22"/>
      <c r="BJ599" s="22"/>
      <c r="BK599" s="53"/>
      <c r="BM599" s="53"/>
      <c r="BN599" s="53"/>
      <c r="BO599" s="53"/>
      <c r="BP599" s="111"/>
    </row>
    <row r="600" spans="1:68" x14ac:dyDescent="0.3">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c r="BH600" s="108" t="str">
        <f t="shared" si="40"/>
        <v/>
      </c>
      <c r="BI600" s="22"/>
      <c r="BJ600" s="22"/>
      <c r="BK600" s="53"/>
      <c r="BM600" s="53"/>
      <c r="BN600" s="53"/>
      <c r="BO600" s="53"/>
      <c r="BP600" s="111"/>
    </row>
    <row r="601" spans="1:68" x14ac:dyDescent="0.3">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c r="BH601" s="108" t="str">
        <f t="shared" si="40"/>
        <v/>
      </c>
      <c r="BI601" s="22"/>
      <c r="BJ601" s="22"/>
      <c r="BK601" s="53"/>
      <c r="BM601" s="53"/>
      <c r="BN601" s="53"/>
      <c r="BO601" s="53"/>
      <c r="BP601" s="111"/>
    </row>
    <row r="602" spans="1:68" x14ac:dyDescent="0.3">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c r="BH602" s="108" t="str">
        <f t="shared" si="40"/>
        <v/>
      </c>
      <c r="BI602" s="22"/>
      <c r="BJ602" s="22"/>
      <c r="BK602" s="53"/>
      <c r="BM602" s="53"/>
      <c r="BN602" s="53"/>
      <c r="BO602" s="53"/>
      <c r="BP602" s="111"/>
    </row>
    <row r="603" spans="1:68" x14ac:dyDescent="0.3">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c r="BH603" s="108" t="str">
        <f t="shared" si="40"/>
        <v/>
      </c>
      <c r="BI603" s="22"/>
      <c r="BJ603" s="22"/>
      <c r="BK603" s="53"/>
      <c r="BM603" s="53"/>
      <c r="BN603" s="53"/>
      <c r="BO603" s="53"/>
      <c r="BP603" s="111"/>
    </row>
    <row r="604" spans="1:68" x14ac:dyDescent="0.3">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c r="BH604" s="108" t="str">
        <f t="shared" si="40"/>
        <v/>
      </c>
      <c r="BI604" s="22"/>
      <c r="BJ604" s="22"/>
      <c r="BK604" s="53"/>
      <c r="BM604" s="53"/>
      <c r="BN604" s="53"/>
      <c r="BO604" s="53"/>
      <c r="BP604" s="111"/>
    </row>
    <row r="605" spans="1:68" x14ac:dyDescent="0.3">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c r="BH605" s="108" t="str">
        <f t="shared" si="40"/>
        <v/>
      </c>
      <c r="BI605" s="22"/>
      <c r="BJ605" s="22"/>
      <c r="BK605" s="53"/>
      <c r="BM605" s="53"/>
      <c r="BN605" s="53"/>
      <c r="BO605" s="53"/>
      <c r="BP605" s="111"/>
    </row>
    <row r="606" spans="1:68" x14ac:dyDescent="0.3">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c r="BH606" s="108" t="str">
        <f t="shared" si="40"/>
        <v/>
      </c>
      <c r="BI606" s="22"/>
      <c r="BJ606" s="22"/>
      <c r="BK606" s="53"/>
      <c r="BM606" s="53"/>
      <c r="BN606" s="53"/>
      <c r="BO606" s="53"/>
      <c r="BP606" s="111"/>
    </row>
    <row r="607" spans="1:68" x14ac:dyDescent="0.3">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c r="BH607" s="108" t="str">
        <f t="shared" si="40"/>
        <v/>
      </c>
      <c r="BI607" s="22"/>
      <c r="BJ607" s="22"/>
      <c r="BK607" s="53"/>
      <c r="BM607" s="53"/>
      <c r="BN607" s="53"/>
      <c r="BO607" s="53"/>
      <c r="BP607" s="111"/>
    </row>
    <row r="608" spans="1:68" x14ac:dyDescent="0.3">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c r="BH608" s="108" t="str">
        <f t="shared" si="40"/>
        <v/>
      </c>
      <c r="BI608" s="22"/>
      <c r="BJ608" s="22"/>
      <c r="BK608" s="53"/>
      <c r="BM608" s="53"/>
      <c r="BN608" s="53"/>
      <c r="BO608" s="53"/>
      <c r="BP608" s="111"/>
    </row>
    <row r="609" spans="1:68" x14ac:dyDescent="0.3">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c r="BH609" s="108" t="str">
        <f t="shared" si="40"/>
        <v/>
      </c>
      <c r="BI609" s="22"/>
      <c r="BJ609" s="22"/>
      <c r="BK609" s="53"/>
      <c r="BM609" s="53"/>
      <c r="BN609" s="53"/>
      <c r="BO609" s="53"/>
      <c r="BP609" s="111"/>
    </row>
    <row r="610" spans="1:68" x14ac:dyDescent="0.3">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c r="BH610" s="108" t="str">
        <f t="shared" si="40"/>
        <v/>
      </c>
      <c r="BI610" s="22"/>
      <c r="BJ610" s="22"/>
      <c r="BK610" s="53"/>
      <c r="BM610" s="53"/>
      <c r="BN610" s="53"/>
      <c r="BO610" s="53"/>
      <c r="BP610" s="111"/>
    </row>
    <row r="611" spans="1:68" x14ac:dyDescent="0.3">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c r="BH611" s="108" t="str">
        <f t="shared" si="40"/>
        <v/>
      </c>
      <c r="BI611" s="22"/>
      <c r="BJ611" s="22"/>
      <c r="BK611" s="53"/>
      <c r="BM611" s="53"/>
      <c r="BN611" s="53"/>
      <c r="BO611" s="53"/>
      <c r="BP611" s="111"/>
    </row>
    <row r="612" spans="1:68" x14ac:dyDescent="0.3">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c r="BH612" s="108" t="str">
        <f t="shared" si="40"/>
        <v/>
      </c>
      <c r="BI612" s="22"/>
      <c r="BJ612" s="22"/>
      <c r="BK612" s="53"/>
      <c r="BM612" s="53"/>
      <c r="BN612" s="53"/>
      <c r="BO612" s="53"/>
      <c r="BP612" s="111"/>
    </row>
    <row r="613" spans="1:68" x14ac:dyDescent="0.3">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c r="BH613" s="108" t="str">
        <f t="shared" si="40"/>
        <v/>
      </c>
      <c r="BI613" s="22"/>
      <c r="BJ613" s="22"/>
      <c r="BK613" s="53"/>
      <c r="BM613" s="53"/>
      <c r="BN613" s="53"/>
      <c r="BO613" s="53"/>
      <c r="BP613" s="111"/>
    </row>
    <row r="614" spans="1:68" x14ac:dyDescent="0.3">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c r="BH614" s="108" t="str">
        <f t="shared" si="40"/>
        <v/>
      </c>
      <c r="BI614" s="22"/>
      <c r="BJ614" s="22"/>
      <c r="BK614" s="53"/>
      <c r="BM614" s="53"/>
      <c r="BN614" s="53"/>
      <c r="BO614" s="53"/>
      <c r="BP614" s="111"/>
    </row>
    <row r="615" spans="1:68" x14ac:dyDescent="0.3">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c r="BH615" s="108" t="str">
        <f t="shared" si="40"/>
        <v/>
      </c>
      <c r="BI615" s="22"/>
      <c r="BJ615" s="22"/>
      <c r="BK615" s="53"/>
      <c r="BM615" s="53"/>
      <c r="BN615" s="53"/>
      <c r="BO615" s="53"/>
      <c r="BP615" s="111"/>
    </row>
    <row r="616" spans="1:68" x14ac:dyDescent="0.3">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c r="BH616" s="108" t="str">
        <f t="shared" si="40"/>
        <v/>
      </c>
      <c r="BI616" s="22"/>
      <c r="BJ616" s="22"/>
      <c r="BK616" s="53"/>
      <c r="BM616" s="53"/>
      <c r="BN616" s="53"/>
      <c r="BO616" s="53"/>
      <c r="BP616" s="111"/>
    </row>
    <row r="617" spans="1:68" x14ac:dyDescent="0.3">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c r="BH617" s="108" t="str">
        <f t="shared" si="40"/>
        <v/>
      </c>
      <c r="BI617" s="22"/>
      <c r="BJ617" s="22"/>
      <c r="BK617" s="53"/>
      <c r="BM617" s="53"/>
      <c r="BN617" s="53"/>
      <c r="BO617" s="53"/>
      <c r="BP617" s="111"/>
    </row>
    <row r="618" spans="1:68" x14ac:dyDescent="0.3">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c r="BH618" s="108" t="str">
        <f t="shared" si="40"/>
        <v/>
      </c>
      <c r="BI618" s="22"/>
      <c r="BJ618" s="22"/>
      <c r="BK618" s="53"/>
      <c r="BM618" s="53"/>
      <c r="BN618" s="53"/>
      <c r="BO618" s="53"/>
      <c r="BP618" s="111"/>
    </row>
    <row r="619" spans="1:68" x14ac:dyDescent="0.3">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c r="BH619" s="108" t="str">
        <f t="shared" si="40"/>
        <v/>
      </c>
      <c r="BI619" s="22"/>
      <c r="BJ619" s="22"/>
      <c r="BK619" s="53"/>
      <c r="BM619" s="53"/>
      <c r="BN619" s="53"/>
      <c r="BO619" s="53"/>
      <c r="BP619" s="111"/>
    </row>
    <row r="620" spans="1:68" x14ac:dyDescent="0.3">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c r="BH620" s="108" t="str">
        <f t="shared" si="40"/>
        <v/>
      </c>
      <c r="BI620" s="22"/>
      <c r="BJ620" s="22"/>
      <c r="BK620" s="53"/>
      <c r="BM620" s="53"/>
      <c r="BN620" s="53"/>
      <c r="BO620" s="53"/>
      <c r="BP620" s="111"/>
    </row>
    <row r="621" spans="1:68" x14ac:dyDescent="0.3">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c r="BH621" s="108" t="str">
        <f t="shared" si="40"/>
        <v/>
      </c>
      <c r="BI621" s="22"/>
      <c r="BJ621" s="22"/>
      <c r="BK621" s="53"/>
      <c r="BM621" s="53"/>
      <c r="BN621" s="53"/>
      <c r="BO621" s="53"/>
      <c r="BP621" s="111"/>
    </row>
    <row r="622" spans="1:68" x14ac:dyDescent="0.3">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c r="BH622" s="108" t="str">
        <f t="shared" si="40"/>
        <v/>
      </c>
      <c r="BI622" s="22"/>
      <c r="BJ622" s="22"/>
      <c r="BK622" s="53"/>
      <c r="BM622" s="53"/>
      <c r="BN622" s="53"/>
      <c r="BO622" s="53"/>
      <c r="BP622" s="111"/>
    </row>
    <row r="623" spans="1:68" x14ac:dyDescent="0.3">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c r="BH623" s="108" t="str">
        <f t="shared" si="40"/>
        <v/>
      </c>
      <c r="BI623" s="22"/>
      <c r="BJ623" s="22"/>
      <c r="BK623" s="53"/>
      <c r="BM623" s="53"/>
      <c r="BN623" s="53"/>
      <c r="BO623" s="53"/>
      <c r="BP623" s="111"/>
    </row>
    <row r="624" spans="1:68" x14ac:dyDescent="0.3">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c r="BH624" s="108" t="str">
        <f t="shared" si="40"/>
        <v/>
      </c>
      <c r="BI624" s="22"/>
      <c r="BJ624" s="22"/>
      <c r="BK624" s="53"/>
      <c r="BM624" s="53"/>
      <c r="BN624" s="53"/>
      <c r="BO624" s="53"/>
      <c r="BP624" s="111"/>
    </row>
    <row r="625" spans="1:68" x14ac:dyDescent="0.3">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c r="BH625" s="108" t="str">
        <f t="shared" si="40"/>
        <v/>
      </c>
      <c r="BI625" s="22"/>
      <c r="BJ625" s="22"/>
      <c r="BK625" s="53"/>
      <c r="BM625" s="53"/>
      <c r="BN625" s="53"/>
      <c r="BO625" s="53"/>
      <c r="BP625" s="111"/>
    </row>
    <row r="626" spans="1:68" x14ac:dyDescent="0.3">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c r="BH626" s="108" t="str">
        <f t="shared" si="40"/>
        <v/>
      </c>
      <c r="BI626" s="22"/>
      <c r="BJ626" s="22"/>
      <c r="BK626" s="53"/>
      <c r="BM626" s="53"/>
      <c r="BN626" s="53"/>
      <c r="BO626" s="53"/>
      <c r="BP626" s="111"/>
    </row>
    <row r="627" spans="1:68" x14ac:dyDescent="0.3">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c r="BH627" s="108" t="str">
        <f t="shared" si="40"/>
        <v/>
      </c>
      <c r="BI627" s="22"/>
      <c r="BJ627" s="22"/>
      <c r="BK627" s="53"/>
      <c r="BM627" s="53"/>
      <c r="BN627" s="53"/>
      <c r="BO627" s="53"/>
      <c r="BP627" s="111"/>
    </row>
    <row r="628" spans="1:68" x14ac:dyDescent="0.3">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c r="BH628" s="108" t="str">
        <f t="shared" si="40"/>
        <v/>
      </c>
      <c r="BI628" s="22"/>
      <c r="BJ628" s="22"/>
      <c r="BK628" s="53"/>
      <c r="BM628" s="53"/>
      <c r="BN628" s="53"/>
      <c r="BO628" s="53"/>
      <c r="BP628" s="111"/>
    </row>
    <row r="629" spans="1:68" x14ac:dyDescent="0.3">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c r="BH629" s="108" t="str">
        <f t="shared" si="40"/>
        <v/>
      </c>
      <c r="BI629" s="22"/>
      <c r="BJ629" s="22"/>
      <c r="BK629" s="53"/>
      <c r="BM629" s="53"/>
      <c r="BN629" s="53"/>
      <c r="BO629" s="53"/>
      <c r="BP629" s="111"/>
    </row>
    <row r="630" spans="1:68" x14ac:dyDescent="0.3">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c r="BH630" s="108" t="str">
        <f t="shared" si="40"/>
        <v/>
      </c>
      <c r="BI630" s="22"/>
      <c r="BJ630" s="22"/>
      <c r="BK630" s="53"/>
      <c r="BM630" s="53"/>
      <c r="BN630" s="53"/>
      <c r="BO630" s="53"/>
      <c r="BP630" s="111"/>
    </row>
    <row r="631" spans="1:68" x14ac:dyDescent="0.3">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c r="BH631" s="108" t="str">
        <f t="shared" si="40"/>
        <v/>
      </c>
      <c r="BI631" s="22"/>
      <c r="BJ631" s="22"/>
      <c r="BK631" s="53"/>
      <c r="BM631" s="53"/>
      <c r="BN631" s="53"/>
      <c r="BO631" s="53"/>
      <c r="BP631" s="111"/>
    </row>
    <row r="632" spans="1:68" x14ac:dyDescent="0.3">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c r="BH632" s="108" t="str">
        <f t="shared" si="40"/>
        <v/>
      </c>
      <c r="BI632" s="22"/>
      <c r="BJ632" s="22"/>
      <c r="BK632" s="53"/>
      <c r="BM632" s="53"/>
      <c r="BN632" s="53"/>
      <c r="BO632" s="53"/>
      <c r="BP632" s="111"/>
    </row>
    <row r="633" spans="1:68" x14ac:dyDescent="0.3">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c r="BH633" s="108" t="str">
        <f t="shared" si="40"/>
        <v/>
      </c>
      <c r="BI633" s="22"/>
      <c r="BJ633" s="22"/>
      <c r="BK633" s="53"/>
      <c r="BM633" s="53"/>
      <c r="BN633" s="53"/>
      <c r="BO633" s="53"/>
      <c r="BP633" s="111"/>
    </row>
    <row r="634" spans="1:68" x14ac:dyDescent="0.3">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c r="BH634" s="108" t="str">
        <f t="shared" si="40"/>
        <v/>
      </c>
      <c r="BI634" s="22"/>
      <c r="BJ634" s="22"/>
      <c r="BK634" s="53"/>
      <c r="BM634" s="53"/>
      <c r="BN634" s="53"/>
      <c r="BO634" s="53"/>
      <c r="BP634" s="111"/>
    </row>
    <row r="635" spans="1:68" x14ac:dyDescent="0.3">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c r="BH635" s="108" t="str">
        <f t="shared" si="40"/>
        <v/>
      </c>
      <c r="BI635" s="22"/>
      <c r="BJ635" s="22"/>
      <c r="BK635" s="53"/>
      <c r="BM635" s="53"/>
      <c r="BN635" s="53"/>
      <c r="BO635" s="53"/>
      <c r="BP635" s="111"/>
    </row>
    <row r="636" spans="1:68" x14ac:dyDescent="0.3">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c r="BH636" s="108" t="str">
        <f t="shared" si="40"/>
        <v/>
      </c>
      <c r="BI636" s="22"/>
      <c r="BJ636" s="22"/>
      <c r="BK636" s="53"/>
      <c r="BM636" s="53"/>
      <c r="BN636" s="53"/>
      <c r="BO636" s="53"/>
      <c r="BP636" s="111"/>
    </row>
    <row r="637" spans="1:68" x14ac:dyDescent="0.3">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c r="BH637" s="108" t="str">
        <f t="shared" si="40"/>
        <v/>
      </c>
      <c r="BI637" s="22"/>
      <c r="BJ637" s="22"/>
      <c r="BK637" s="53"/>
      <c r="BM637" s="53"/>
      <c r="BN637" s="53"/>
      <c r="BO637" s="53"/>
      <c r="BP637" s="111"/>
    </row>
    <row r="638" spans="1:68" x14ac:dyDescent="0.3">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c r="BH638" s="108" t="str">
        <f t="shared" si="40"/>
        <v/>
      </c>
      <c r="BI638" s="22"/>
      <c r="BJ638" s="22"/>
      <c r="BK638" s="53"/>
      <c r="BM638" s="53"/>
      <c r="BN638" s="53"/>
      <c r="BO638" s="53"/>
      <c r="BP638" s="111"/>
    </row>
    <row r="639" spans="1:68" x14ac:dyDescent="0.3">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c r="BH639" s="108" t="str">
        <f t="shared" si="40"/>
        <v/>
      </c>
      <c r="BI639" s="22"/>
      <c r="BJ639" s="22"/>
      <c r="BK639" s="53"/>
      <c r="BM639" s="53"/>
      <c r="BN639" s="53"/>
      <c r="BO639" s="53"/>
      <c r="BP639" s="111"/>
    </row>
    <row r="640" spans="1:68" x14ac:dyDescent="0.3">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c r="BH640" s="108" t="str">
        <f t="shared" si="40"/>
        <v/>
      </c>
      <c r="BI640" s="22"/>
      <c r="BJ640" s="22"/>
      <c r="BK640" s="53"/>
      <c r="BM640" s="53"/>
      <c r="BN640" s="53"/>
      <c r="BO640" s="53"/>
      <c r="BP640" s="111"/>
    </row>
    <row r="641" spans="1:68" x14ac:dyDescent="0.3">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c r="BH641" s="108" t="str">
        <f t="shared" si="40"/>
        <v/>
      </c>
      <c r="BI641" s="22"/>
      <c r="BJ641" s="22"/>
      <c r="BK641" s="53"/>
      <c r="BM641" s="53"/>
      <c r="BN641" s="53"/>
      <c r="BO641" s="53"/>
      <c r="BP641" s="111"/>
    </row>
    <row r="642" spans="1:68" x14ac:dyDescent="0.3">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c r="BH642" s="108" t="str">
        <f t="shared" si="40"/>
        <v/>
      </c>
      <c r="BI642" s="22"/>
      <c r="BJ642" s="22"/>
      <c r="BK642" s="53"/>
      <c r="BM642" s="53"/>
      <c r="BN642" s="53"/>
      <c r="BO642" s="53"/>
      <c r="BP642" s="111"/>
    </row>
    <row r="643" spans="1:68" x14ac:dyDescent="0.3">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c r="BH643" s="108" t="str">
        <f t="shared" si="40"/>
        <v/>
      </c>
      <c r="BI643" s="22"/>
      <c r="BJ643" s="22"/>
      <c r="BK643" s="53"/>
      <c r="BM643" s="53"/>
      <c r="BN643" s="53"/>
      <c r="BO643" s="53"/>
      <c r="BP643" s="111"/>
    </row>
    <row r="644" spans="1:68" x14ac:dyDescent="0.3">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c r="BH644" s="108" t="str">
        <f t="shared" ref="BH644:BH707" si="41">IF(OR(D644="Aatrium/Fuajee",D644="Kabinet/Büroo",D644="Koridor",D644="Koristus- ja hooldusruum",D644="Kööginurk/Köök",D644="Nõupidamise ruum",D644="Ooteruum/Teenindusruum",D644="Puhkeruum",D644="WC"), 1, "")</f>
        <v/>
      </c>
      <c r="BI644" s="22"/>
      <c r="BJ644" s="22"/>
      <c r="BK644" s="53"/>
      <c r="BM644" s="53"/>
      <c r="BN644" s="53"/>
      <c r="BO644" s="53"/>
      <c r="BP644" s="111"/>
    </row>
    <row r="645" spans="1:68" x14ac:dyDescent="0.3">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c r="BH645" s="108" t="str">
        <f t="shared" si="41"/>
        <v/>
      </c>
      <c r="BI645" s="22"/>
      <c r="BJ645" s="22"/>
      <c r="BK645" s="53"/>
      <c r="BM645" s="53"/>
      <c r="BN645" s="53"/>
      <c r="BO645" s="53"/>
      <c r="BP645" s="111"/>
    </row>
    <row r="646" spans="1:68" x14ac:dyDescent="0.3">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c r="BH646" s="108" t="str">
        <f t="shared" si="41"/>
        <v/>
      </c>
      <c r="BI646" s="22"/>
      <c r="BJ646" s="22"/>
      <c r="BK646" s="53"/>
      <c r="BM646" s="53"/>
      <c r="BN646" s="53"/>
      <c r="BO646" s="53"/>
      <c r="BP646" s="111"/>
    </row>
    <row r="647" spans="1:68" x14ac:dyDescent="0.3">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c r="BH647" s="108" t="str">
        <f t="shared" si="41"/>
        <v/>
      </c>
      <c r="BI647" s="22"/>
      <c r="BJ647" s="22"/>
      <c r="BK647" s="53"/>
      <c r="BM647" s="53"/>
      <c r="BN647" s="53"/>
      <c r="BO647" s="53"/>
      <c r="BP647" s="111"/>
    </row>
    <row r="648" spans="1:68" x14ac:dyDescent="0.3">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c r="BH648" s="108" t="str">
        <f t="shared" si="41"/>
        <v/>
      </c>
      <c r="BI648" s="22"/>
      <c r="BJ648" s="22"/>
      <c r="BK648" s="53"/>
      <c r="BM648" s="53"/>
      <c r="BN648" s="53"/>
      <c r="BO648" s="53"/>
      <c r="BP648" s="111"/>
    </row>
    <row r="649" spans="1:68" x14ac:dyDescent="0.3">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c r="BH649" s="108" t="str">
        <f t="shared" si="41"/>
        <v/>
      </c>
      <c r="BI649" s="22"/>
      <c r="BJ649" s="22"/>
      <c r="BK649" s="53"/>
      <c r="BM649" s="53"/>
      <c r="BN649" s="53"/>
      <c r="BO649" s="53"/>
      <c r="BP649" s="111"/>
    </row>
    <row r="650" spans="1:68" x14ac:dyDescent="0.3">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c r="BH650" s="108" t="str">
        <f t="shared" si="41"/>
        <v/>
      </c>
      <c r="BI650" s="22"/>
      <c r="BJ650" s="22"/>
      <c r="BK650" s="53"/>
      <c r="BM650" s="53"/>
      <c r="BN650" s="53"/>
      <c r="BO650" s="53"/>
      <c r="BP650" s="111"/>
    </row>
    <row r="651" spans="1:68" x14ac:dyDescent="0.3">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c r="BH651" s="108" t="str">
        <f t="shared" si="41"/>
        <v/>
      </c>
      <c r="BI651" s="22"/>
      <c r="BJ651" s="22"/>
      <c r="BK651" s="53"/>
      <c r="BM651" s="53"/>
      <c r="BN651" s="53"/>
      <c r="BO651" s="53"/>
      <c r="BP651" s="111"/>
    </row>
    <row r="652" spans="1:68" x14ac:dyDescent="0.3">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c r="BH652" s="108" t="str">
        <f t="shared" si="41"/>
        <v/>
      </c>
      <c r="BI652" s="22"/>
      <c r="BJ652" s="22"/>
      <c r="BK652" s="53"/>
      <c r="BM652" s="53"/>
      <c r="BN652" s="53"/>
      <c r="BO652" s="53"/>
      <c r="BP652" s="111"/>
    </row>
    <row r="653" spans="1:68" x14ac:dyDescent="0.3">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c r="BH653" s="108" t="str">
        <f t="shared" si="41"/>
        <v/>
      </c>
      <c r="BI653" s="22"/>
      <c r="BJ653" s="22"/>
      <c r="BK653" s="53"/>
      <c r="BM653" s="53"/>
      <c r="BN653" s="53"/>
      <c r="BO653" s="53"/>
      <c r="BP653" s="111"/>
    </row>
    <row r="654" spans="1:68" x14ac:dyDescent="0.3">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c r="BH654" s="108" t="str">
        <f t="shared" si="41"/>
        <v/>
      </c>
      <c r="BI654" s="22"/>
      <c r="BJ654" s="22"/>
      <c r="BK654" s="53"/>
      <c r="BM654" s="53"/>
      <c r="BN654" s="53"/>
      <c r="BO654" s="53"/>
      <c r="BP654" s="111"/>
    </row>
    <row r="655" spans="1:68" x14ac:dyDescent="0.3">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c r="BH655" s="108" t="str">
        <f t="shared" si="41"/>
        <v/>
      </c>
      <c r="BI655" s="22"/>
      <c r="BJ655" s="22"/>
      <c r="BK655" s="53"/>
      <c r="BM655" s="53"/>
      <c r="BN655" s="53"/>
      <c r="BO655" s="53"/>
      <c r="BP655" s="111"/>
    </row>
    <row r="656" spans="1:68" x14ac:dyDescent="0.3">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c r="BH656" s="108" t="str">
        <f t="shared" si="41"/>
        <v/>
      </c>
      <c r="BI656" s="22"/>
      <c r="BJ656" s="22"/>
      <c r="BK656" s="53"/>
      <c r="BM656" s="53"/>
      <c r="BN656" s="53"/>
      <c r="BO656" s="53"/>
      <c r="BP656" s="111"/>
    </row>
    <row r="657" spans="1:68" x14ac:dyDescent="0.3">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c r="BH657" s="108" t="str">
        <f t="shared" si="41"/>
        <v/>
      </c>
      <c r="BI657" s="22"/>
      <c r="BJ657" s="22"/>
      <c r="BK657" s="53"/>
      <c r="BM657" s="53"/>
      <c r="BN657" s="53"/>
      <c r="BO657" s="53"/>
      <c r="BP657" s="111"/>
    </row>
    <row r="658" spans="1:68" x14ac:dyDescent="0.3">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c r="BH658" s="108" t="str">
        <f t="shared" si="41"/>
        <v/>
      </c>
      <c r="BI658" s="22"/>
      <c r="BJ658" s="22"/>
      <c r="BK658" s="53"/>
      <c r="BM658" s="53"/>
      <c r="BN658" s="53"/>
      <c r="BO658" s="53"/>
      <c r="BP658" s="111"/>
    </row>
    <row r="659" spans="1:68" x14ac:dyDescent="0.3">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c r="BH659" s="108" t="str">
        <f t="shared" si="41"/>
        <v/>
      </c>
      <c r="BI659" s="22"/>
      <c r="BJ659" s="22"/>
      <c r="BK659" s="53"/>
      <c r="BM659" s="53"/>
      <c r="BN659" s="53"/>
      <c r="BO659" s="53"/>
      <c r="BP659" s="111"/>
    </row>
    <row r="660" spans="1:68" x14ac:dyDescent="0.3">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c r="BH660" s="108" t="str">
        <f t="shared" si="41"/>
        <v/>
      </c>
      <c r="BI660" s="22"/>
      <c r="BJ660" s="22"/>
      <c r="BK660" s="53"/>
      <c r="BM660" s="53"/>
      <c r="BN660" s="53"/>
      <c r="BO660" s="53"/>
      <c r="BP660" s="111"/>
    </row>
    <row r="661" spans="1:68" x14ac:dyDescent="0.3">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c r="BH661" s="108" t="str">
        <f t="shared" si="41"/>
        <v/>
      </c>
      <c r="BI661" s="22"/>
      <c r="BJ661" s="22"/>
      <c r="BK661" s="53"/>
      <c r="BM661" s="53"/>
      <c r="BN661" s="53"/>
      <c r="BO661" s="53"/>
      <c r="BP661" s="111"/>
    </row>
    <row r="662" spans="1:68" x14ac:dyDescent="0.3">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c r="BH662" s="108" t="str">
        <f t="shared" si="41"/>
        <v/>
      </c>
      <c r="BI662" s="22"/>
      <c r="BJ662" s="22"/>
      <c r="BK662" s="53"/>
      <c r="BM662" s="53"/>
      <c r="BN662" s="53"/>
      <c r="BO662" s="53"/>
      <c r="BP662" s="111"/>
    </row>
    <row r="663" spans="1:68" x14ac:dyDescent="0.3">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c r="BH663" s="108" t="str">
        <f t="shared" si="41"/>
        <v/>
      </c>
      <c r="BI663" s="22"/>
      <c r="BJ663" s="22"/>
      <c r="BK663" s="53"/>
      <c r="BM663" s="53"/>
      <c r="BN663" s="53"/>
      <c r="BO663" s="53"/>
      <c r="BP663" s="111"/>
    </row>
    <row r="664" spans="1:68" x14ac:dyDescent="0.3">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c r="BH664" s="108" t="str">
        <f t="shared" si="41"/>
        <v/>
      </c>
      <c r="BI664" s="22"/>
      <c r="BJ664" s="22"/>
      <c r="BK664" s="53"/>
      <c r="BM664" s="53"/>
      <c r="BN664" s="53"/>
      <c r="BO664" s="53"/>
      <c r="BP664" s="111"/>
    </row>
    <row r="665" spans="1:68" x14ac:dyDescent="0.3">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c r="BH665" s="108" t="str">
        <f t="shared" si="41"/>
        <v/>
      </c>
      <c r="BI665" s="22"/>
      <c r="BJ665" s="22"/>
      <c r="BK665" s="53"/>
      <c r="BM665" s="53"/>
      <c r="BN665" s="53"/>
      <c r="BO665" s="53"/>
      <c r="BP665" s="111"/>
    </row>
    <row r="666" spans="1:68" x14ac:dyDescent="0.3">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c r="BH666" s="108" t="str">
        <f t="shared" si="41"/>
        <v/>
      </c>
      <c r="BI666" s="22"/>
      <c r="BJ666" s="22"/>
      <c r="BK666" s="53"/>
      <c r="BM666" s="53"/>
      <c r="BN666" s="53"/>
      <c r="BO666" s="53"/>
      <c r="BP666" s="111"/>
    </row>
    <row r="667" spans="1:68" x14ac:dyDescent="0.3">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c r="BH667" s="108" t="str">
        <f t="shared" si="41"/>
        <v/>
      </c>
      <c r="BI667" s="22"/>
      <c r="BJ667" s="22"/>
      <c r="BK667" s="53"/>
      <c r="BM667" s="53"/>
      <c r="BN667" s="53"/>
      <c r="BO667" s="53"/>
      <c r="BP667" s="111"/>
    </row>
    <row r="668" spans="1:68" x14ac:dyDescent="0.3">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c r="BH668" s="108" t="str">
        <f t="shared" si="41"/>
        <v/>
      </c>
      <c r="BI668" s="22"/>
      <c r="BJ668" s="22"/>
      <c r="BK668" s="53"/>
      <c r="BM668" s="53"/>
      <c r="BN668" s="53"/>
      <c r="BO668" s="53"/>
      <c r="BP668" s="111"/>
    </row>
    <row r="669" spans="1:68" x14ac:dyDescent="0.3">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c r="BH669" s="108" t="str">
        <f t="shared" si="41"/>
        <v/>
      </c>
      <c r="BI669" s="22"/>
      <c r="BJ669" s="22"/>
      <c r="BK669" s="53"/>
      <c r="BM669" s="53"/>
      <c r="BN669" s="53"/>
      <c r="BO669" s="53"/>
      <c r="BP669" s="111"/>
    </row>
    <row r="670" spans="1:68" x14ac:dyDescent="0.3">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c r="BH670" s="108" t="str">
        <f t="shared" si="41"/>
        <v/>
      </c>
      <c r="BI670" s="22"/>
      <c r="BJ670" s="22"/>
      <c r="BK670" s="53"/>
      <c r="BM670" s="53"/>
      <c r="BN670" s="53"/>
      <c r="BO670" s="53"/>
      <c r="BP670" s="111"/>
    </row>
    <row r="671" spans="1:68" x14ac:dyDescent="0.3">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c r="BH671" s="108" t="str">
        <f t="shared" si="41"/>
        <v/>
      </c>
      <c r="BI671" s="22"/>
      <c r="BJ671" s="22"/>
      <c r="BK671" s="53"/>
      <c r="BM671" s="53"/>
      <c r="BN671" s="53"/>
      <c r="BO671" s="53"/>
      <c r="BP671" s="111"/>
    </row>
    <row r="672" spans="1:68" x14ac:dyDescent="0.3">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c r="BH672" s="108" t="str">
        <f t="shared" si="41"/>
        <v/>
      </c>
      <c r="BI672" s="22"/>
      <c r="BJ672" s="22"/>
      <c r="BK672" s="53"/>
      <c r="BM672" s="53"/>
      <c r="BN672" s="53"/>
      <c r="BO672" s="53"/>
      <c r="BP672" s="111"/>
    </row>
    <row r="673" spans="1:68" x14ac:dyDescent="0.3">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c r="BH673" s="108" t="str">
        <f t="shared" si="41"/>
        <v/>
      </c>
      <c r="BI673" s="22"/>
      <c r="BJ673" s="22"/>
      <c r="BK673" s="53"/>
      <c r="BM673" s="53"/>
      <c r="BN673" s="53"/>
      <c r="BO673" s="53"/>
      <c r="BP673" s="111"/>
    </row>
    <row r="674" spans="1:68" x14ac:dyDescent="0.3">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c r="BH674" s="108" t="str">
        <f t="shared" si="41"/>
        <v/>
      </c>
      <c r="BI674" s="22"/>
      <c r="BJ674" s="22"/>
      <c r="BK674" s="53"/>
      <c r="BM674" s="53"/>
      <c r="BN674" s="53"/>
      <c r="BO674" s="53"/>
      <c r="BP674" s="111"/>
    </row>
    <row r="675" spans="1:68" x14ac:dyDescent="0.3">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c r="BH675" s="108" t="str">
        <f t="shared" si="41"/>
        <v/>
      </c>
      <c r="BI675" s="22"/>
      <c r="BJ675" s="22"/>
      <c r="BK675" s="53"/>
      <c r="BM675" s="53"/>
      <c r="BN675" s="53"/>
      <c r="BO675" s="53"/>
      <c r="BP675" s="111"/>
    </row>
    <row r="676" spans="1:68" x14ac:dyDescent="0.3">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c r="BH676" s="108" t="str">
        <f t="shared" si="41"/>
        <v/>
      </c>
      <c r="BI676" s="22"/>
      <c r="BJ676" s="22"/>
      <c r="BK676" s="53"/>
      <c r="BM676" s="53"/>
      <c r="BN676" s="53"/>
      <c r="BO676" s="53"/>
      <c r="BP676" s="111"/>
    </row>
    <row r="677" spans="1:68" x14ac:dyDescent="0.3">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c r="BH677" s="108" t="str">
        <f t="shared" si="41"/>
        <v/>
      </c>
      <c r="BI677" s="22"/>
      <c r="BJ677" s="22"/>
      <c r="BK677" s="53"/>
      <c r="BM677" s="53"/>
      <c r="BN677" s="53"/>
      <c r="BO677" s="53"/>
      <c r="BP677" s="111"/>
    </row>
    <row r="678" spans="1:68" x14ac:dyDescent="0.3">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c r="BH678" s="108" t="str">
        <f t="shared" si="41"/>
        <v/>
      </c>
      <c r="BI678" s="22"/>
      <c r="BJ678" s="22"/>
      <c r="BK678" s="53"/>
      <c r="BM678" s="53"/>
      <c r="BN678" s="53"/>
      <c r="BO678" s="53"/>
      <c r="BP678" s="111"/>
    </row>
    <row r="679" spans="1:68" x14ac:dyDescent="0.3">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c r="BH679" s="108" t="str">
        <f t="shared" si="41"/>
        <v/>
      </c>
      <c r="BI679" s="22"/>
      <c r="BJ679" s="22"/>
      <c r="BK679" s="53"/>
      <c r="BM679" s="53"/>
      <c r="BN679" s="53"/>
      <c r="BO679" s="53"/>
      <c r="BP679" s="111"/>
    </row>
    <row r="680" spans="1:68" x14ac:dyDescent="0.3">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c r="BH680" s="108" t="str">
        <f t="shared" si="41"/>
        <v/>
      </c>
      <c r="BI680" s="22"/>
      <c r="BJ680" s="22"/>
      <c r="BK680" s="53"/>
      <c r="BM680" s="53"/>
      <c r="BN680" s="53"/>
      <c r="BO680" s="53"/>
      <c r="BP680" s="111"/>
    </row>
    <row r="681" spans="1:68" x14ac:dyDescent="0.3">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c r="BH681" s="108" t="str">
        <f t="shared" si="41"/>
        <v/>
      </c>
      <c r="BI681" s="22"/>
      <c r="BJ681" s="22"/>
      <c r="BK681" s="53"/>
      <c r="BM681" s="53"/>
      <c r="BN681" s="53"/>
      <c r="BO681" s="53"/>
      <c r="BP681" s="111"/>
    </row>
    <row r="682" spans="1:68" x14ac:dyDescent="0.3">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c r="BH682" s="108" t="str">
        <f t="shared" si="41"/>
        <v/>
      </c>
      <c r="BI682" s="22"/>
      <c r="BJ682" s="22"/>
      <c r="BK682" s="53"/>
      <c r="BM682" s="53"/>
      <c r="BN682" s="53"/>
      <c r="BO682" s="53"/>
      <c r="BP682" s="111"/>
    </row>
    <row r="683" spans="1:68" x14ac:dyDescent="0.3">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c r="BH683" s="108" t="str">
        <f t="shared" si="41"/>
        <v/>
      </c>
      <c r="BI683" s="22"/>
      <c r="BJ683" s="22"/>
      <c r="BK683" s="53"/>
      <c r="BM683" s="53"/>
      <c r="BN683" s="53"/>
      <c r="BO683" s="53"/>
      <c r="BP683" s="111"/>
    </row>
    <row r="684" spans="1:68" x14ac:dyDescent="0.3">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c r="BH684" s="108" t="str">
        <f t="shared" si="41"/>
        <v/>
      </c>
      <c r="BI684" s="22"/>
      <c r="BJ684" s="22"/>
      <c r="BK684" s="53"/>
      <c r="BM684" s="53"/>
      <c r="BN684" s="53"/>
      <c r="BO684" s="53"/>
      <c r="BP684" s="111"/>
    </row>
    <row r="685" spans="1:68" x14ac:dyDescent="0.3">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c r="BH685" s="108" t="str">
        <f t="shared" si="41"/>
        <v/>
      </c>
      <c r="BI685" s="22"/>
      <c r="BJ685" s="22"/>
      <c r="BK685" s="53"/>
      <c r="BM685" s="53"/>
      <c r="BN685" s="53"/>
      <c r="BO685" s="53"/>
      <c r="BP685" s="111"/>
    </row>
    <row r="686" spans="1:68" x14ac:dyDescent="0.3">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c r="BH686" s="108" t="str">
        <f t="shared" si="41"/>
        <v/>
      </c>
      <c r="BI686" s="22"/>
      <c r="BJ686" s="22"/>
      <c r="BK686" s="53"/>
      <c r="BM686" s="53"/>
      <c r="BN686" s="53"/>
      <c r="BO686" s="53"/>
      <c r="BP686" s="111"/>
    </row>
    <row r="687" spans="1:68" x14ac:dyDescent="0.3">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c r="BH687" s="108" t="str">
        <f t="shared" si="41"/>
        <v/>
      </c>
      <c r="BI687" s="22"/>
      <c r="BJ687" s="22"/>
      <c r="BK687" s="53"/>
      <c r="BM687" s="53"/>
      <c r="BN687" s="53"/>
      <c r="BO687" s="53"/>
      <c r="BP687" s="111"/>
    </row>
    <row r="688" spans="1:68" x14ac:dyDescent="0.3">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c r="BH688" s="108" t="str">
        <f t="shared" si="41"/>
        <v/>
      </c>
      <c r="BI688" s="22"/>
      <c r="BJ688" s="22"/>
      <c r="BK688" s="53"/>
      <c r="BM688" s="53"/>
      <c r="BN688" s="53"/>
      <c r="BO688" s="53"/>
      <c r="BP688" s="111"/>
    </row>
    <row r="689" spans="1:68" x14ac:dyDescent="0.3">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c r="BH689" s="108" t="str">
        <f t="shared" si="41"/>
        <v/>
      </c>
      <c r="BI689" s="22"/>
      <c r="BJ689" s="22"/>
      <c r="BK689" s="53"/>
      <c r="BM689" s="53"/>
      <c r="BN689" s="53"/>
      <c r="BO689" s="53"/>
      <c r="BP689" s="111"/>
    </row>
    <row r="690" spans="1:68" x14ac:dyDescent="0.3">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c r="BH690" s="108" t="str">
        <f t="shared" si="41"/>
        <v/>
      </c>
      <c r="BI690" s="22"/>
      <c r="BJ690" s="22"/>
      <c r="BK690" s="53"/>
      <c r="BM690" s="53"/>
      <c r="BN690" s="53"/>
      <c r="BO690" s="53"/>
      <c r="BP690" s="111"/>
    </row>
    <row r="691" spans="1:68" x14ac:dyDescent="0.3">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c r="BH691" s="108" t="str">
        <f t="shared" si="41"/>
        <v/>
      </c>
      <c r="BI691" s="22"/>
      <c r="BJ691" s="22"/>
      <c r="BK691" s="53"/>
      <c r="BM691" s="53"/>
      <c r="BN691" s="53"/>
      <c r="BO691" s="53"/>
      <c r="BP691" s="111"/>
    </row>
    <row r="692" spans="1:68" x14ac:dyDescent="0.3">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c r="BH692" s="108" t="str">
        <f t="shared" si="41"/>
        <v/>
      </c>
      <c r="BI692" s="22"/>
      <c r="BJ692" s="22"/>
      <c r="BK692" s="53"/>
      <c r="BM692" s="53"/>
      <c r="BN692" s="53"/>
      <c r="BO692" s="53"/>
      <c r="BP692" s="111"/>
    </row>
    <row r="693" spans="1:68" x14ac:dyDescent="0.3">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c r="BH693" s="108" t="str">
        <f t="shared" si="41"/>
        <v/>
      </c>
      <c r="BI693" s="22"/>
      <c r="BJ693" s="22"/>
      <c r="BK693" s="53"/>
      <c r="BM693" s="53"/>
      <c r="BN693" s="53"/>
      <c r="BO693" s="53"/>
      <c r="BP693" s="111"/>
    </row>
    <row r="694" spans="1:68" x14ac:dyDescent="0.3">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c r="BH694" s="108" t="str">
        <f t="shared" si="41"/>
        <v/>
      </c>
      <c r="BI694" s="22"/>
      <c r="BJ694" s="22"/>
      <c r="BK694" s="53"/>
      <c r="BM694" s="53"/>
      <c r="BN694" s="53"/>
      <c r="BO694" s="53"/>
      <c r="BP694" s="111"/>
    </row>
    <row r="695" spans="1:68" x14ac:dyDescent="0.3">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c r="BH695" s="108" t="str">
        <f t="shared" si="41"/>
        <v/>
      </c>
      <c r="BI695" s="22"/>
      <c r="BJ695" s="22"/>
      <c r="BK695" s="53"/>
      <c r="BM695" s="53"/>
      <c r="BN695" s="53"/>
      <c r="BO695" s="53"/>
      <c r="BP695" s="111"/>
    </row>
    <row r="696" spans="1:68" x14ac:dyDescent="0.3">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c r="BH696" s="108" t="str">
        <f t="shared" si="41"/>
        <v/>
      </c>
      <c r="BI696" s="22"/>
      <c r="BJ696" s="22"/>
      <c r="BK696" s="53"/>
      <c r="BM696" s="53"/>
      <c r="BN696" s="53"/>
      <c r="BO696" s="53"/>
      <c r="BP696" s="111"/>
    </row>
    <row r="697" spans="1:68" x14ac:dyDescent="0.3">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c r="BH697" s="108" t="str">
        <f t="shared" si="41"/>
        <v/>
      </c>
      <c r="BI697" s="22"/>
      <c r="BJ697" s="22"/>
      <c r="BK697" s="53"/>
      <c r="BM697" s="53"/>
      <c r="BN697" s="53"/>
      <c r="BO697" s="53"/>
      <c r="BP697" s="111"/>
    </row>
    <row r="698" spans="1:68" x14ac:dyDescent="0.3">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c r="BH698" s="108" t="str">
        <f t="shared" si="41"/>
        <v/>
      </c>
      <c r="BI698" s="22"/>
      <c r="BJ698" s="22"/>
      <c r="BK698" s="53"/>
      <c r="BM698" s="53"/>
      <c r="BN698" s="53"/>
      <c r="BO698" s="53"/>
      <c r="BP698" s="111"/>
    </row>
    <row r="699" spans="1:68" x14ac:dyDescent="0.3">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c r="BH699" s="108" t="str">
        <f t="shared" si="41"/>
        <v/>
      </c>
      <c r="BI699" s="22"/>
      <c r="BJ699" s="22"/>
      <c r="BK699" s="53"/>
      <c r="BM699" s="53"/>
      <c r="BN699" s="53"/>
      <c r="BO699" s="53"/>
      <c r="BP699" s="111"/>
    </row>
    <row r="700" spans="1:68" x14ac:dyDescent="0.3">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c r="BH700" s="108" t="str">
        <f t="shared" si="41"/>
        <v/>
      </c>
      <c r="BI700" s="22"/>
      <c r="BJ700" s="22"/>
      <c r="BK700" s="53"/>
      <c r="BM700" s="53"/>
      <c r="BN700" s="53"/>
      <c r="BO700" s="53"/>
      <c r="BP700" s="111"/>
    </row>
    <row r="701" spans="1:68" x14ac:dyDescent="0.3">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c r="BH701" s="108" t="str">
        <f t="shared" si="41"/>
        <v/>
      </c>
      <c r="BI701" s="22"/>
      <c r="BJ701" s="22"/>
      <c r="BK701" s="53"/>
      <c r="BM701" s="53"/>
      <c r="BN701" s="53"/>
      <c r="BO701" s="53"/>
      <c r="BP701" s="111"/>
    </row>
    <row r="702" spans="1:68" x14ac:dyDescent="0.3">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c r="BH702" s="108" t="str">
        <f t="shared" si="41"/>
        <v/>
      </c>
      <c r="BI702" s="22"/>
      <c r="BJ702" s="22"/>
      <c r="BK702" s="53"/>
      <c r="BM702" s="53"/>
      <c r="BN702" s="53"/>
      <c r="BO702" s="53"/>
      <c r="BP702" s="111"/>
    </row>
    <row r="703" spans="1:68" x14ac:dyDescent="0.3">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c r="BH703" s="108" t="str">
        <f t="shared" si="41"/>
        <v/>
      </c>
      <c r="BI703" s="22"/>
      <c r="BJ703" s="22"/>
      <c r="BK703" s="53"/>
      <c r="BM703" s="53"/>
      <c r="BN703" s="53"/>
      <c r="BO703" s="53"/>
      <c r="BP703" s="111"/>
    </row>
    <row r="704" spans="1:68" x14ac:dyDescent="0.3">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c r="BH704" s="108" t="str">
        <f t="shared" si="41"/>
        <v/>
      </c>
      <c r="BI704" s="22"/>
      <c r="BJ704" s="22"/>
      <c r="BK704" s="53"/>
      <c r="BM704" s="53"/>
      <c r="BN704" s="53"/>
      <c r="BO704" s="53"/>
      <c r="BP704" s="111"/>
    </row>
    <row r="705" spans="1:68" x14ac:dyDescent="0.3">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c r="BH705" s="108" t="str">
        <f t="shared" si="41"/>
        <v/>
      </c>
      <c r="BI705" s="22"/>
      <c r="BJ705" s="22"/>
      <c r="BK705" s="53"/>
      <c r="BM705" s="53"/>
      <c r="BN705" s="53"/>
      <c r="BO705" s="53"/>
      <c r="BP705" s="111"/>
    </row>
    <row r="706" spans="1:68" x14ac:dyDescent="0.3">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c r="BH706" s="108" t="str">
        <f t="shared" si="41"/>
        <v/>
      </c>
      <c r="BI706" s="22"/>
      <c r="BJ706" s="22"/>
      <c r="BK706" s="53"/>
      <c r="BM706" s="53"/>
      <c r="BN706" s="53"/>
      <c r="BO706" s="53"/>
      <c r="BP706" s="111"/>
    </row>
    <row r="707" spans="1:68" x14ac:dyDescent="0.3">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c r="BH707" s="108" t="str">
        <f t="shared" si="41"/>
        <v/>
      </c>
      <c r="BI707" s="22"/>
      <c r="BJ707" s="22"/>
      <c r="BK707" s="53"/>
      <c r="BM707" s="53"/>
      <c r="BN707" s="53"/>
      <c r="BO707" s="53"/>
      <c r="BP707" s="111"/>
    </row>
    <row r="708" spans="1:68" x14ac:dyDescent="0.3">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c r="BH708" s="108" t="str">
        <f t="shared" ref="BH708:BH771" si="42">IF(OR(D708="Aatrium/Fuajee",D708="Kabinet/Büroo",D708="Koridor",D708="Koristus- ja hooldusruum",D708="Kööginurk/Köök",D708="Nõupidamise ruum",D708="Ooteruum/Teenindusruum",D708="Puhkeruum",D708="WC"), 1, "")</f>
        <v/>
      </c>
      <c r="BI708" s="22"/>
      <c r="BJ708" s="22"/>
      <c r="BK708" s="53"/>
      <c r="BM708" s="53"/>
      <c r="BN708" s="53"/>
      <c r="BO708" s="53"/>
      <c r="BP708" s="111"/>
    </row>
    <row r="709" spans="1:68" x14ac:dyDescent="0.3">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c r="BH709" s="108" t="str">
        <f t="shared" si="42"/>
        <v/>
      </c>
      <c r="BI709" s="22"/>
      <c r="BJ709" s="22"/>
      <c r="BK709" s="53"/>
      <c r="BM709" s="53"/>
      <c r="BN709" s="53"/>
      <c r="BO709" s="53"/>
      <c r="BP709" s="111"/>
    </row>
    <row r="710" spans="1:68" x14ac:dyDescent="0.3">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c r="BH710" s="108" t="str">
        <f t="shared" si="42"/>
        <v/>
      </c>
      <c r="BI710" s="22"/>
      <c r="BJ710" s="22"/>
      <c r="BK710" s="53"/>
      <c r="BM710" s="53"/>
      <c r="BN710" s="53"/>
      <c r="BO710" s="53"/>
      <c r="BP710" s="111"/>
    </row>
    <row r="711" spans="1:68" x14ac:dyDescent="0.3">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c r="BH711" s="108" t="str">
        <f t="shared" si="42"/>
        <v/>
      </c>
      <c r="BI711" s="22"/>
      <c r="BJ711" s="22"/>
      <c r="BK711" s="53"/>
      <c r="BM711" s="53"/>
      <c r="BN711" s="53"/>
      <c r="BO711" s="53"/>
      <c r="BP711" s="111"/>
    </row>
    <row r="712" spans="1:68" x14ac:dyDescent="0.3">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c r="BH712" s="108" t="str">
        <f t="shared" si="42"/>
        <v/>
      </c>
      <c r="BI712" s="22"/>
      <c r="BJ712" s="22"/>
      <c r="BK712" s="53"/>
      <c r="BM712" s="53"/>
      <c r="BN712" s="53"/>
      <c r="BO712" s="53"/>
      <c r="BP712" s="111"/>
    </row>
    <row r="713" spans="1:68" x14ac:dyDescent="0.3">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c r="BH713" s="108" t="str">
        <f t="shared" si="42"/>
        <v/>
      </c>
      <c r="BI713" s="22"/>
      <c r="BJ713" s="22"/>
      <c r="BK713" s="53"/>
      <c r="BM713" s="53"/>
      <c r="BN713" s="53"/>
      <c r="BO713" s="53"/>
      <c r="BP713" s="111"/>
    </row>
    <row r="714" spans="1:68" x14ac:dyDescent="0.3">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c r="BH714" s="108" t="str">
        <f t="shared" si="42"/>
        <v/>
      </c>
      <c r="BI714" s="22"/>
      <c r="BJ714" s="22"/>
      <c r="BK714" s="53"/>
      <c r="BM714" s="53"/>
      <c r="BN714" s="53"/>
      <c r="BO714" s="53"/>
      <c r="BP714" s="111"/>
    </row>
    <row r="715" spans="1:68" x14ac:dyDescent="0.3">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c r="BH715" s="108" t="str">
        <f t="shared" si="42"/>
        <v/>
      </c>
      <c r="BI715" s="22"/>
      <c r="BJ715" s="22"/>
      <c r="BK715" s="53"/>
      <c r="BM715" s="53"/>
      <c r="BN715" s="53"/>
      <c r="BO715" s="53"/>
      <c r="BP715" s="111"/>
    </row>
    <row r="716" spans="1:68" x14ac:dyDescent="0.3">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c r="BH716" s="108" t="str">
        <f t="shared" si="42"/>
        <v/>
      </c>
      <c r="BI716" s="22"/>
      <c r="BJ716" s="22"/>
      <c r="BK716" s="53"/>
      <c r="BM716" s="53"/>
      <c r="BN716" s="53"/>
      <c r="BO716" s="53"/>
      <c r="BP716" s="111"/>
    </row>
    <row r="717" spans="1:68" x14ac:dyDescent="0.3">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c r="BH717" s="108" t="str">
        <f t="shared" si="42"/>
        <v/>
      </c>
      <c r="BI717" s="22"/>
      <c r="BJ717" s="22"/>
      <c r="BK717" s="53"/>
      <c r="BM717" s="53"/>
      <c r="BN717" s="53"/>
      <c r="BO717" s="53"/>
      <c r="BP717" s="111"/>
    </row>
    <row r="718" spans="1:68" x14ac:dyDescent="0.3">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c r="BH718" s="108" t="str">
        <f t="shared" si="42"/>
        <v/>
      </c>
      <c r="BI718" s="22"/>
      <c r="BJ718" s="22"/>
      <c r="BK718" s="53"/>
      <c r="BM718" s="53"/>
      <c r="BN718" s="53"/>
      <c r="BO718" s="53"/>
      <c r="BP718" s="111"/>
    </row>
    <row r="719" spans="1:68" x14ac:dyDescent="0.3">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c r="BH719" s="108" t="str">
        <f t="shared" si="42"/>
        <v/>
      </c>
      <c r="BI719" s="22"/>
      <c r="BJ719" s="22"/>
      <c r="BK719" s="53"/>
      <c r="BM719" s="53"/>
      <c r="BN719" s="53"/>
      <c r="BO719" s="53"/>
      <c r="BP719" s="111"/>
    </row>
    <row r="720" spans="1:68" x14ac:dyDescent="0.3">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c r="BH720" s="108" t="str">
        <f t="shared" si="42"/>
        <v/>
      </c>
      <c r="BI720" s="22"/>
      <c r="BJ720" s="22"/>
      <c r="BK720" s="53"/>
      <c r="BM720" s="53"/>
      <c r="BN720" s="53"/>
      <c r="BO720" s="53"/>
      <c r="BP720" s="111"/>
    </row>
    <row r="721" spans="1:68" x14ac:dyDescent="0.3">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c r="BH721" s="108" t="str">
        <f t="shared" si="42"/>
        <v/>
      </c>
      <c r="BI721" s="22"/>
      <c r="BJ721" s="22"/>
      <c r="BK721" s="53"/>
      <c r="BM721" s="53"/>
      <c r="BN721" s="53"/>
      <c r="BO721" s="53"/>
      <c r="BP721" s="111"/>
    </row>
    <row r="722" spans="1:68" x14ac:dyDescent="0.3">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c r="BH722" s="108" t="str">
        <f t="shared" si="42"/>
        <v/>
      </c>
      <c r="BI722" s="22"/>
      <c r="BJ722" s="22"/>
      <c r="BK722" s="53"/>
      <c r="BM722" s="53"/>
      <c r="BN722" s="53"/>
      <c r="BO722" s="53"/>
      <c r="BP722" s="111"/>
    </row>
    <row r="723" spans="1:68" x14ac:dyDescent="0.3">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c r="BH723" s="108" t="str">
        <f t="shared" si="42"/>
        <v/>
      </c>
      <c r="BI723" s="22"/>
      <c r="BJ723" s="22"/>
      <c r="BK723" s="53"/>
      <c r="BM723" s="53"/>
      <c r="BN723" s="53"/>
      <c r="BO723" s="53"/>
      <c r="BP723" s="111"/>
    </row>
    <row r="724" spans="1:68" x14ac:dyDescent="0.3">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c r="BH724" s="108" t="str">
        <f t="shared" si="42"/>
        <v/>
      </c>
      <c r="BI724" s="22"/>
      <c r="BJ724" s="22"/>
      <c r="BK724" s="53"/>
      <c r="BM724" s="53"/>
      <c r="BN724" s="53"/>
      <c r="BO724" s="53"/>
      <c r="BP724" s="111"/>
    </row>
    <row r="725" spans="1:68" x14ac:dyDescent="0.3">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c r="BH725" s="108" t="str">
        <f t="shared" si="42"/>
        <v/>
      </c>
      <c r="BI725" s="22"/>
      <c r="BJ725" s="22"/>
      <c r="BK725" s="53"/>
      <c r="BM725" s="53"/>
      <c r="BN725" s="53"/>
      <c r="BO725" s="53"/>
      <c r="BP725" s="111"/>
    </row>
    <row r="726" spans="1:68" x14ac:dyDescent="0.3">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c r="BH726" s="108" t="str">
        <f t="shared" si="42"/>
        <v/>
      </c>
      <c r="BI726" s="22"/>
      <c r="BJ726" s="22"/>
      <c r="BK726" s="53"/>
      <c r="BM726" s="53"/>
      <c r="BN726" s="53"/>
      <c r="BO726" s="53"/>
      <c r="BP726" s="111"/>
    </row>
    <row r="727" spans="1:68" x14ac:dyDescent="0.3">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c r="BH727" s="108" t="str">
        <f t="shared" si="42"/>
        <v/>
      </c>
      <c r="BI727" s="22"/>
      <c r="BJ727" s="22"/>
      <c r="BK727" s="53"/>
      <c r="BM727" s="53"/>
      <c r="BN727" s="53"/>
      <c r="BO727" s="53"/>
      <c r="BP727" s="111"/>
    </row>
    <row r="728" spans="1:68" x14ac:dyDescent="0.3">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c r="BH728" s="108" t="str">
        <f t="shared" si="42"/>
        <v/>
      </c>
      <c r="BI728" s="22"/>
      <c r="BJ728" s="22"/>
      <c r="BK728" s="53"/>
      <c r="BM728" s="53"/>
      <c r="BN728" s="53"/>
      <c r="BO728" s="53"/>
      <c r="BP728" s="111"/>
    </row>
    <row r="729" spans="1:68" x14ac:dyDescent="0.3">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c r="BH729" s="108" t="str">
        <f t="shared" si="42"/>
        <v/>
      </c>
      <c r="BI729" s="22"/>
      <c r="BJ729" s="22"/>
      <c r="BK729" s="53"/>
      <c r="BM729" s="53"/>
      <c r="BN729" s="53"/>
      <c r="BO729" s="53"/>
      <c r="BP729" s="111"/>
    </row>
    <row r="730" spans="1:68" x14ac:dyDescent="0.3">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c r="BH730" s="108" t="str">
        <f t="shared" si="42"/>
        <v/>
      </c>
      <c r="BI730" s="22"/>
      <c r="BJ730" s="22"/>
      <c r="BK730" s="53"/>
      <c r="BM730" s="53"/>
      <c r="BN730" s="53"/>
      <c r="BO730" s="53"/>
      <c r="BP730" s="111"/>
    </row>
    <row r="731" spans="1:68" x14ac:dyDescent="0.3">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c r="BH731" s="108" t="str">
        <f t="shared" si="42"/>
        <v/>
      </c>
      <c r="BI731" s="22"/>
      <c r="BJ731" s="22"/>
      <c r="BK731" s="53"/>
      <c r="BM731" s="53"/>
      <c r="BN731" s="53"/>
      <c r="BO731" s="53"/>
      <c r="BP731" s="111"/>
    </row>
    <row r="732" spans="1:68" x14ac:dyDescent="0.3">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c r="BH732" s="108" t="str">
        <f t="shared" si="42"/>
        <v/>
      </c>
      <c r="BI732" s="22"/>
      <c r="BJ732" s="22"/>
      <c r="BK732" s="53"/>
      <c r="BM732" s="53"/>
      <c r="BN732" s="53"/>
      <c r="BO732" s="53"/>
      <c r="BP732" s="111"/>
    </row>
    <row r="733" spans="1:68" x14ac:dyDescent="0.3">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c r="BH733" s="108" t="str">
        <f t="shared" si="42"/>
        <v/>
      </c>
      <c r="BI733" s="22"/>
      <c r="BJ733" s="22"/>
      <c r="BK733" s="53"/>
      <c r="BM733" s="53"/>
      <c r="BN733" s="53"/>
      <c r="BO733" s="53"/>
      <c r="BP733" s="111"/>
    </row>
    <row r="734" spans="1:68" x14ac:dyDescent="0.3">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c r="BH734" s="108" t="str">
        <f t="shared" si="42"/>
        <v/>
      </c>
      <c r="BI734" s="22"/>
      <c r="BJ734" s="22"/>
      <c r="BK734" s="53"/>
      <c r="BM734" s="53"/>
      <c r="BN734" s="53"/>
      <c r="BO734" s="53"/>
      <c r="BP734" s="111"/>
    </row>
    <row r="735" spans="1:68" x14ac:dyDescent="0.3">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c r="BH735" s="108" t="str">
        <f t="shared" si="42"/>
        <v/>
      </c>
      <c r="BI735" s="22"/>
      <c r="BJ735" s="22"/>
      <c r="BK735" s="53"/>
      <c r="BM735" s="53"/>
      <c r="BN735" s="53"/>
      <c r="BO735" s="53"/>
      <c r="BP735" s="111"/>
    </row>
    <row r="736" spans="1:68" x14ac:dyDescent="0.3">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c r="BH736" s="108" t="str">
        <f t="shared" si="42"/>
        <v/>
      </c>
      <c r="BI736" s="22"/>
      <c r="BJ736" s="22"/>
      <c r="BK736" s="53"/>
      <c r="BM736" s="53"/>
      <c r="BN736" s="53"/>
      <c r="BO736" s="53"/>
      <c r="BP736" s="111"/>
    </row>
    <row r="737" spans="1:68" x14ac:dyDescent="0.3">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c r="BH737" s="108" t="str">
        <f t="shared" si="42"/>
        <v/>
      </c>
      <c r="BI737" s="22"/>
      <c r="BJ737" s="22"/>
      <c r="BK737" s="53"/>
      <c r="BM737" s="53"/>
      <c r="BN737" s="53"/>
      <c r="BO737" s="53"/>
      <c r="BP737" s="111"/>
    </row>
    <row r="738" spans="1:68" x14ac:dyDescent="0.3">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c r="BH738" s="108" t="str">
        <f t="shared" si="42"/>
        <v/>
      </c>
      <c r="BI738" s="22"/>
      <c r="BJ738" s="22"/>
      <c r="BK738" s="53"/>
      <c r="BM738" s="53"/>
      <c r="BN738" s="53"/>
      <c r="BO738" s="53"/>
      <c r="BP738" s="111"/>
    </row>
    <row r="739" spans="1:68" x14ac:dyDescent="0.3">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c r="BH739" s="108" t="str">
        <f t="shared" si="42"/>
        <v/>
      </c>
      <c r="BI739" s="22"/>
      <c r="BJ739" s="22"/>
      <c r="BK739" s="53"/>
      <c r="BM739" s="53"/>
      <c r="BN739" s="53"/>
      <c r="BO739" s="53"/>
      <c r="BP739" s="111"/>
    </row>
    <row r="740" spans="1:68" x14ac:dyDescent="0.3">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c r="BH740" s="108" t="str">
        <f t="shared" si="42"/>
        <v/>
      </c>
      <c r="BI740" s="22"/>
      <c r="BJ740" s="22"/>
      <c r="BK740" s="53"/>
      <c r="BM740" s="53"/>
      <c r="BN740" s="53"/>
      <c r="BO740" s="53"/>
      <c r="BP740" s="111"/>
    </row>
    <row r="741" spans="1:68" x14ac:dyDescent="0.3">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c r="BH741" s="108" t="str">
        <f t="shared" si="42"/>
        <v/>
      </c>
      <c r="BI741" s="22"/>
      <c r="BJ741" s="22"/>
      <c r="BK741" s="53"/>
      <c r="BM741" s="53"/>
      <c r="BN741" s="53"/>
      <c r="BO741" s="53"/>
      <c r="BP741" s="111"/>
    </row>
    <row r="742" spans="1:68" x14ac:dyDescent="0.3">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c r="BH742" s="108" t="str">
        <f t="shared" si="42"/>
        <v/>
      </c>
      <c r="BI742" s="22"/>
      <c r="BJ742" s="22"/>
      <c r="BK742" s="53"/>
      <c r="BM742" s="53"/>
      <c r="BN742" s="53"/>
      <c r="BO742" s="53"/>
      <c r="BP742" s="111"/>
    </row>
    <row r="743" spans="1:68" x14ac:dyDescent="0.3">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c r="BH743" s="108" t="str">
        <f t="shared" si="42"/>
        <v/>
      </c>
      <c r="BI743" s="22"/>
      <c r="BJ743" s="22"/>
      <c r="BK743" s="53"/>
      <c r="BM743" s="53"/>
      <c r="BN743" s="53"/>
      <c r="BO743" s="53"/>
      <c r="BP743" s="111"/>
    </row>
    <row r="744" spans="1:68" x14ac:dyDescent="0.3">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c r="BH744" s="108" t="str">
        <f t="shared" si="42"/>
        <v/>
      </c>
      <c r="BI744" s="22"/>
      <c r="BJ744" s="22"/>
      <c r="BK744" s="53"/>
      <c r="BM744" s="53"/>
      <c r="BN744" s="53"/>
      <c r="BO744" s="53"/>
      <c r="BP744" s="111"/>
    </row>
    <row r="745" spans="1:68" x14ac:dyDescent="0.3">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c r="BH745" s="108" t="str">
        <f t="shared" si="42"/>
        <v/>
      </c>
      <c r="BI745" s="22"/>
      <c r="BJ745" s="22"/>
      <c r="BK745" s="53"/>
      <c r="BM745" s="53"/>
      <c r="BN745" s="53"/>
      <c r="BO745" s="53"/>
      <c r="BP745" s="111"/>
    </row>
    <row r="746" spans="1:68" x14ac:dyDescent="0.3">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c r="BH746" s="108" t="str">
        <f t="shared" si="42"/>
        <v/>
      </c>
      <c r="BI746" s="22"/>
      <c r="BJ746" s="22"/>
      <c r="BK746" s="53"/>
      <c r="BM746" s="53"/>
      <c r="BN746" s="53"/>
      <c r="BO746" s="53"/>
      <c r="BP746" s="111"/>
    </row>
    <row r="747" spans="1:68" x14ac:dyDescent="0.3">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c r="BH747" s="108" t="str">
        <f t="shared" si="42"/>
        <v/>
      </c>
      <c r="BI747" s="22"/>
      <c r="BJ747" s="22"/>
      <c r="BK747" s="53"/>
      <c r="BM747" s="53"/>
      <c r="BN747" s="53"/>
      <c r="BO747" s="53"/>
      <c r="BP747" s="111"/>
    </row>
    <row r="748" spans="1:68" x14ac:dyDescent="0.3">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c r="BH748" s="108" t="str">
        <f t="shared" si="42"/>
        <v/>
      </c>
      <c r="BI748" s="22"/>
      <c r="BJ748" s="22"/>
      <c r="BK748" s="53"/>
      <c r="BM748" s="53"/>
      <c r="BN748" s="53"/>
      <c r="BO748" s="53"/>
      <c r="BP748" s="111"/>
    </row>
    <row r="749" spans="1:68" x14ac:dyDescent="0.3">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c r="BH749" s="108" t="str">
        <f t="shared" si="42"/>
        <v/>
      </c>
      <c r="BI749" s="22"/>
      <c r="BJ749" s="22"/>
      <c r="BK749" s="53"/>
      <c r="BM749" s="53"/>
      <c r="BN749" s="53"/>
      <c r="BO749" s="53"/>
      <c r="BP749" s="111"/>
    </row>
    <row r="750" spans="1:68" x14ac:dyDescent="0.3">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c r="BH750" s="108" t="str">
        <f t="shared" si="42"/>
        <v/>
      </c>
      <c r="BI750" s="22"/>
      <c r="BJ750" s="22"/>
      <c r="BK750" s="53"/>
      <c r="BM750" s="53"/>
      <c r="BN750" s="53"/>
      <c r="BO750" s="53"/>
      <c r="BP750" s="111"/>
    </row>
    <row r="751" spans="1:68" x14ac:dyDescent="0.3">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c r="BH751" s="108" t="str">
        <f t="shared" si="42"/>
        <v/>
      </c>
      <c r="BI751" s="22"/>
      <c r="BJ751" s="22"/>
      <c r="BK751" s="53"/>
      <c r="BM751" s="53"/>
      <c r="BN751" s="53"/>
      <c r="BO751" s="53"/>
      <c r="BP751" s="111"/>
    </row>
    <row r="752" spans="1:68" x14ac:dyDescent="0.3">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c r="BH752" s="108" t="str">
        <f t="shared" si="42"/>
        <v/>
      </c>
      <c r="BI752" s="22"/>
      <c r="BJ752" s="22"/>
      <c r="BK752" s="53"/>
      <c r="BM752" s="53"/>
      <c r="BN752" s="53"/>
      <c r="BO752" s="53"/>
      <c r="BP752" s="111"/>
    </row>
    <row r="753" spans="1:68" x14ac:dyDescent="0.3">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c r="BH753" s="108" t="str">
        <f t="shared" si="42"/>
        <v/>
      </c>
      <c r="BI753" s="22"/>
      <c r="BJ753" s="22"/>
      <c r="BK753" s="53"/>
      <c r="BM753" s="53"/>
      <c r="BN753" s="53"/>
      <c r="BO753" s="53"/>
      <c r="BP753" s="111"/>
    </row>
    <row r="754" spans="1:68" x14ac:dyDescent="0.3">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c r="BH754" s="108" t="str">
        <f t="shared" si="42"/>
        <v/>
      </c>
      <c r="BI754" s="22"/>
      <c r="BJ754" s="22"/>
      <c r="BK754" s="53"/>
      <c r="BM754" s="53"/>
      <c r="BN754" s="53"/>
      <c r="BO754" s="53"/>
      <c r="BP754" s="111"/>
    </row>
    <row r="755" spans="1:68" x14ac:dyDescent="0.3">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c r="BH755" s="108" t="str">
        <f t="shared" si="42"/>
        <v/>
      </c>
      <c r="BI755" s="22"/>
      <c r="BJ755" s="22"/>
      <c r="BK755" s="53"/>
      <c r="BM755" s="53"/>
      <c r="BN755" s="53"/>
      <c r="BO755" s="53"/>
      <c r="BP755" s="111"/>
    </row>
    <row r="756" spans="1:68" x14ac:dyDescent="0.3">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c r="BH756" s="108" t="str">
        <f t="shared" si="42"/>
        <v/>
      </c>
      <c r="BI756" s="22"/>
      <c r="BJ756" s="22"/>
      <c r="BK756" s="53"/>
      <c r="BM756" s="53"/>
      <c r="BN756" s="53"/>
      <c r="BO756" s="53"/>
      <c r="BP756" s="111"/>
    </row>
    <row r="757" spans="1:68" x14ac:dyDescent="0.3">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c r="BH757" s="108" t="str">
        <f t="shared" si="42"/>
        <v/>
      </c>
      <c r="BI757" s="22"/>
      <c r="BJ757" s="22"/>
      <c r="BK757" s="53"/>
      <c r="BM757" s="53"/>
      <c r="BN757" s="53"/>
      <c r="BO757" s="53"/>
      <c r="BP757" s="111"/>
    </row>
    <row r="758" spans="1:68" x14ac:dyDescent="0.3">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c r="BH758" s="108" t="str">
        <f t="shared" si="42"/>
        <v/>
      </c>
      <c r="BI758" s="22"/>
      <c r="BJ758" s="22"/>
      <c r="BK758" s="53"/>
      <c r="BM758" s="53"/>
      <c r="BN758" s="53"/>
      <c r="BO758" s="53"/>
      <c r="BP758" s="111"/>
    </row>
    <row r="759" spans="1:68" x14ac:dyDescent="0.3">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c r="BH759" s="108" t="str">
        <f t="shared" si="42"/>
        <v/>
      </c>
      <c r="BI759" s="22"/>
      <c r="BJ759" s="22"/>
      <c r="BK759" s="53"/>
      <c r="BM759" s="53"/>
      <c r="BN759" s="53"/>
      <c r="BO759" s="53"/>
      <c r="BP759" s="111"/>
    </row>
    <row r="760" spans="1:68" x14ac:dyDescent="0.3">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c r="BH760" s="108" t="str">
        <f t="shared" si="42"/>
        <v/>
      </c>
      <c r="BI760" s="22"/>
      <c r="BJ760" s="22"/>
      <c r="BK760" s="53"/>
      <c r="BM760" s="53"/>
      <c r="BN760" s="53"/>
      <c r="BO760" s="53"/>
      <c r="BP760" s="111"/>
    </row>
    <row r="761" spans="1:68" x14ac:dyDescent="0.3">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c r="BH761" s="108" t="str">
        <f t="shared" si="42"/>
        <v/>
      </c>
      <c r="BI761" s="22"/>
      <c r="BJ761" s="22"/>
      <c r="BK761" s="53"/>
      <c r="BM761" s="53"/>
      <c r="BN761" s="53"/>
      <c r="BO761" s="53"/>
      <c r="BP761" s="111"/>
    </row>
    <row r="762" spans="1:68" x14ac:dyDescent="0.3">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c r="BH762" s="108" t="str">
        <f t="shared" si="42"/>
        <v/>
      </c>
      <c r="BI762" s="22"/>
      <c r="BJ762" s="22"/>
      <c r="BK762" s="53"/>
      <c r="BM762" s="53"/>
      <c r="BN762" s="53"/>
      <c r="BO762" s="53"/>
      <c r="BP762" s="111"/>
    </row>
    <row r="763" spans="1:68" x14ac:dyDescent="0.3">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c r="BH763" s="108" t="str">
        <f t="shared" si="42"/>
        <v/>
      </c>
      <c r="BI763" s="22"/>
      <c r="BJ763" s="22"/>
      <c r="BK763" s="53"/>
      <c r="BM763" s="53"/>
      <c r="BN763" s="53"/>
      <c r="BO763" s="53"/>
      <c r="BP763" s="111"/>
    </row>
    <row r="764" spans="1:68" x14ac:dyDescent="0.3">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c r="BH764" s="108" t="str">
        <f t="shared" si="42"/>
        <v/>
      </c>
      <c r="BI764" s="22"/>
      <c r="BJ764" s="22"/>
      <c r="BK764" s="53"/>
      <c r="BM764" s="53"/>
      <c r="BN764" s="53"/>
      <c r="BO764" s="53"/>
      <c r="BP764" s="111"/>
    </row>
    <row r="765" spans="1:68" x14ac:dyDescent="0.3">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c r="BH765" s="108" t="str">
        <f t="shared" si="42"/>
        <v/>
      </c>
      <c r="BI765" s="22"/>
      <c r="BJ765" s="22"/>
      <c r="BK765" s="53"/>
      <c r="BM765" s="53"/>
      <c r="BN765" s="53"/>
      <c r="BO765" s="53"/>
      <c r="BP765" s="111"/>
    </row>
    <row r="766" spans="1:68" x14ac:dyDescent="0.3">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c r="BH766" s="108" t="str">
        <f t="shared" si="42"/>
        <v/>
      </c>
      <c r="BI766" s="22"/>
      <c r="BJ766" s="22"/>
      <c r="BK766" s="53"/>
      <c r="BM766" s="53"/>
      <c r="BN766" s="53"/>
      <c r="BO766" s="53"/>
      <c r="BP766" s="111"/>
    </row>
    <row r="767" spans="1:68" x14ac:dyDescent="0.3">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c r="BH767" s="108" t="str">
        <f t="shared" si="42"/>
        <v/>
      </c>
      <c r="BI767" s="22"/>
      <c r="BJ767" s="22"/>
      <c r="BK767" s="53"/>
      <c r="BM767" s="53"/>
      <c r="BN767" s="53"/>
      <c r="BO767" s="53"/>
      <c r="BP767" s="111"/>
    </row>
    <row r="768" spans="1:68" x14ac:dyDescent="0.3">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c r="BH768" s="108" t="str">
        <f t="shared" si="42"/>
        <v/>
      </c>
      <c r="BI768" s="22"/>
      <c r="BJ768" s="22"/>
      <c r="BK768" s="53"/>
      <c r="BM768" s="53"/>
      <c r="BN768" s="53"/>
      <c r="BO768" s="53"/>
      <c r="BP768" s="111"/>
    </row>
    <row r="769" spans="1:68" x14ac:dyDescent="0.3">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c r="BH769" s="108" t="str">
        <f t="shared" si="42"/>
        <v/>
      </c>
      <c r="BI769" s="22"/>
      <c r="BJ769" s="22"/>
      <c r="BK769" s="53"/>
      <c r="BM769" s="53"/>
      <c r="BN769" s="53"/>
      <c r="BO769" s="53"/>
      <c r="BP769" s="111"/>
    </row>
    <row r="770" spans="1:68" x14ac:dyDescent="0.3">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c r="BH770" s="108" t="str">
        <f t="shared" si="42"/>
        <v/>
      </c>
      <c r="BI770" s="22"/>
      <c r="BJ770" s="22"/>
      <c r="BK770" s="53"/>
      <c r="BM770" s="53"/>
      <c r="BN770" s="53"/>
      <c r="BO770" s="53"/>
      <c r="BP770" s="111"/>
    </row>
    <row r="771" spans="1:68" x14ac:dyDescent="0.3">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c r="BH771" s="108" t="str">
        <f t="shared" si="42"/>
        <v/>
      </c>
      <c r="BI771" s="22"/>
      <c r="BJ771" s="22"/>
      <c r="BK771" s="53"/>
      <c r="BM771" s="53"/>
      <c r="BN771" s="53"/>
      <c r="BO771" s="53"/>
      <c r="BP771" s="111"/>
    </row>
    <row r="772" spans="1:68" x14ac:dyDescent="0.3">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c r="BH772" s="108" t="str">
        <f t="shared" ref="BH772:BH835" si="43">IF(OR(D772="Aatrium/Fuajee",D772="Kabinet/Büroo",D772="Koridor",D772="Koristus- ja hooldusruum",D772="Kööginurk/Köök",D772="Nõupidamise ruum",D772="Ooteruum/Teenindusruum",D772="Puhkeruum",D772="WC"), 1, "")</f>
        <v/>
      </c>
      <c r="BI772" s="22"/>
      <c r="BJ772" s="22"/>
      <c r="BK772" s="53"/>
      <c r="BM772" s="53"/>
      <c r="BN772" s="53"/>
      <c r="BO772" s="53"/>
      <c r="BP772" s="111"/>
    </row>
    <row r="773" spans="1:68" x14ac:dyDescent="0.3">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c r="BH773" s="108" t="str">
        <f t="shared" si="43"/>
        <v/>
      </c>
      <c r="BI773" s="22"/>
      <c r="BJ773" s="22"/>
      <c r="BK773" s="53"/>
      <c r="BM773" s="53"/>
      <c r="BN773" s="53"/>
      <c r="BO773" s="53"/>
      <c r="BP773" s="111"/>
    </row>
    <row r="774" spans="1:68" x14ac:dyDescent="0.3">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c r="BH774" s="108" t="str">
        <f t="shared" si="43"/>
        <v/>
      </c>
      <c r="BI774" s="22"/>
      <c r="BJ774" s="22"/>
      <c r="BK774" s="53"/>
      <c r="BM774" s="53"/>
      <c r="BN774" s="53"/>
      <c r="BO774" s="53"/>
      <c r="BP774" s="111"/>
    </row>
    <row r="775" spans="1:68" x14ac:dyDescent="0.3">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c r="BH775" s="108" t="str">
        <f t="shared" si="43"/>
        <v/>
      </c>
      <c r="BI775" s="22"/>
      <c r="BJ775" s="22"/>
      <c r="BK775" s="53"/>
      <c r="BM775" s="53"/>
      <c r="BN775" s="53"/>
      <c r="BO775" s="53"/>
      <c r="BP775" s="111"/>
    </row>
    <row r="776" spans="1:68" x14ac:dyDescent="0.3">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c r="BH776" s="108" t="str">
        <f t="shared" si="43"/>
        <v/>
      </c>
      <c r="BI776" s="22"/>
      <c r="BJ776" s="22"/>
      <c r="BK776" s="53"/>
      <c r="BM776" s="53"/>
      <c r="BN776" s="53"/>
      <c r="BO776" s="53"/>
      <c r="BP776" s="111"/>
    </row>
    <row r="777" spans="1:68" x14ac:dyDescent="0.3">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c r="BH777" s="108" t="str">
        <f t="shared" si="43"/>
        <v/>
      </c>
      <c r="BI777" s="22"/>
      <c r="BJ777" s="22"/>
      <c r="BK777" s="53"/>
      <c r="BM777" s="53"/>
      <c r="BN777" s="53"/>
      <c r="BO777" s="53"/>
      <c r="BP777" s="111"/>
    </row>
    <row r="778" spans="1:68" x14ac:dyDescent="0.3">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c r="BH778" s="108" t="str">
        <f t="shared" si="43"/>
        <v/>
      </c>
      <c r="BI778" s="22"/>
      <c r="BJ778" s="22"/>
      <c r="BK778" s="53"/>
      <c r="BM778" s="53"/>
      <c r="BN778" s="53"/>
      <c r="BO778" s="53"/>
      <c r="BP778" s="111"/>
    </row>
    <row r="779" spans="1:68" x14ac:dyDescent="0.3">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c r="BH779" s="108" t="str">
        <f t="shared" si="43"/>
        <v/>
      </c>
      <c r="BI779" s="22"/>
      <c r="BJ779" s="22"/>
      <c r="BK779" s="53"/>
      <c r="BM779" s="53"/>
      <c r="BN779" s="53"/>
      <c r="BO779" s="53"/>
      <c r="BP779" s="111"/>
    </row>
    <row r="780" spans="1:68" x14ac:dyDescent="0.3">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c r="BH780" s="108" t="str">
        <f t="shared" si="43"/>
        <v/>
      </c>
      <c r="BI780" s="22"/>
      <c r="BJ780" s="22"/>
      <c r="BK780" s="53"/>
      <c r="BM780" s="53"/>
      <c r="BN780" s="53"/>
      <c r="BO780" s="53"/>
      <c r="BP780" s="111"/>
    </row>
    <row r="781" spans="1:68" x14ac:dyDescent="0.3">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c r="BH781" s="108" t="str">
        <f t="shared" si="43"/>
        <v/>
      </c>
      <c r="BI781" s="22"/>
      <c r="BJ781" s="22"/>
      <c r="BK781" s="53"/>
      <c r="BM781" s="53"/>
      <c r="BN781" s="53"/>
      <c r="BO781" s="53"/>
      <c r="BP781" s="111"/>
    </row>
    <row r="782" spans="1:68" x14ac:dyDescent="0.3">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c r="BH782" s="108" t="str">
        <f t="shared" si="43"/>
        <v/>
      </c>
      <c r="BI782" s="22"/>
      <c r="BJ782" s="22"/>
      <c r="BK782" s="53"/>
      <c r="BM782" s="53"/>
      <c r="BN782" s="53"/>
      <c r="BO782" s="53"/>
      <c r="BP782" s="111"/>
    </row>
    <row r="783" spans="1:68" x14ac:dyDescent="0.3">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c r="BH783" s="108" t="str">
        <f t="shared" si="43"/>
        <v/>
      </c>
      <c r="BI783" s="22"/>
      <c r="BJ783" s="22"/>
      <c r="BK783" s="53"/>
      <c r="BM783" s="53"/>
      <c r="BN783" s="53"/>
      <c r="BO783" s="53"/>
      <c r="BP783" s="111"/>
    </row>
    <row r="784" spans="1:68" x14ac:dyDescent="0.3">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c r="BH784" s="108" t="str">
        <f t="shared" si="43"/>
        <v/>
      </c>
      <c r="BI784" s="22"/>
      <c r="BJ784" s="22"/>
      <c r="BK784" s="53"/>
      <c r="BM784" s="53"/>
      <c r="BN784" s="53"/>
      <c r="BO784" s="53"/>
      <c r="BP784" s="111"/>
    </row>
    <row r="785" spans="1:68" x14ac:dyDescent="0.3">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c r="BH785" s="108" t="str">
        <f t="shared" si="43"/>
        <v/>
      </c>
      <c r="BI785" s="22"/>
      <c r="BJ785" s="22"/>
      <c r="BK785" s="53"/>
      <c r="BM785" s="53"/>
      <c r="BN785" s="53"/>
      <c r="BO785" s="53"/>
      <c r="BP785" s="111"/>
    </row>
    <row r="786" spans="1:68" x14ac:dyDescent="0.3">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c r="BH786" s="108" t="str">
        <f t="shared" si="43"/>
        <v/>
      </c>
      <c r="BI786" s="22"/>
      <c r="BJ786" s="22"/>
      <c r="BK786" s="53"/>
      <c r="BM786" s="53"/>
      <c r="BN786" s="53"/>
      <c r="BO786" s="53"/>
      <c r="BP786" s="111"/>
    </row>
    <row r="787" spans="1:68" x14ac:dyDescent="0.3">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c r="BH787" s="108" t="str">
        <f t="shared" si="43"/>
        <v/>
      </c>
      <c r="BI787" s="22"/>
      <c r="BJ787" s="22"/>
      <c r="BK787" s="53"/>
      <c r="BM787" s="53"/>
      <c r="BN787" s="53"/>
      <c r="BO787" s="53"/>
      <c r="BP787" s="111"/>
    </row>
    <row r="788" spans="1:68" x14ac:dyDescent="0.3">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c r="BH788" s="108" t="str">
        <f t="shared" si="43"/>
        <v/>
      </c>
      <c r="BI788" s="22"/>
      <c r="BJ788" s="22"/>
      <c r="BK788" s="53"/>
      <c r="BM788" s="53"/>
      <c r="BN788" s="53"/>
      <c r="BO788" s="53"/>
      <c r="BP788" s="111"/>
    </row>
    <row r="789" spans="1:68" x14ac:dyDescent="0.3">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c r="BH789" s="108" t="str">
        <f t="shared" si="43"/>
        <v/>
      </c>
      <c r="BI789" s="22"/>
      <c r="BJ789" s="22"/>
      <c r="BK789" s="53"/>
      <c r="BM789" s="53"/>
      <c r="BN789" s="53"/>
      <c r="BO789" s="53"/>
      <c r="BP789" s="111"/>
    </row>
    <row r="790" spans="1:68" x14ac:dyDescent="0.3">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c r="BH790" s="108" t="str">
        <f t="shared" si="43"/>
        <v/>
      </c>
      <c r="BI790" s="22"/>
      <c r="BJ790" s="22"/>
      <c r="BK790" s="53"/>
      <c r="BM790" s="53"/>
      <c r="BN790" s="53"/>
      <c r="BO790" s="53"/>
      <c r="BP790" s="111"/>
    </row>
    <row r="791" spans="1:68" x14ac:dyDescent="0.3">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c r="BH791" s="108" t="str">
        <f t="shared" si="43"/>
        <v/>
      </c>
      <c r="BI791" s="22"/>
      <c r="BJ791" s="22"/>
      <c r="BK791" s="53"/>
      <c r="BM791" s="53"/>
      <c r="BN791" s="53"/>
      <c r="BO791" s="53"/>
      <c r="BP791" s="111"/>
    </row>
    <row r="792" spans="1:68" x14ac:dyDescent="0.3">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c r="BH792" s="108" t="str">
        <f t="shared" si="43"/>
        <v/>
      </c>
      <c r="BI792" s="22"/>
      <c r="BJ792" s="22"/>
      <c r="BK792" s="53"/>
      <c r="BM792" s="53"/>
      <c r="BN792" s="53"/>
      <c r="BO792" s="53"/>
      <c r="BP792" s="111"/>
    </row>
    <row r="793" spans="1:68" x14ac:dyDescent="0.3">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c r="BH793" s="108" t="str">
        <f t="shared" si="43"/>
        <v/>
      </c>
      <c r="BI793" s="22"/>
      <c r="BJ793" s="22"/>
      <c r="BK793" s="53"/>
      <c r="BM793" s="53"/>
      <c r="BN793" s="53"/>
      <c r="BO793" s="53"/>
      <c r="BP793" s="111"/>
    </row>
    <row r="794" spans="1:68" x14ac:dyDescent="0.3">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c r="BH794" s="108" t="str">
        <f t="shared" si="43"/>
        <v/>
      </c>
      <c r="BI794" s="22"/>
      <c r="BJ794" s="22"/>
      <c r="BK794" s="53"/>
      <c r="BM794" s="53"/>
      <c r="BN794" s="53"/>
      <c r="BO794" s="53"/>
      <c r="BP794" s="111"/>
    </row>
    <row r="795" spans="1:68" x14ac:dyDescent="0.3">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c r="BH795" s="108" t="str">
        <f t="shared" si="43"/>
        <v/>
      </c>
      <c r="BI795" s="22"/>
      <c r="BJ795" s="22"/>
      <c r="BK795" s="53"/>
      <c r="BM795" s="53"/>
      <c r="BN795" s="53"/>
      <c r="BO795" s="53"/>
      <c r="BP795" s="111"/>
    </row>
    <row r="796" spans="1:68" x14ac:dyDescent="0.3">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c r="BH796" s="108" t="str">
        <f t="shared" si="43"/>
        <v/>
      </c>
      <c r="BI796" s="22"/>
      <c r="BJ796" s="22"/>
      <c r="BK796" s="53"/>
      <c r="BM796" s="53"/>
      <c r="BN796" s="53"/>
      <c r="BO796" s="53"/>
      <c r="BP796" s="111"/>
    </row>
    <row r="797" spans="1:68" x14ac:dyDescent="0.3">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c r="BH797" s="108" t="str">
        <f t="shared" si="43"/>
        <v/>
      </c>
      <c r="BI797" s="22"/>
      <c r="BJ797" s="22"/>
      <c r="BK797" s="53"/>
      <c r="BM797" s="53"/>
      <c r="BN797" s="53"/>
      <c r="BO797" s="53"/>
      <c r="BP797" s="111"/>
    </row>
    <row r="798" spans="1:68" x14ac:dyDescent="0.3">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c r="BH798" s="108" t="str">
        <f t="shared" si="43"/>
        <v/>
      </c>
      <c r="BI798" s="22"/>
      <c r="BJ798" s="22"/>
      <c r="BK798" s="53"/>
      <c r="BM798" s="53"/>
      <c r="BN798" s="53"/>
      <c r="BO798" s="53"/>
      <c r="BP798" s="111"/>
    </row>
    <row r="799" spans="1:68" x14ac:dyDescent="0.3">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c r="BH799" s="108" t="str">
        <f t="shared" si="43"/>
        <v/>
      </c>
      <c r="BI799" s="22"/>
      <c r="BJ799" s="22"/>
      <c r="BK799" s="53"/>
      <c r="BM799" s="53"/>
      <c r="BN799" s="53"/>
      <c r="BO799" s="53"/>
      <c r="BP799" s="111"/>
    </row>
    <row r="800" spans="1:68" x14ac:dyDescent="0.3">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c r="BH800" s="108" t="str">
        <f t="shared" si="43"/>
        <v/>
      </c>
      <c r="BI800" s="22"/>
      <c r="BJ800" s="22"/>
      <c r="BK800" s="53"/>
      <c r="BM800" s="53"/>
      <c r="BN800" s="53"/>
      <c r="BO800" s="53"/>
      <c r="BP800" s="111"/>
    </row>
    <row r="801" spans="1:68" x14ac:dyDescent="0.3">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c r="BH801" s="108" t="str">
        <f t="shared" si="43"/>
        <v/>
      </c>
      <c r="BI801" s="22"/>
      <c r="BJ801" s="22"/>
      <c r="BK801" s="53"/>
      <c r="BM801" s="53"/>
      <c r="BN801" s="53"/>
      <c r="BO801" s="53"/>
      <c r="BP801" s="111"/>
    </row>
    <row r="802" spans="1:68" x14ac:dyDescent="0.3">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c r="BH802" s="108" t="str">
        <f t="shared" si="43"/>
        <v/>
      </c>
      <c r="BI802" s="22"/>
      <c r="BJ802" s="22"/>
      <c r="BK802" s="53"/>
      <c r="BM802" s="53"/>
      <c r="BN802" s="53"/>
      <c r="BO802" s="53"/>
      <c r="BP802" s="111"/>
    </row>
    <row r="803" spans="1:68" x14ac:dyDescent="0.3">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c r="BH803" s="108" t="str">
        <f t="shared" si="43"/>
        <v/>
      </c>
      <c r="BI803" s="22"/>
      <c r="BJ803" s="22"/>
      <c r="BK803" s="53"/>
      <c r="BM803" s="53"/>
      <c r="BN803" s="53"/>
      <c r="BO803" s="53"/>
      <c r="BP803" s="111"/>
    </row>
    <row r="804" spans="1:68" x14ac:dyDescent="0.3">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c r="BH804" s="108" t="str">
        <f t="shared" si="43"/>
        <v/>
      </c>
      <c r="BI804" s="22"/>
      <c r="BJ804" s="22"/>
      <c r="BK804" s="53"/>
      <c r="BM804" s="53"/>
      <c r="BN804" s="53"/>
      <c r="BO804" s="53"/>
      <c r="BP804" s="111"/>
    </row>
    <row r="805" spans="1:68" x14ac:dyDescent="0.3">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c r="BH805" s="108" t="str">
        <f t="shared" si="43"/>
        <v/>
      </c>
      <c r="BI805" s="22"/>
      <c r="BJ805" s="22"/>
      <c r="BK805" s="53"/>
      <c r="BM805" s="53"/>
      <c r="BN805" s="53"/>
      <c r="BO805" s="53"/>
      <c r="BP805" s="111"/>
    </row>
    <row r="806" spans="1:68" x14ac:dyDescent="0.3">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c r="BH806" s="108" t="str">
        <f t="shared" si="43"/>
        <v/>
      </c>
      <c r="BI806" s="22"/>
      <c r="BJ806" s="22"/>
      <c r="BK806" s="53"/>
      <c r="BM806" s="53"/>
      <c r="BN806" s="53"/>
      <c r="BO806" s="53"/>
      <c r="BP806" s="111"/>
    </row>
    <row r="807" spans="1:68" x14ac:dyDescent="0.3">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c r="BH807" s="108" t="str">
        <f t="shared" si="43"/>
        <v/>
      </c>
      <c r="BI807" s="22"/>
      <c r="BJ807" s="22"/>
      <c r="BK807" s="53"/>
      <c r="BM807" s="53"/>
      <c r="BN807" s="53"/>
      <c r="BO807" s="53"/>
      <c r="BP807" s="111"/>
    </row>
    <row r="808" spans="1:68" x14ac:dyDescent="0.3">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c r="BH808" s="108" t="str">
        <f t="shared" si="43"/>
        <v/>
      </c>
      <c r="BI808" s="22"/>
      <c r="BJ808" s="22"/>
      <c r="BK808" s="53"/>
      <c r="BM808" s="53"/>
      <c r="BN808" s="53"/>
      <c r="BO808" s="53"/>
      <c r="BP808" s="111"/>
    </row>
    <row r="809" spans="1:68" x14ac:dyDescent="0.3">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c r="BH809" s="108" t="str">
        <f t="shared" si="43"/>
        <v/>
      </c>
      <c r="BI809" s="22"/>
      <c r="BJ809" s="22"/>
      <c r="BK809" s="53"/>
      <c r="BM809" s="53"/>
      <c r="BN809" s="53"/>
      <c r="BO809" s="53"/>
      <c r="BP809" s="111"/>
    </row>
    <row r="810" spans="1:68" x14ac:dyDescent="0.3">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c r="BH810" s="108" t="str">
        <f t="shared" si="43"/>
        <v/>
      </c>
      <c r="BI810" s="22"/>
      <c r="BJ810" s="22"/>
      <c r="BK810" s="53"/>
      <c r="BM810" s="53"/>
      <c r="BN810" s="53"/>
      <c r="BO810" s="53"/>
      <c r="BP810" s="111"/>
    </row>
    <row r="811" spans="1:68" x14ac:dyDescent="0.3">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c r="BH811" s="108" t="str">
        <f t="shared" si="43"/>
        <v/>
      </c>
      <c r="BI811" s="22"/>
      <c r="BJ811" s="22"/>
      <c r="BK811" s="53"/>
      <c r="BM811" s="53"/>
      <c r="BN811" s="53"/>
      <c r="BO811" s="53"/>
      <c r="BP811" s="111"/>
    </row>
    <row r="812" spans="1:68" x14ac:dyDescent="0.3">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c r="BH812" s="108" t="str">
        <f t="shared" si="43"/>
        <v/>
      </c>
      <c r="BI812" s="22"/>
      <c r="BJ812" s="22"/>
      <c r="BK812" s="53"/>
      <c r="BM812" s="53"/>
      <c r="BN812" s="53"/>
      <c r="BO812" s="53"/>
      <c r="BP812" s="111"/>
    </row>
    <row r="813" spans="1:68" x14ac:dyDescent="0.3">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c r="BH813" s="108" t="str">
        <f t="shared" si="43"/>
        <v/>
      </c>
      <c r="BI813" s="22"/>
      <c r="BJ813" s="22"/>
      <c r="BK813" s="53"/>
      <c r="BM813" s="53"/>
      <c r="BN813" s="53"/>
      <c r="BO813" s="53"/>
      <c r="BP813" s="111"/>
    </row>
    <row r="814" spans="1:68" x14ac:dyDescent="0.3">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c r="BH814" s="108" t="str">
        <f t="shared" si="43"/>
        <v/>
      </c>
      <c r="BI814" s="22"/>
      <c r="BJ814" s="22"/>
      <c r="BK814" s="53"/>
      <c r="BM814" s="53"/>
      <c r="BN814" s="53"/>
      <c r="BO814" s="53"/>
      <c r="BP814" s="111"/>
    </row>
    <row r="815" spans="1:68" x14ac:dyDescent="0.3">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c r="BH815" s="108" t="str">
        <f t="shared" si="43"/>
        <v/>
      </c>
      <c r="BI815" s="22"/>
      <c r="BJ815" s="22"/>
      <c r="BK815" s="53"/>
      <c r="BM815" s="53"/>
      <c r="BN815" s="53"/>
      <c r="BO815" s="53"/>
      <c r="BP815" s="111"/>
    </row>
    <row r="816" spans="1:68" x14ac:dyDescent="0.3">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c r="BH816" s="108" t="str">
        <f t="shared" si="43"/>
        <v/>
      </c>
      <c r="BI816" s="22"/>
      <c r="BJ816" s="22"/>
      <c r="BK816" s="53"/>
      <c r="BM816" s="53"/>
      <c r="BN816" s="53"/>
      <c r="BO816" s="53"/>
      <c r="BP816" s="111"/>
    </row>
    <row r="817" spans="1:68" x14ac:dyDescent="0.3">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c r="BH817" s="108" t="str">
        <f t="shared" si="43"/>
        <v/>
      </c>
      <c r="BI817" s="22"/>
      <c r="BJ817" s="22"/>
      <c r="BK817" s="53"/>
      <c r="BM817" s="53"/>
      <c r="BN817" s="53"/>
      <c r="BO817" s="53"/>
      <c r="BP817" s="111"/>
    </row>
    <row r="818" spans="1:68" x14ac:dyDescent="0.3">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c r="BH818" s="108" t="str">
        <f t="shared" si="43"/>
        <v/>
      </c>
      <c r="BI818" s="22"/>
      <c r="BJ818" s="22"/>
      <c r="BK818" s="53"/>
      <c r="BM818" s="53"/>
      <c r="BN818" s="53"/>
      <c r="BO818" s="53"/>
      <c r="BP818" s="111"/>
    </row>
    <row r="819" spans="1:68" x14ac:dyDescent="0.3">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c r="BH819" s="108" t="str">
        <f t="shared" si="43"/>
        <v/>
      </c>
      <c r="BI819" s="22"/>
      <c r="BJ819" s="22"/>
      <c r="BK819" s="53"/>
      <c r="BM819" s="53"/>
      <c r="BN819" s="53"/>
      <c r="BO819" s="53"/>
      <c r="BP819" s="111"/>
    </row>
    <row r="820" spans="1:68" x14ac:dyDescent="0.3">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c r="BH820" s="108" t="str">
        <f t="shared" si="43"/>
        <v/>
      </c>
      <c r="BI820" s="22"/>
      <c r="BJ820" s="22"/>
      <c r="BK820" s="53"/>
      <c r="BM820" s="53"/>
      <c r="BN820" s="53"/>
      <c r="BO820" s="53"/>
      <c r="BP820" s="111"/>
    </row>
    <row r="821" spans="1:68" x14ac:dyDescent="0.3">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c r="BH821" s="108" t="str">
        <f t="shared" si="43"/>
        <v/>
      </c>
      <c r="BI821" s="22"/>
      <c r="BJ821" s="22"/>
      <c r="BK821" s="53"/>
      <c r="BM821" s="53"/>
      <c r="BN821" s="53"/>
      <c r="BO821" s="53"/>
      <c r="BP821" s="111"/>
    </row>
    <row r="822" spans="1:68" x14ac:dyDescent="0.3">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c r="BH822" s="108" t="str">
        <f t="shared" si="43"/>
        <v/>
      </c>
      <c r="BI822" s="22"/>
      <c r="BJ822" s="22"/>
      <c r="BK822" s="53"/>
      <c r="BM822" s="53"/>
      <c r="BN822" s="53"/>
      <c r="BO822" s="53"/>
      <c r="BP822" s="111"/>
    </row>
    <row r="823" spans="1:68" x14ac:dyDescent="0.3">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c r="BH823" s="108" t="str">
        <f t="shared" si="43"/>
        <v/>
      </c>
      <c r="BI823" s="22"/>
      <c r="BJ823" s="22"/>
      <c r="BK823" s="53"/>
      <c r="BM823" s="53"/>
      <c r="BN823" s="53"/>
      <c r="BO823" s="53"/>
      <c r="BP823" s="111"/>
    </row>
    <row r="824" spans="1:68" x14ac:dyDescent="0.3">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c r="BH824" s="108" t="str">
        <f t="shared" si="43"/>
        <v/>
      </c>
      <c r="BI824" s="22"/>
      <c r="BJ824" s="22"/>
      <c r="BK824" s="53"/>
      <c r="BM824" s="53"/>
      <c r="BN824" s="53"/>
      <c r="BO824" s="53"/>
      <c r="BP824" s="111"/>
    </row>
    <row r="825" spans="1:68" x14ac:dyDescent="0.3">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c r="BH825" s="108" t="str">
        <f t="shared" si="43"/>
        <v/>
      </c>
      <c r="BI825" s="22"/>
      <c r="BJ825" s="22"/>
      <c r="BK825" s="53"/>
      <c r="BM825" s="53"/>
      <c r="BN825" s="53"/>
      <c r="BO825" s="53"/>
      <c r="BP825" s="111"/>
    </row>
    <row r="826" spans="1:68" x14ac:dyDescent="0.3">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c r="BH826" s="108" t="str">
        <f t="shared" si="43"/>
        <v/>
      </c>
      <c r="BI826" s="22"/>
      <c r="BJ826" s="22"/>
      <c r="BK826" s="53"/>
      <c r="BM826" s="53"/>
      <c r="BN826" s="53"/>
      <c r="BO826" s="53"/>
      <c r="BP826" s="111"/>
    </row>
    <row r="827" spans="1:68" x14ac:dyDescent="0.3">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c r="BH827" s="108" t="str">
        <f t="shared" si="43"/>
        <v/>
      </c>
      <c r="BI827" s="22"/>
      <c r="BJ827" s="22"/>
      <c r="BK827" s="53"/>
      <c r="BM827" s="53"/>
      <c r="BN827" s="53"/>
      <c r="BO827" s="53"/>
      <c r="BP827" s="111"/>
    </row>
    <row r="828" spans="1:68" x14ac:dyDescent="0.3">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c r="BH828" s="108" t="str">
        <f t="shared" si="43"/>
        <v/>
      </c>
      <c r="BI828" s="22"/>
      <c r="BJ828" s="22"/>
      <c r="BK828" s="53"/>
      <c r="BM828" s="53"/>
      <c r="BN828" s="53"/>
      <c r="BO828" s="53"/>
      <c r="BP828" s="111"/>
    </row>
    <row r="829" spans="1:68" x14ac:dyDescent="0.3">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c r="BH829" s="108" t="str">
        <f t="shared" si="43"/>
        <v/>
      </c>
      <c r="BI829" s="22"/>
      <c r="BJ829" s="22"/>
      <c r="BK829" s="53"/>
      <c r="BM829" s="53"/>
      <c r="BN829" s="53"/>
      <c r="BO829" s="53"/>
      <c r="BP829" s="111"/>
    </row>
    <row r="830" spans="1:68" x14ac:dyDescent="0.3">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c r="BH830" s="108" t="str">
        <f t="shared" si="43"/>
        <v/>
      </c>
      <c r="BI830" s="22"/>
      <c r="BJ830" s="22"/>
      <c r="BK830" s="53"/>
      <c r="BM830" s="53"/>
      <c r="BN830" s="53"/>
      <c r="BO830" s="53"/>
      <c r="BP830" s="111"/>
    </row>
    <row r="831" spans="1:68" x14ac:dyDescent="0.3">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c r="BH831" s="108" t="str">
        <f t="shared" si="43"/>
        <v/>
      </c>
      <c r="BI831" s="22"/>
      <c r="BJ831" s="22"/>
      <c r="BK831" s="53"/>
      <c r="BM831" s="53"/>
      <c r="BN831" s="53"/>
      <c r="BO831" s="53"/>
      <c r="BP831" s="111"/>
    </row>
    <row r="832" spans="1:68" x14ac:dyDescent="0.3">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c r="BH832" s="108" t="str">
        <f t="shared" si="43"/>
        <v/>
      </c>
      <c r="BI832" s="22"/>
      <c r="BJ832" s="22"/>
      <c r="BK832" s="53"/>
      <c r="BM832" s="53"/>
      <c r="BN832" s="53"/>
      <c r="BO832" s="53"/>
      <c r="BP832" s="111"/>
    </row>
    <row r="833" spans="1:68" x14ac:dyDescent="0.3">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c r="BH833" s="108" t="str">
        <f t="shared" si="43"/>
        <v/>
      </c>
      <c r="BI833" s="22"/>
      <c r="BJ833" s="22"/>
      <c r="BK833" s="53"/>
      <c r="BM833" s="53"/>
      <c r="BN833" s="53"/>
      <c r="BO833" s="53"/>
      <c r="BP833" s="111"/>
    </row>
    <row r="834" spans="1:68" x14ac:dyDescent="0.3">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c r="BH834" s="108" t="str">
        <f t="shared" si="43"/>
        <v/>
      </c>
      <c r="BI834" s="22"/>
      <c r="BJ834" s="22"/>
      <c r="BK834" s="53"/>
      <c r="BM834" s="53"/>
      <c r="BN834" s="53"/>
      <c r="BO834" s="53"/>
      <c r="BP834" s="111"/>
    </row>
    <row r="835" spans="1:68" x14ac:dyDescent="0.3">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c r="BH835" s="108" t="str">
        <f t="shared" si="43"/>
        <v/>
      </c>
      <c r="BI835" s="22"/>
      <c r="BJ835" s="22"/>
      <c r="BK835" s="53"/>
      <c r="BM835" s="53"/>
      <c r="BN835" s="53"/>
      <c r="BO835" s="53"/>
      <c r="BP835" s="111"/>
    </row>
    <row r="836" spans="1:68" x14ac:dyDescent="0.3">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c r="BH836" s="108" t="str">
        <f t="shared" ref="BH836:BH899" si="44">IF(OR(D836="Aatrium/Fuajee",D836="Kabinet/Büroo",D836="Koridor",D836="Koristus- ja hooldusruum",D836="Kööginurk/Köök",D836="Nõupidamise ruum",D836="Ooteruum/Teenindusruum",D836="Puhkeruum",D836="WC"), 1, "")</f>
        <v/>
      </c>
      <c r="BI836" s="22"/>
      <c r="BJ836" s="22"/>
      <c r="BK836" s="53"/>
      <c r="BM836" s="53"/>
      <c r="BN836" s="53"/>
      <c r="BO836" s="53"/>
      <c r="BP836" s="111"/>
    </row>
    <row r="837" spans="1:68" x14ac:dyDescent="0.3">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c r="BH837" s="108" t="str">
        <f t="shared" si="44"/>
        <v/>
      </c>
      <c r="BI837" s="22"/>
      <c r="BJ837" s="22"/>
      <c r="BK837" s="53"/>
      <c r="BM837" s="53"/>
      <c r="BN837" s="53"/>
      <c r="BO837" s="53"/>
      <c r="BP837" s="111"/>
    </row>
    <row r="838" spans="1:68" x14ac:dyDescent="0.3">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c r="BH838" s="108" t="str">
        <f t="shared" si="44"/>
        <v/>
      </c>
      <c r="BI838" s="22"/>
      <c r="BJ838" s="22"/>
      <c r="BK838" s="53"/>
      <c r="BM838" s="53"/>
      <c r="BN838" s="53"/>
      <c r="BO838" s="53"/>
      <c r="BP838" s="111"/>
    </row>
    <row r="839" spans="1:68" x14ac:dyDescent="0.3">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c r="BH839" s="108" t="str">
        <f t="shared" si="44"/>
        <v/>
      </c>
      <c r="BI839" s="22"/>
      <c r="BJ839" s="22"/>
      <c r="BK839" s="53"/>
      <c r="BM839" s="53"/>
      <c r="BN839" s="53"/>
      <c r="BO839" s="53"/>
      <c r="BP839" s="111"/>
    </row>
    <row r="840" spans="1:68" x14ac:dyDescent="0.3">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c r="BH840" s="108" t="str">
        <f t="shared" si="44"/>
        <v/>
      </c>
      <c r="BI840" s="22"/>
      <c r="BJ840" s="22"/>
      <c r="BK840" s="53"/>
      <c r="BM840" s="53"/>
      <c r="BN840" s="53"/>
      <c r="BO840" s="53"/>
      <c r="BP840" s="111"/>
    </row>
    <row r="841" spans="1:68" x14ac:dyDescent="0.3">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c r="BH841" s="108" t="str">
        <f t="shared" si="44"/>
        <v/>
      </c>
      <c r="BI841" s="22"/>
      <c r="BJ841" s="22"/>
      <c r="BK841" s="53"/>
      <c r="BM841" s="53"/>
      <c r="BN841" s="53"/>
      <c r="BO841" s="53"/>
      <c r="BP841" s="111"/>
    </row>
    <row r="842" spans="1:68" x14ac:dyDescent="0.3">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c r="BH842" s="108" t="str">
        <f t="shared" si="44"/>
        <v/>
      </c>
      <c r="BI842" s="22"/>
      <c r="BJ842" s="22"/>
      <c r="BK842" s="53"/>
      <c r="BM842" s="53"/>
      <c r="BN842" s="53"/>
      <c r="BO842" s="53"/>
      <c r="BP842" s="111"/>
    </row>
    <row r="843" spans="1:68" x14ac:dyDescent="0.3">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c r="BH843" s="108" t="str">
        <f t="shared" si="44"/>
        <v/>
      </c>
      <c r="BI843" s="22"/>
      <c r="BJ843" s="22"/>
      <c r="BK843" s="53"/>
      <c r="BM843" s="53"/>
      <c r="BN843" s="53"/>
      <c r="BO843" s="53"/>
      <c r="BP843" s="111"/>
    </row>
    <row r="844" spans="1:68" x14ac:dyDescent="0.3">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c r="BH844" s="108" t="str">
        <f t="shared" si="44"/>
        <v/>
      </c>
      <c r="BI844" s="22"/>
      <c r="BJ844" s="22"/>
      <c r="BK844" s="53"/>
      <c r="BM844" s="53"/>
      <c r="BN844" s="53"/>
      <c r="BO844" s="53"/>
      <c r="BP844" s="111"/>
    </row>
    <row r="845" spans="1:68" x14ac:dyDescent="0.3">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c r="BH845" s="108" t="str">
        <f t="shared" si="44"/>
        <v/>
      </c>
      <c r="BI845" s="22"/>
      <c r="BJ845" s="22"/>
      <c r="BK845" s="53"/>
      <c r="BM845" s="53"/>
      <c r="BN845" s="53"/>
      <c r="BO845" s="53"/>
      <c r="BP845" s="111"/>
    </row>
    <row r="846" spans="1:68" x14ac:dyDescent="0.3">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c r="BH846" s="108" t="str">
        <f t="shared" si="44"/>
        <v/>
      </c>
      <c r="BI846" s="22"/>
      <c r="BJ846" s="22"/>
      <c r="BK846" s="53"/>
      <c r="BM846" s="53"/>
      <c r="BN846" s="53"/>
      <c r="BO846" s="53"/>
      <c r="BP846" s="111"/>
    </row>
    <row r="847" spans="1:68" x14ac:dyDescent="0.3">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c r="BH847" s="108" t="str">
        <f t="shared" si="44"/>
        <v/>
      </c>
      <c r="BI847" s="22"/>
      <c r="BJ847" s="22"/>
      <c r="BK847" s="53"/>
      <c r="BM847" s="53"/>
      <c r="BN847" s="53"/>
      <c r="BO847" s="53"/>
      <c r="BP847" s="111"/>
    </row>
    <row r="848" spans="1:68" x14ac:dyDescent="0.3">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c r="BH848" s="108" t="str">
        <f t="shared" si="44"/>
        <v/>
      </c>
      <c r="BI848" s="22"/>
      <c r="BJ848" s="22"/>
      <c r="BK848" s="53"/>
      <c r="BM848" s="53"/>
      <c r="BN848" s="53"/>
      <c r="BO848" s="53"/>
      <c r="BP848" s="111"/>
    </row>
    <row r="849" spans="1:68" x14ac:dyDescent="0.3">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c r="BH849" s="108" t="str">
        <f t="shared" si="44"/>
        <v/>
      </c>
      <c r="BI849" s="22"/>
      <c r="BJ849" s="22"/>
      <c r="BK849" s="53"/>
      <c r="BM849" s="53"/>
      <c r="BN849" s="53"/>
      <c r="BO849" s="53"/>
      <c r="BP849" s="111"/>
    </row>
    <row r="850" spans="1:68" x14ac:dyDescent="0.3">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c r="BH850" s="108" t="str">
        <f t="shared" si="44"/>
        <v/>
      </c>
      <c r="BI850" s="22"/>
      <c r="BJ850" s="22"/>
      <c r="BK850" s="53"/>
      <c r="BM850" s="53"/>
      <c r="BN850" s="53"/>
      <c r="BO850" s="53"/>
      <c r="BP850" s="111"/>
    </row>
    <row r="851" spans="1:68" x14ac:dyDescent="0.3">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c r="BH851" s="108" t="str">
        <f t="shared" si="44"/>
        <v/>
      </c>
      <c r="BI851" s="22"/>
      <c r="BJ851" s="22"/>
      <c r="BK851" s="53"/>
      <c r="BM851" s="53"/>
      <c r="BN851" s="53"/>
      <c r="BO851" s="53"/>
      <c r="BP851" s="111"/>
    </row>
    <row r="852" spans="1:68" x14ac:dyDescent="0.3">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c r="BH852" s="108" t="str">
        <f t="shared" si="44"/>
        <v/>
      </c>
      <c r="BI852" s="22"/>
      <c r="BJ852" s="22"/>
      <c r="BK852" s="53"/>
      <c r="BM852" s="53"/>
      <c r="BN852" s="53"/>
      <c r="BO852" s="53"/>
      <c r="BP852" s="111"/>
    </row>
    <row r="853" spans="1:68" x14ac:dyDescent="0.3">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c r="BH853" s="108" t="str">
        <f t="shared" si="44"/>
        <v/>
      </c>
      <c r="BI853" s="22"/>
      <c r="BJ853" s="22"/>
      <c r="BK853" s="53"/>
      <c r="BM853" s="53"/>
      <c r="BN853" s="53"/>
      <c r="BO853" s="53"/>
      <c r="BP853" s="111"/>
    </row>
    <row r="854" spans="1:68" x14ac:dyDescent="0.3">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c r="BH854" s="108" t="str">
        <f t="shared" si="44"/>
        <v/>
      </c>
      <c r="BI854" s="22"/>
      <c r="BJ854" s="22"/>
      <c r="BK854" s="53"/>
      <c r="BM854" s="53"/>
      <c r="BN854" s="53"/>
      <c r="BO854" s="53"/>
      <c r="BP854" s="111"/>
    </row>
    <row r="855" spans="1:68" x14ac:dyDescent="0.3">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c r="BH855" s="108" t="str">
        <f t="shared" si="44"/>
        <v/>
      </c>
      <c r="BI855" s="22"/>
      <c r="BJ855" s="22"/>
      <c r="BK855" s="53"/>
      <c r="BM855" s="53"/>
      <c r="BN855" s="53"/>
      <c r="BO855" s="53"/>
      <c r="BP855" s="111"/>
    </row>
    <row r="856" spans="1:68" x14ac:dyDescent="0.3">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c r="BH856" s="108" t="str">
        <f t="shared" si="44"/>
        <v/>
      </c>
      <c r="BI856" s="22"/>
      <c r="BJ856" s="22"/>
      <c r="BK856" s="53"/>
      <c r="BM856" s="53"/>
      <c r="BN856" s="53"/>
      <c r="BO856" s="53"/>
      <c r="BP856" s="111"/>
    </row>
    <row r="857" spans="1:68" x14ac:dyDescent="0.3">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c r="BH857" s="108" t="str">
        <f t="shared" si="44"/>
        <v/>
      </c>
      <c r="BI857" s="22"/>
      <c r="BJ857" s="22"/>
      <c r="BK857" s="53"/>
      <c r="BM857" s="53"/>
      <c r="BN857" s="53"/>
      <c r="BO857" s="53"/>
      <c r="BP857" s="111"/>
    </row>
    <row r="858" spans="1:68" x14ac:dyDescent="0.3">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c r="BH858" s="108" t="str">
        <f t="shared" si="44"/>
        <v/>
      </c>
      <c r="BI858" s="22"/>
      <c r="BJ858" s="22"/>
      <c r="BK858" s="53"/>
      <c r="BM858" s="53"/>
      <c r="BN858" s="53"/>
      <c r="BO858" s="53"/>
      <c r="BP858" s="111"/>
    </row>
    <row r="859" spans="1:68" x14ac:dyDescent="0.3">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c r="BH859" s="108" t="str">
        <f t="shared" si="44"/>
        <v/>
      </c>
      <c r="BI859" s="22"/>
      <c r="BJ859" s="22"/>
      <c r="BK859" s="53"/>
      <c r="BM859" s="53"/>
      <c r="BN859" s="53"/>
      <c r="BO859" s="53"/>
      <c r="BP859" s="111"/>
    </row>
    <row r="860" spans="1:68" x14ac:dyDescent="0.3">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c r="BH860" s="108" t="str">
        <f t="shared" si="44"/>
        <v/>
      </c>
      <c r="BI860" s="22"/>
      <c r="BJ860" s="22"/>
      <c r="BK860" s="53"/>
      <c r="BM860" s="53"/>
      <c r="BN860" s="53"/>
      <c r="BO860" s="53"/>
      <c r="BP860" s="111"/>
    </row>
    <row r="861" spans="1:68" x14ac:dyDescent="0.3">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c r="BH861" s="108" t="str">
        <f t="shared" si="44"/>
        <v/>
      </c>
      <c r="BI861" s="22"/>
      <c r="BJ861" s="22"/>
      <c r="BK861" s="53"/>
      <c r="BM861" s="53"/>
      <c r="BN861" s="53"/>
      <c r="BO861" s="53"/>
      <c r="BP861" s="111"/>
    </row>
    <row r="862" spans="1:68" x14ac:dyDescent="0.3">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c r="BH862" s="108" t="str">
        <f t="shared" si="44"/>
        <v/>
      </c>
      <c r="BI862" s="22"/>
      <c r="BJ862" s="22"/>
      <c r="BK862" s="53"/>
      <c r="BM862" s="53"/>
      <c r="BN862" s="53"/>
      <c r="BO862" s="53"/>
      <c r="BP862" s="111"/>
    </row>
    <row r="863" spans="1:68" x14ac:dyDescent="0.3">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c r="BH863" s="108" t="str">
        <f t="shared" si="44"/>
        <v/>
      </c>
      <c r="BI863" s="22"/>
      <c r="BJ863" s="22"/>
      <c r="BK863" s="53"/>
      <c r="BM863" s="53"/>
      <c r="BN863" s="53"/>
      <c r="BO863" s="53"/>
      <c r="BP863" s="111"/>
    </row>
    <row r="864" spans="1:68" x14ac:dyDescent="0.3">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c r="BH864" s="108" t="str">
        <f t="shared" si="44"/>
        <v/>
      </c>
      <c r="BI864" s="22"/>
      <c r="BJ864" s="22"/>
      <c r="BK864" s="53"/>
      <c r="BM864" s="53"/>
      <c r="BN864" s="53"/>
      <c r="BO864" s="53"/>
      <c r="BP864" s="111"/>
    </row>
    <row r="865" spans="1:68" x14ac:dyDescent="0.3">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c r="BH865" s="108" t="str">
        <f t="shared" si="44"/>
        <v/>
      </c>
      <c r="BI865" s="22"/>
      <c r="BJ865" s="22"/>
      <c r="BK865" s="53"/>
      <c r="BM865" s="53"/>
      <c r="BN865" s="53"/>
      <c r="BO865" s="53"/>
      <c r="BP865" s="111"/>
    </row>
    <row r="866" spans="1:68" x14ac:dyDescent="0.3">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c r="BH866" s="108" t="str">
        <f t="shared" si="44"/>
        <v/>
      </c>
      <c r="BI866" s="22"/>
      <c r="BJ866" s="22"/>
      <c r="BK866" s="53"/>
      <c r="BM866" s="53"/>
      <c r="BN866" s="53"/>
      <c r="BO866" s="53"/>
      <c r="BP866" s="111"/>
    </row>
    <row r="867" spans="1:68" x14ac:dyDescent="0.3">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c r="BH867" s="108" t="str">
        <f t="shared" si="44"/>
        <v/>
      </c>
      <c r="BI867" s="22"/>
      <c r="BJ867" s="22"/>
      <c r="BK867" s="53"/>
      <c r="BM867" s="53"/>
      <c r="BN867" s="53"/>
      <c r="BO867" s="53"/>
      <c r="BP867" s="111"/>
    </row>
    <row r="868" spans="1:68" x14ac:dyDescent="0.3">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c r="BH868" s="108" t="str">
        <f t="shared" si="44"/>
        <v/>
      </c>
      <c r="BI868" s="22"/>
      <c r="BJ868" s="22"/>
      <c r="BK868" s="53"/>
      <c r="BM868" s="53"/>
      <c r="BN868" s="53"/>
      <c r="BO868" s="53"/>
      <c r="BP868" s="111"/>
    </row>
    <row r="869" spans="1:68" x14ac:dyDescent="0.3">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c r="BH869" s="108" t="str">
        <f t="shared" si="44"/>
        <v/>
      </c>
      <c r="BI869" s="22"/>
      <c r="BJ869" s="22"/>
      <c r="BK869" s="53"/>
      <c r="BM869" s="53"/>
      <c r="BN869" s="53"/>
      <c r="BO869" s="53"/>
      <c r="BP869" s="111"/>
    </row>
    <row r="870" spans="1:68" x14ac:dyDescent="0.3">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c r="BH870" s="108" t="str">
        <f t="shared" si="44"/>
        <v/>
      </c>
      <c r="BI870" s="22"/>
      <c r="BJ870" s="22"/>
      <c r="BK870" s="53"/>
      <c r="BM870" s="53"/>
      <c r="BN870" s="53"/>
      <c r="BO870" s="53"/>
      <c r="BP870" s="111"/>
    </row>
    <row r="871" spans="1:68" x14ac:dyDescent="0.3">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c r="BH871" s="108" t="str">
        <f t="shared" si="44"/>
        <v/>
      </c>
      <c r="BI871" s="22"/>
      <c r="BJ871" s="22"/>
      <c r="BK871" s="53"/>
      <c r="BM871" s="53"/>
      <c r="BN871" s="53"/>
      <c r="BO871" s="53"/>
      <c r="BP871" s="111"/>
    </row>
    <row r="872" spans="1:68" x14ac:dyDescent="0.3">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c r="BH872" s="108" t="str">
        <f t="shared" si="44"/>
        <v/>
      </c>
      <c r="BI872" s="22"/>
      <c r="BJ872" s="22"/>
      <c r="BK872" s="53"/>
      <c r="BM872" s="53"/>
      <c r="BN872" s="53"/>
      <c r="BO872" s="53"/>
      <c r="BP872" s="111"/>
    </row>
    <row r="873" spans="1:68" x14ac:dyDescent="0.3">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c r="BH873" s="108" t="str">
        <f t="shared" si="44"/>
        <v/>
      </c>
      <c r="BI873" s="22"/>
      <c r="BJ873" s="22"/>
      <c r="BK873" s="53"/>
      <c r="BM873" s="53"/>
      <c r="BN873" s="53"/>
      <c r="BO873" s="53"/>
      <c r="BP873" s="111"/>
    </row>
    <row r="874" spans="1:68" x14ac:dyDescent="0.3">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c r="BH874" s="108" t="str">
        <f t="shared" si="44"/>
        <v/>
      </c>
      <c r="BI874" s="22"/>
      <c r="BJ874" s="22"/>
      <c r="BK874" s="53"/>
      <c r="BM874" s="53"/>
      <c r="BN874" s="53"/>
      <c r="BO874" s="53"/>
      <c r="BP874" s="111"/>
    </row>
    <row r="875" spans="1:68" x14ac:dyDescent="0.3">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c r="BH875" s="108" t="str">
        <f t="shared" si="44"/>
        <v/>
      </c>
      <c r="BI875" s="22"/>
      <c r="BJ875" s="22"/>
      <c r="BK875" s="53"/>
      <c r="BM875" s="53"/>
      <c r="BN875" s="53"/>
      <c r="BO875" s="53"/>
      <c r="BP875" s="111"/>
    </row>
    <row r="876" spans="1:68" x14ac:dyDescent="0.3">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c r="BH876" s="108" t="str">
        <f t="shared" si="44"/>
        <v/>
      </c>
      <c r="BI876" s="22"/>
      <c r="BJ876" s="22"/>
      <c r="BK876" s="53"/>
      <c r="BM876" s="53"/>
      <c r="BN876" s="53"/>
      <c r="BO876" s="53"/>
      <c r="BP876" s="111"/>
    </row>
    <row r="877" spans="1:68" x14ac:dyDescent="0.3">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c r="BH877" s="108" t="str">
        <f t="shared" si="44"/>
        <v/>
      </c>
      <c r="BI877" s="22"/>
      <c r="BJ877" s="22"/>
      <c r="BK877" s="53"/>
      <c r="BM877" s="53"/>
      <c r="BN877" s="53"/>
      <c r="BO877" s="53"/>
      <c r="BP877" s="111"/>
    </row>
    <row r="878" spans="1:68" x14ac:dyDescent="0.3">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c r="BH878" s="108" t="str">
        <f t="shared" si="44"/>
        <v/>
      </c>
      <c r="BI878" s="22"/>
      <c r="BJ878" s="22"/>
      <c r="BK878" s="53"/>
      <c r="BM878" s="53"/>
      <c r="BN878" s="53"/>
      <c r="BO878" s="53"/>
      <c r="BP878" s="111"/>
    </row>
    <row r="879" spans="1:68" x14ac:dyDescent="0.3">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c r="BH879" s="108" t="str">
        <f t="shared" si="44"/>
        <v/>
      </c>
      <c r="BI879" s="22"/>
      <c r="BJ879" s="22"/>
      <c r="BK879" s="53"/>
      <c r="BM879" s="53"/>
      <c r="BN879" s="53"/>
      <c r="BO879" s="53"/>
      <c r="BP879" s="111"/>
    </row>
    <row r="880" spans="1:68" x14ac:dyDescent="0.3">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c r="BH880" s="108" t="str">
        <f t="shared" si="44"/>
        <v/>
      </c>
      <c r="BI880" s="22"/>
      <c r="BJ880" s="22"/>
      <c r="BK880" s="53"/>
      <c r="BM880" s="53"/>
      <c r="BN880" s="53"/>
      <c r="BO880" s="53"/>
      <c r="BP880" s="111"/>
    </row>
    <row r="881" spans="1:68" x14ac:dyDescent="0.3">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c r="BH881" s="108" t="str">
        <f t="shared" si="44"/>
        <v/>
      </c>
      <c r="BI881" s="22"/>
      <c r="BJ881" s="22"/>
      <c r="BK881" s="53"/>
      <c r="BM881" s="53"/>
      <c r="BN881" s="53"/>
      <c r="BO881" s="53"/>
      <c r="BP881" s="111"/>
    </row>
    <row r="882" spans="1:68" x14ac:dyDescent="0.3">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c r="BH882" s="108" t="str">
        <f t="shared" si="44"/>
        <v/>
      </c>
      <c r="BI882" s="22"/>
      <c r="BJ882" s="22"/>
      <c r="BK882" s="53"/>
      <c r="BM882" s="53"/>
      <c r="BN882" s="53"/>
      <c r="BO882" s="53"/>
      <c r="BP882" s="111"/>
    </row>
    <row r="883" spans="1:68" x14ac:dyDescent="0.3">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c r="BH883" s="108" t="str">
        <f t="shared" si="44"/>
        <v/>
      </c>
      <c r="BI883" s="22"/>
      <c r="BJ883" s="22"/>
      <c r="BK883" s="53"/>
      <c r="BM883" s="53"/>
      <c r="BN883" s="53"/>
      <c r="BO883" s="53"/>
      <c r="BP883" s="111"/>
    </row>
    <row r="884" spans="1:68" x14ac:dyDescent="0.3">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c r="BH884" s="108" t="str">
        <f t="shared" si="44"/>
        <v/>
      </c>
      <c r="BI884" s="22"/>
      <c r="BJ884" s="22"/>
      <c r="BK884" s="53"/>
      <c r="BM884" s="53"/>
      <c r="BN884" s="53"/>
      <c r="BO884" s="53"/>
      <c r="BP884" s="111"/>
    </row>
    <row r="885" spans="1:68" x14ac:dyDescent="0.3">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c r="BH885" s="108" t="str">
        <f t="shared" si="44"/>
        <v/>
      </c>
      <c r="BI885" s="22"/>
      <c r="BJ885" s="22"/>
      <c r="BK885" s="53"/>
      <c r="BM885" s="53"/>
      <c r="BN885" s="53"/>
      <c r="BO885" s="53"/>
      <c r="BP885" s="111"/>
    </row>
    <row r="886" spans="1:68" x14ac:dyDescent="0.3">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c r="BH886" s="108" t="str">
        <f t="shared" si="44"/>
        <v/>
      </c>
      <c r="BI886" s="22"/>
      <c r="BJ886" s="22"/>
      <c r="BK886" s="53"/>
      <c r="BM886" s="53"/>
      <c r="BN886" s="53"/>
      <c r="BO886" s="53"/>
      <c r="BP886" s="111"/>
    </row>
    <row r="887" spans="1:68" x14ac:dyDescent="0.3">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c r="BH887" s="108" t="str">
        <f t="shared" si="44"/>
        <v/>
      </c>
      <c r="BI887" s="22"/>
      <c r="BJ887" s="22"/>
      <c r="BK887" s="53"/>
      <c r="BM887" s="53"/>
      <c r="BN887" s="53"/>
      <c r="BO887" s="53"/>
      <c r="BP887" s="111"/>
    </row>
    <row r="888" spans="1:68" x14ac:dyDescent="0.3">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c r="BH888" s="108" t="str">
        <f t="shared" si="44"/>
        <v/>
      </c>
      <c r="BI888" s="22"/>
      <c r="BJ888" s="22"/>
      <c r="BK888" s="53"/>
      <c r="BM888" s="53"/>
      <c r="BN888" s="53"/>
      <c r="BO888" s="53"/>
      <c r="BP888" s="111"/>
    </row>
    <row r="889" spans="1:68" x14ac:dyDescent="0.3">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c r="BH889" s="108" t="str">
        <f t="shared" si="44"/>
        <v/>
      </c>
      <c r="BI889" s="22"/>
      <c r="BJ889" s="22"/>
      <c r="BK889" s="53"/>
      <c r="BM889" s="53"/>
      <c r="BN889" s="53"/>
      <c r="BO889" s="53"/>
      <c r="BP889" s="111"/>
    </row>
    <row r="890" spans="1:68" x14ac:dyDescent="0.3">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c r="BH890" s="108" t="str">
        <f t="shared" si="44"/>
        <v/>
      </c>
      <c r="BI890" s="22"/>
      <c r="BJ890" s="22"/>
      <c r="BK890" s="53"/>
      <c r="BM890" s="53"/>
      <c r="BN890" s="53"/>
      <c r="BO890" s="53"/>
      <c r="BP890" s="111"/>
    </row>
    <row r="891" spans="1:68" x14ac:dyDescent="0.3">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c r="BH891" s="108" t="str">
        <f t="shared" si="44"/>
        <v/>
      </c>
      <c r="BI891" s="22"/>
      <c r="BJ891" s="22"/>
      <c r="BK891" s="53"/>
      <c r="BM891" s="53"/>
      <c r="BN891" s="53"/>
      <c r="BO891" s="53"/>
      <c r="BP891" s="111"/>
    </row>
    <row r="892" spans="1:68" x14ac:dyDescent="0.3">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c r="BH892" s="108" t="str">
        <f t="shared" si="44"/>
        <v/>
      </c>
      <c r="BI892" s="22"/>
      <c r="BJ892" s="22"/>
      <c r="BK892" s="53"/>
      <c r="BM892" s="53"/>
      <c r="BN892" s="53"/>
      <c r="BO892" s="53"/>
      <c r="BP892" s="111"/>
    </row>
    <row r="893" spans="1:68" x14ac:dyDescent="0.3">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c r="BH893" s="108" t="str">
        <f t="shared" si="44"/>
        <v/>
      </c>
      <c r="BI893" s="22"/>
      <c r="BJ893" s="22"/>
      <c r="BK893" s="53"/>
      <c r="BM893" s="53"/>
      <c r="BN893" s="53"/>
      <c r="BO893" s="53"/>
      <c r="BP893" s="111"/>
    </row>
    <row r="894" spans="1:68" x14ac:dyDescent="0.3">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c r="BH894" s="108" t="str">
        <f t="shared" si="44"/>
        <v/>
      </c>
      <c r="BI894" s="22"/>
      <c r="BJ894" s="22"/>
      <c r="BK894" s="53"/>
      <c r="BM894" s="53"/>
      <c r="BN894" s="53"/>
      <c r="BO894" s="53"/>
      <c r="BP894" s="111"/>
    </row>
    <row r="895" spans="1:68" x14ac:dyDescent="0.3">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c r="BH895" s="108" t="str">
        <f t="shared" si="44"/>
        <v/>
      </c>
      <c r="BI895" s="22"/>
      <c r="BJ895" s="22"/>
      <c r="BK895" s="53"/>
      <c r="BM895" s="53"/>
      <c r="BN895" s="53"/>
      <c r="BO895" s="53"/>
      <c r="BP895" s="111"/>
    </row>
    <row r="896" spans="1:68" x14ac:dyDescent="0.3">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c r="BH896" s="108" t="str">
        <f t="shared" si="44"/>
        <v/>
      </c>
      <c r="BI896" s="22"/>
      <c r="BJ896" s="22"/>
      <c r="BK896" s="53"/>
      <c r="BM896" s="53"/>
      <c r="BN896" s="53"/>
      <c r="BO896" s="53"/>
      <c r="BP896" s="111"/>
    </row>
    <row r="897" spans="1:68" x14ac:dyDescent="0.3">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c r="BH897" s="108" t="str">
        <f t="shared" si="44"/>
        <v/>
      </c>
      <c r="BI897" s="22"/>
      <c r="BJ897" s="22"/>
      <c r="BK897" s="53"/>
      <c r="BM897" s="53"/>
      <c r="BN897" s="53"/>
      <c r="BO897" s="53"/>
      <c r="BP897" s="111"/>
    </row>
    <row r="898" spans="1:68" x14ac:dyDescent="0.3">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c r="BH898" s="108" t="str">
        <f t="shared" si="44"/>
        <v/>
      </c>
      <c r="BI898" s="22"/>
      <c r="BJ898" s="22"/>
      <c r="BK898" s="53"/>
      <c r="BM898" s="53"/>
      <c r="BN898" s="53"/>
      <c r="BO898" s="53"/>
      <c r="BP898" s="111"/>
    </row>
    <row r="899" spans="1:68" x14ac:dyDescent="0.3">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c r="BH899" s="108" t="str">
        <f t="shared" si="44"/>
        <v/>
      </c>
      <c r="BI899" s="22"/>
      <c r="BJ899" s="22"/>
      <c r="BK899" s="53"/>
      <c r="BM899" s="53"/>
      <c r="BN899" s="53"/>
      <c r="BO899" s="53"/>
      <c r="BP899" s="111"/>
    </row>
    <row r="900" spans="1:68" x14ac:dyDescent="0.3">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c r="BH900" s="108" t="str">
        <f t="shared" ref="BH900:BH963" si="45">IF(OR(D900="Aatrium/Fuajee",D900="Kabinet/Büroo",D900="Koridor",D900="Koristus- ja hooldusruum",D900="Kööginurk/Köök",D900="Nõupidamise ruum",D900="Ooteruum/Teenindusruum",D900="Puhkeruum",D900="WC"), 1, "")</f>
        <v/>
      </c>
      <c r="BI900" s="22"/>
      <c r="BJ900" s="22"/>
      <c r="BK900" s="53"/>
      <c r="BM900" s="53"/>
      <c r="BN900" s="53"/>
      <c r="BO900" s="53"/>
      <c r="BP900" s="111"/>
    </row>
    <row r="901" spans="1:68" x14ac:dyDescent="0.3">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c r="BH901" s="108" t="str">
        <f t="shared" si="45"/>
        <v/>
      </c>
      <c r="BI901" s="22"/>
      <c r="BJ901" s="22"/>
      <c r="BK901" s="53"/>
      <c r="BM901" s="53"/>
      <c r="BN901" s="53"/>
      <c r="BO901" s="53"/>
      <c r="BP901" s="111"/>
    </row>
    <row r="902" spans="1:68" x14ac:dyDescent="0.3">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c r="BH902" s="108" t="str">
        <f t="shared" si="45"/>
        <v/>
      </c>
      <c r="BI902" s="22"/>
      <c r="BJ902" s="22"/>
      <c r="BK902" s="53"/>
      <c r="BM902" s="53"/>
      <c r="BN902" s="53"/>
      <c r="BO902" s="53"/>
      <c r="BP902" s="111"/>
    </row>
    <row r="903" spans="1:68" x14ac:dyDescent="0.3">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c r="BH903" s="108" t="str">
        <f t="shared" si="45"/>
        <v/>
      </c>
      <c r="BI903" s="22"/>
      <c r="BJ903" s="22"/>
      <c r="BK903" s="53"/>
      <c r="BM903" s="53"/>
      <c r="BN903" s="53"/>
      <c r="BO903" s="53"/>
      <c r="BP903" s="111"/>
    </row>
    <row r="904" spans="1:68" x14ac:dyDescent="0.3">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c r="BH904" s="108" t="str">
        <f t="shared" si="45"/>
        <v/>
      </c>
      <c r="BI904" s="22"/>
      <c r="BJ904" s="22"/>
      <c r="BK904" s="53"/>
      <c r="BM904" s="53"/>
      <c r="BN904" s="53"/>
      <c r="BO904" s="53"/>
      <c r="BP904" s="111"/>
    </row>
    <row r="905" spans="1:68" x14ac:dyDescent="0.3">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c r="BH905" s="108" t="str">
        <f t="shared" si="45"/>
        <v/>
      </c>
      <c r="BI905" s="22"/>
      <c r="BJ905" s="22"/>
      <c r="BK905" s="53"/>
      <c r="BM905" s="53"/>
      <c r="BN905" s="53"/>
      <c r="BO905" s="53"/>
      <c r="BP905" s="111"/>
    </row>
    <row r="906" spans="1:68" x14ac:dyDescent="0.3">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c r="BH906" s="108" t="str">
        <f t="shared" si="45"/>
        <v/>
      </c>
      <c r="BI906" s="22"/>
      <c r="BJ906" s="22"/>
      <c r="BK906" s="53"/>
      <c r="BM906" s="53"/>
      <c r="BN906" s="53"/>
      <c r="BO906" s="53"/>
      <c r="BP906" s="111"/>
    </row>
    <row r="907" spans="1:68" x14ac:dyDescent="0.3">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c r="BH907" s="108" t="str">
        <f t="shared" si="45"/>
        <v/>
      </c>
      <c r="BI907" s="22"/>
      <c r="BJ907" s="22"/>
      <c r="BK907" s="53"/>
      <c r="BM907" s="53"/>
      <c r="BN907" s="53"/>
      <c r="BO907" s="53"/>
      <c r="BP907" s="111"/>
    </row>
    <row r="908" spans="1:68" x14ac:dyDescent="0.3">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c r="BH908" s="108" t="str">
        <f t="shared" si="45"/>
        <v/>
      </c>
      <c r="BI908" s="22"/>
      <c r="BJ908" s="22"/>
      <c r="BK908" s="53"/>
      <c r="BM908" s="53"/>
      <c r="BN908" s="53"/>
      <c r="BO908" s="53"/>
      <c r="BP908" s="111"/>
    </row>
    <row r="909" spans="1:68" x14ac:dyDescent="0.3">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c r="BH909" s="108" t="str">
        <f t="shared" si="45"/>
        <v/>
      </c>
      <c r="BI909" s="22"/>
      <c r="BJ909" s="22"/>
      <c r="BK909" s="53"/>
      <c r="BM909" s="53"/>
      <c r="BN909" s="53"/>
      <c r="BO909" s="53"/>
      <c r="BP909" s="111"/>
    </row>
    <row r="910" spans="1:68" x14ac:dyDescent="0.3">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c r="BH910" s="108" t="str">
        <f t="shared" si="45"/>
        <v/>
      </c>
      <c r="BI910" s="22"/>
      <c r="BJ910" s="22"/>
      <c r="BK910" s="53"/>
      <c r="BM910" s="53"/>
      <c r="BN910" s="53"/>
      <c r="BO910" s="53"/>
      <c r="BP910" s="111"/>
    </row>
    <row r="911" spans="1:68" x14ac:dyDescent="0.3">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c r="BH911" s="108" t="str">
        <f t="shared" si="45"/>
        <v/>
      </c>
      <c r="BI911" s="22"/>
      <c r="BJ911" s="22"/>
      <c r="BK911" s="53"/>
      <c r="BM911" s="53"/>
      <c r="BN911" s="53"/>
      <c r="BO911" s="53"/>
      <c r="BP911" s="111"/>
    </row>
    <row r="912" spans="1:68" x14ac:dyDescent="0.3">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c r="BH912" s="108" t="str">
        <f t="shared" si="45"/>
        <v/>
      </c>
      <c r="BI912" s="22"/>
      <c r="BJ912" s="22"/>
      <c r="BK912" s="53"/>
      <c r="BM912" s="53"/>
      <c r="BN912" s="53"/>
      <c r="BO912" s="53"/>
      <c r="BP912" s="111"/>
    </row>
    <row r="913" spans="1:68" x14ac:dyDescent="0.3">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c r="BH913" s="108" t="str">
        <f t="shared" si="45"/>
        <v/>
      </c>
      <c r="BI913" s="22"/>
      <c r="BJ913" s="22"/>
      <c r="BK913" s="53"/>
      <c r="BM913" s="53"/>
      <c r="BN913" s="53"/>
      <c r="BO913" s="53"/>
      <c r="BP913" s="111"/>
    </row>
    <row r="914" spans="1:68" x14ac:dyDescent="0.3">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c r="BH914" s="108" t="str">
        <f t="shared" si="45"/>
        <v/>
      </c>
      <c r="BI914" s="22"/>
      <c r="BJ914" s="22"/>
      <c r="BK914" s="53"/>
      <c r="BM914" s="53"/>
      <c r="BN914" s="53"/>
      <c r="BO914" s="53"/>
      <c r="BP914" s="111"/>
    </row>
    <row r="915" spans="1:68" x14ac:dyDescent="0.3">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c r="BH915" s="108" t="str">
        <f t="shared" si="45"/>
        <v/>
      </c>
      <c r="BI915" s="22"/>
      <c r="BJ915" s="22"/>
      <c r="BK915" s="53"/>
      <c r="BM915" s="53"/>
      <c r="BN915" s="53"/>
      <c r="BO915" s="53"/>
      <c r="BP915" s="111"/>
    </row>
    <row r="916" spans="1:68" x14ac:dyDescent="0.3">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c r="BH916" s="108" t="str">
        <f t="shared" si="45"/>
        <v/>
      </c>
      <c r="BI916" s="22"/>
      <c r="BJ916" s="22"/>
      <c r="BK916" s="53"/>
      <c r="BM916" s="53"/>
      <c r="BN916" s="53"/>
      <c r="BO916" s="53"/>
      <c r="BP916" s="111"/>
    </row>
    <row r="917" spans="1:68" x14ac:dyDescent="0.3">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c r="BH917" s="108" t="str">
        <f t="shared" si="45"/>
        <v/>
      </c>
      <c r="BI917" s="22"/>
      <c r="BJ917" s="22"/>
      <c r="BK917" s="53"/>
      <c r="BM917" s="53"/>
      <c r="BN917" s="53"/>
      <c r="BO917" s="53"/>
      <c r="BP917" s="111"/>
    </row>
    <row r="918" spans="1:68" x14ac:dyDescent="0.3">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c r="BH918" s="108" t="str">
        <f t="shared" si="45"/>
        <v/>
      </c>
      <c r="BI918" s="22"/>
      <c r="BJ918" s="22"/>
      <c r="BK918" s="53"/>
      <c r="BM918" s="53"/>
      <c r="BN918" s="53"/>
      <c r="BO918" s="53"/>
      <c r="BP918" s="111"/>
    </row>
    <row r="919" spans="1:68" x14ac:dyDescent="0.3">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c r="BH919" s="108" t="str">
        <f t="shared" si="45"/>
        <v/>
      </c>
      <c r="BI919" s="22"/>
      <c r="BJ919" s="22"/>
      <c r="BK919" s="53"/>
      <c r="BM919" s="53"/>
      <c r="BN919" s="53"/>
      <c r="BO919" s="53"/>
      <c r="BP919" s="111"/>
    </row>
    <row r="920" spans="1:68" x14ac:dyDescent="0.3">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c r="BH920" s="108" t="str">
        <f t="shared" si="45"/>
        <v/>
      </c>
      <c r="BI920" s="22"/>
      <c r="BJ920" s="22"/>
      <c r="BK920" s="53"/>
      <c r="BM920" s="53"/>
      <c r="BN920" s="53"/>
      <c r="BO920" s="53"/>
      <c r="BP920" s="111"/>
    </row>
    <row r="921" spans="1:68" x14ac:dyDescent="0.3">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c r="BH921" s="108" t="str">
        <f t="shared" si="45"/>
        <v/>
      </c>
      <c r="BI921" s="22"/>
      <c r="BJ921" s="22"/>
      <c r="BK921" s="53"/>
      <c r="BM921" s="53"/>
      <c r="BN921" s="53"/>
      <c r="BO921" s="53"/>
      <c r="BP921" s="111"/>
    </row>
    <row r="922" spans="1:68" x14ac:dyDescent="0.3">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c r="BH922" s="108" t="str">
        <f t="shared" si="45"/>
        <v/>
      </c>
      <c r="BI922" s="22"/>
      <c r="BJ922" s="22"/>
      <c r="BK922" s="53"/>
      <c r="BM922" s="53"/>
      <c r="BN922" s="53"/>
      <c r="BO922" s="53"/>
      <c r="BP922" s="111"/>
    </row>
    <row r="923" spans="1:68" x14ac:dyDescent="0.3">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c r="BH923" s="108" t="str">
        <f t="shared" si="45"/>
        <v/>
      </c>
      <c r="BI923" s="22"/>
      <c r="BJ923" s="22"/>
      <c r="BK923" s="53"/>
      <c r="BM923" s="53"/>
      <c r="BN923" s="53"/>
      <c r="BO923" s="53"/>
      <c r="BP923" s="111"/>
    </row>
    <row r="924" spans="1:68" x14ac:dyDescent="0.3">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c r="BH924" s="108" t="str">
        <f t="shared" si="45"/>
        <v/>
      </c>
      <c r="BI924" s="22"/>
      <c r="BJ924" s="22"/>
      <c r="BK924" s="53"/>
      <c r="BM924" s="53"/>
      <c r="BN924" s="53"/>
      <c r="BO924" s="53"/>
      <c r="BP924" s="111"/>
    </row>
    <row r="925" spans="1:68" x14ac:dyDescent="0.3">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c r="BH925" s="108" t="str">
        <f t="shared" si="45"/>
        <v/>
      </c>
      <c r="BI925" s="22"/>
      <c r="BJ925" s="22"/>
      <c r="BK925" s="53"/>
      <c r="BM925" s="53"/>
      <c r="BN925" s="53"/>
      <c r="BO925" s="53"/>
      <c r="BP925" s="111"/>
    </row>
    <row r="926" spans="1:68" x14ac:dyDescent="0.3">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c r="BH926" s="108" t="str">
        <f t="shared" si="45"/>
        <v/>
      </c>
      <c r="BI926" s="22"/>
      <c r="BJ926" s="22"/>
      <c r="BK926" s="53"/>
      <c r="BM926" s="53"/>
      <c r="BN926" s="53"/>
      <c r="BO926" s="53"/>
      <c r="BP926" s="111"/>
    </row>
    <row r="927" spans="1:68" x14ac:dyDescent="0.3">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c r="BH927" s="108" t="str">
        <f t="shared" si="45"/>
        <v/>
      </c>
      <c r="BI927" s="22"/>
      <c r="BJ927" s="22"/>
      <c r="BK927" s="53"/>
      <c r="BM927" s="53"/>
      <c r="BN927" s="53"/>
      <c r="BO927" s="53"/>
      <c r="BP927" s="111"/>
    </row>
    <row r="928" spans="1:68" x14ac:dyDescent="0.3">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c r="BH928" s="108" t="str">
        <f t="shared" si="45"/>
        <v/>
      </c>
      <c r="BI928" s="22"/>
      <c r="BJ928" s="22"/>
      <c r="BK928" s="53"/>
      <c r="BM928" s="53"/>
      <c r="BN928" s="53"/>
      <c r="BO928" s="53"/>
      <c r="BP928" s="111"/>
    </row>
    <row r="929" spans="1:68" x14ac:dyDescent="0.3">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c r="BH929" s="108" t="str">
        <f t="shared" si="45"/>
        <v/>
      </c>
      <c r="BI929" s="22"/>
      <c r="BJ929" s="22"/>
      <c r="BK929" s="53"/>
      <c r="BM929" s="53"/>
      <c r="BN929" s="53"/>
      <c r="BO929" s="53"/>
      <c r="BP929" s="111"/>
    </row>
    <row r="930" spans="1:68" x14ac:dyDescent="0.3">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c r="BH930" s="108" t="str">
        <f t="shared" si="45"/>
        <v/>
      </c>
      <c r="BI930" s="22"/>
      <c r="BJ930" s="22"/>
      <c r="BK930" s="53"/>
      <c r="BM930" s="53"/>
      <c r="BN930" s="53"/>
      <c r="BO930" s="53"/>
      <c r="BP930" s="111"/>
    </row>
    <row r="931" spans="1:68" x14ac:dyDescent="0.3">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c r="BH931" s="108" t="str">
        <f t="shared" si="45"/>
        <v/>
      </c>
      <c r="BI931" s="22"/>
      <c r="BJ931" s="22"/>
      <c r="BK931" s="53"/>
      <c r="BM931" s="53"/>
      <c r="BN931" s="53"/>
      <c r="BO931" s="53"/>
      <c r="BP931" s="111"/>
    </row>
    <row r="932" spans="1:68" x14ac:dyDescent="0.3">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c r="BH932" s="108" t="str">
        <f t="shared" si="45"/>
        <v/>
      </c>
      <c r="BI932" s="22"/>
      <c r="BJ932" s="22"/>
      <c r="BK932" s="53"/>
      <c r="BM932" s="53"/>
      <c r="BN932" s="53"/>
      <c r="BO932" s="53"/>
      <c r="BP932" s="111"/>
    </row>
    <row r="933" spans="1:68" x14ac:dyDescent="0.3">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c r="BH933" s="108" t="str">
        <f t="shared" si="45"/>
        <v/>
      </c>
      <c r="BI933" s="22"/>
      <c r="BJ933" s="22"/>
      <c r="BK933" s="53"/>
      <c r="BM933" s="53"/>
      <c r="BN933" s="53"/>
      <c r="BO933" s="53"/>
      <c r="BP933" s="111"/>
    </row>
    <row r="934" spans="1:68" x14ac:dyDescent="0.3">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c r="BH934" s="108" t="str">
        <f t="shared" si="45"/>
        <v/>
      </c>
      <c r="BI934" s="22"/>
      <c r="BJ934" s="22"/>
      <c r="BK934" s="53"/>
      <c r="BM934" s="53"/>
      <c r="BN934" s="53"/>
      <c r="BO934" s="53"/>
      <c r="BP934" s="111"/>
    </row>
    <row r="935" spans="1:68" x14ac:dyDescent="0.3">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c r="BH935" s="108" t="str">
        <f t="shared" si="45"/>
        <v/>
      </c>
      <c r="BI935" s="22"/>
      <c r="BJ935" s="22"/>
      <c r="BK935" s="53"/>
      <c r="BM935" s="53"/>
      <c r="BN935" s="53"/>
      <c r="BO935" s="53"/>
      <c r="BP935" s="111"/>
    </row>
    <row r="936" spans="1:68" x14ac:dyDescent="0.3">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c r="BH936" s="108" t="str">
        <f t="shared" si="45"/>
        <v/>
      </c>
      <c r="BI936" s="22"/>
      <c r="BJ936" s="22"/>
      <c r="BK936" s="53"/>
      <c r="BM936" s="53"/>
      <c r="BN936" s="53"/>
      <c r="BO936" s="53"/>
      <c r="BP936" s="111"/>
    </row>
    <row r="937" spans="1:68" x14ac:dyDescent="0.3">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c r="BH937" s="108" t="str">
        <f t="shared" si="45"/>
        <v/>
      </c>
      <c r="BI937" s="22"/>
      <c r="BJ937" s="22"/>
      <c r="BK937" s="53"/>
      <c r="BM937" s="53"/>
      <c r="BN937" s="53"/>
      <c r="BO937" s="53"/>
      <c r="BP937" s="111"/>
    </row>
    <row r="938" spans="1:68" x14ac:dyDescent="0.3">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c r="BH938" s="108" t="str">
        <f t="shared" si="45"/>
        <v/>
      </c>
      <c r="BI938" s="22"/>
      <c r="BJ938" s="22"/>
      <c r="BK938" s="53"/>
      <c r="BM938" s="53"/>
      <c r="BN938" s="53"/>
      <c r="BO938" s="53"/>
      <c r="BP938" s="111"/>
    </row>
    <row r="939" spans="1:68" x14ac:dyDescent="0.3">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c r="BH939" s="108" t="str">
        <f t="shared" si="45"/>
        <v/>
      </c>
      <c r="BI939" s="22"/>
      <c r="BJ939" s="22"/>
      <c r="BK939" s="53"/>
      <c r="BM939" s="53"/>
      <c r="BN939" s="53"/>
      <c r="BO939" s="53"/>
      <c r="BP939" s="111"/>
    </row>
    <row r="940" spans="1:68" x14ac:dyDescent="0.3">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c r="BH940" s="108" t="str">
        <f t="shared" si="45"/>
        <v/>
      </c>
      <c r="BI940" s="22"/>
      <c r="BJ940" s="22"/>
      <c r="BK940" s="53"/>
      <c r="BM940" s="53"/>
      <c r="BN940" s="53"/>
      <c r="BO940" s="53"/>
      <c r="BP940" s="111"/>
    </row>
    <row r="941" spans="1:68" x14ac:dyDescent="0.3">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c r="BH941" s="108" t="str">
        <f t="shared" si="45"/>
        <v/>
      </c>
      <c r="BI941" s="22"/>
      <c r="BJ941" s="22"/>
      <c r="BK941" s="53"/>
      <c r="BM941" s="53"/>
      <c r="BN941" s="53"/>
      <c r="BO941" s="53"/>
      <c r="BP941" s="111"/>
    </row>
    <row r="942" spans="1:68" x14ac:dyDescent="0.3">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c r="BH942" s="108" t="str">
        <f t="shared" si="45"/>
        <v/>
      </c>
      <c r="BI942" s="22"/>
      <c r="BJ942" s="22"/>
      <c r="BK942" s="53"/>
      <c r="BM942" s="53"/>
      <c r="BN942" s="53"/>
      <c r="BO942" s="53"/>
      <c r="BP942" s="111"/>
    </row>
    <row r="943" spans="1:68" x14ac:dyDescent="0.3">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c r="BH943" s="108" t="str">
        <f t="shared" si="45"/>
        <v/>
      </c>
      <c r="BI943" s="22"/>
      <c r="BJ943" s="22"/>
      <c r="BK943" s="53"/>
      <c r="BM943" s="53"/>
      <c r="BN943" s="53"/>
      <c r="BO943" s="53"/>
      <c r="BP943" s="111"/>
    </row>
    <row r="944" spans="1:68" x14ac:dyDescent="0.3">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c r="BH944" s="108" t="str">
        <f t="shared" si="45"/>
        <v/>
      </c>
      <c r="BI944" s="22"/>
      <c r="BJ944" s="22"/>
      <c r="BK944" s="53"/>
      <c r="BM944" s="53"/>
      <c r="BN944" s="53"/>
      <c r="BO944" s="53"/>
      <c r="BP944" s="111"/>
    </row>
    <row r="945" spans="1:68" x14ac:dyDescent="0.3">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c r="BH945" s="108" t="str">
        <f t="shared" si="45"/>
        <v/>
      </c>
      <c r="BI945" s="22"/>
      <c r="BJ945" s="22"/>
      <c r="BK945" s="53"/>
      <c r="BM945" s="53"/>
      <c r="BN945" s="53"/>
      <c r="BO945" s="53"/>
      <c r="BP945" s="111"/>
    </row>
    <row r="946" spans="1:68" x14ac:dyDescent="0.3">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c r="BH946" s="108" t="str">
        <f t="shared" si="45"/>
        <v/>
      </c>
      <c r="BI946" s="22"/>
      <c r="BJ946" s="22"/>
      <c r="BK946" s="53"/>
      <c r="BM946" s="53"/>
      <c r="BN946" s="53"/>
      <c r="BO946" s="53"/>
      <c r="BP946" s="111"/>
    </row>
    <row r="947" spans="1:68" x14ac:dyDescent="0.3">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c r="BH947" s="108" t="str">
        <f t="shared" si="45"/>
        <v/>
      </c>
      <c r="BI947" s="22"/>
      <c r="BJ947" s="22"/>
      <c r="BK947" s="53"/>
      <c r="BM947" s="53"/>
      <c r="BN947" s="53"/>
      <c r="BO947" s="53"/>
      <c r="BP947" s="111"/>
    </row>
    <row r="948" spans="1:68" x14ac:dyDescent="0.3">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c r="BH948" s="108" t="str">
        <f t="shared" si="45"/>
        <v/>
      </c>
      <c r="BI948" s="22"/>
      <c r="BJ948" s="22"/>
      <c r="BK948" s="53"/>
      <c r="BM948" s="53"/>
      <c r="BN948" s="53"/>
      <c r="BO948" s="53"/>
      <c r="BP948" s="111"/>
    </row>
    <row r="949" spans="1:68" x14ac:dyDescent="0.3">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c r="BH949" s="108" t="str">
        <f t="shared" si="45"/>
        <v/>
      </c>
      <c r="BI949" s="22"/>
      <c r="BJ949" s="22"/>
      <c r="BK949" s="53"/>
      <c r="BM949" s="53"/>
      <c r="BN949" s="53"/>
      <c r="BO949" s="53"/>
      <c r="BP949" s="111"/>
    </row>
    <row r="950" spans="1:68" x14ac:dyDescent="0.3">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c r="BH950" s="108" t="str">
        <f t="shared" si="45"/>
        <v/>
      </c>
      <c r="BI950" s="22"/>
      <c r="BJ950" s="22"/>
      <c r="BK950" s="53"/>
      <c r="BM950" s="53"/>
      <c r="BN950" s="53"/>
      <c r="BO950" s="53"/>
      <c r="BP950" s="111"/>
    </row>
    <row r="951" spans="1:68" x14ac:dyDescent="0.3">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c r="BH951" s="108" t="str">
        <f t="shared" si="45"/>
        <v/>
      </c>
      <c r="BI951" s="22"/>
      <c r="BJ951" s="22"/>
      <c r="BK951" s="53"/>
      <c r="BM951" s="53"/>
      <c r="BN951" s="53"/>
      <c r="BO951" s="53"/>
      <c r="BP951" s="111"/>
    </row>
    <row r="952" spans="1:68" x14ac:dyDescent="0.3">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c r="BH952" s="108" t="str">
        <f t="shared" si="45"/>
        <v/>
      </c>
      <c r="BI952" s="22"/>
      <c r="BJ952" s="22"/>
      <c r="BK952" s="53"/>
      <c r="BM952" s="53"/>
      <c r="BN952" s="53"/>
      <c r="BO952" s="53"/>
      <c r="BP952" s="111"/>
    </row>
    <row r="953" spans="1:68" x14ac:dyDescent="0.3">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c r="BH953" s="108" t="str">
        <f t="shared" si="45"/>
        <v/>
      </c>
      <c r="BI953" s="22"/>
      <c r="BJ953" s="22"/>
      <c r="BK953" s="53"/>
      <c r="BM953" s="53"/>
      <c r="BN953" s="53"/>
      <c r="BO953" s="53"/>
      <c r="BP953" s="111"/>
    </row>
    <row r="954" spans="1:68" x14ac:dyDescent="0.3">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c r="BH954" s="108" t="str">
        <f t="shared" si="45"/>
        <v/>
      </c>
      <c r="BI954" s="22"/>
      <c r="BJ954" s="22"/>
      <c r="BK954" s="53"/>
      <c r="BM954" s="53"/>
      <c r="BN954" s="53"/>
      <c r="BO954" s="53"/>
      <c r="BP954" s="111"/>
    </row>
    <row r="955" spans="1:68" x14ac:dyDescent="0.3">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c r="BH955" s="108" t="str">
        <f t="shared" si="45"/>
        <v/>
      </c>
      <c r="BI955" s="22"/>
      <c r="BJ955" s="22"/>
      <c r="BK955" s="53"/>
      <c r="BM955" s="53"/>
      <c r="BN955" s="53"/>
      <c r="BO955" s="53"/>
      <c r="BP955" s="111"/>
    </row>
    <row r="956" spans="1:68" x14ac:dyDescent="0.3">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c r="BH956" s="108" t="str">
        <f t="shared" si="45"/>
        <v/>
      </c>
      <c r="BI956" s="22"/>
      <c r="BJ956" s="22"/>
      <c r="BK956" s="53"/>
      <c r="BM956" s="53"/>
      <c r="BN956" s="53"/>
      <c r="BO956" s="53"/>
      <c r="BP956" s="111"/>
    </row>
    <row r="957" spans="1:68" x14ac:dyDescent="0.3">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c r="BH957" s="108" t="str">
        <f t="shared" si="45"/>
        <v/>
      </c>
      <c r="BI957" s="22"/>
      <c r="BJ957" s="22"/>
      <c r="BK957" s="53"/>
      <c r="BM957" s="53"/>
      <c r="BN957" s="53"/>
      <c r="BO957" s="53"/>
      <c r="BP957" s="111"/>
    </row>
    <row r="958" spans="1:68" x14ac:dyDescent="0.3">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c r="BH958" s="108" t="str">
        <f t="shared" si="45"/>
        <v/>
      </c>
      <c r="BI958" s="22"/>
      <c r="BJ958" s="22"/>
      <c r="BK958" s="53"/>
      <c r="BM958" s="53"/>
      <c r="BN958" s="53"/>
      <c r="BO958" s="53"/>
      <c r="BP958" s="111"/>
    </row>
    <row r="959" spans="1:68" x14ac:dyDescent="0.3">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c r="BH959" s="108" t="str">
        <f t="shared" si="45"/>
        <v/>
      </c>
      <c r="BI959" s="22"/>
      <c r="BJ959" s="22"/>
      <c r="BK959" s="53"/>
      <c r="BM959" s="53"/>
      <c r="BN959" s="53"/>
      <c r="BO959" s="53"/>
      <c r="BP959" s="111"/>
    </row>
    <row r="960" spans="1:68" x14ac:dyDescent="0.3">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c r="BH960" s="108" t="str">
        <f t="shared" si="45"/>
        <v/>
      </c>
      <c r="BI960" s="22"/>
      <c r="BJ960" s="22"/>
      <c r="BK960" s="53"/>
      <c r="BM960" s="53"/>
      <c r="BN960" s="53"/>
      <c r="BO960" s="53"/>
      <c r="BP960" s="111"/>
    </row>
    <row r="961" spans="1:68" x14ac:dyDescent="0.3">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c r="BH961" s="108" t="str">
        <f t="shared" si="45"/>
        <v/>
      </c>
      <c r="BI961" s="22"/>
      <c r="BJ961" s="22"/>
      <c r="BK961" s="53"/>
      <c r="BM961" s="53"/>
      <c r="BN961" s="53"/>
      <c r="BO961" s="53"/>
      <c r="BP961" s="111"/>
    </row>
    <row r="962" spans="1:68" x14ac:dyDescent="0.3">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c r="BH962" s="108" t="str">
        <f t="shared" si="45"/>
        <v/>
      </c>
      <c r="BI962" s="22"/>
      <c r="BJ962" s="22"/>
      <c r="BK962" s="53"/>
      <c r="BM962" s="53"/>
      <c r="BN962" s="53"/>
      <c r="BO962" s="53"/>
      <c r="BP962" s="111"/>
    </row>
    <row r="963" spans="1:68" x14ac:dyDescent="0.3">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c r="BH963" s="108" t="str">
        <f t="shared" si="45"/>
        <v/>
      </c>
      <c r="BI963" s="22"/>
      <c r="BJ963" s="22"/>
      <c r="BK963" s="53"/>
      <c r="BM963" s="53"/>
      <c r="BN963" s="53"/>
      <c r="BO963" s="53"/>
      <c r="BP963" s="111"/>
    </row>
    <row r="964" spans="1:68" x14ac:dyDescent="0.3">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c r="BH964" s="108" t="str">
        <f t="shared" ref="BH964:BH1027" si="46">IF(OR(D964="Aatrium/Fuajee",D964="Kabinet/Büroo",D964="Koridor",D964="Koristus- ja hooldusruum",D964="Kööginurk/Köök",D964="Nõupidamise ruum",D964="Ooteruum/Teenindusruum",D964="Puhkeruum",D964="WC"), 1, "")</f>
        <v/>
      </c>
      <c r="BI964" s="22"/>
      <c r="BJ964" s="22"/>
      <c r="BK964" s="53"/>
      <c r="BM964" s="53"/>
      <c r="BN964" s="53"/>
      <c r="BO964" s="53"/>
      <c r="BP964" s="111"/>
    </row>
    <row r="965" spans="1:68" x14ac:dyDescent="0.3">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c r="BH965" s="108" t="str">
        <f t="shared" si="46"/>
        <v/>
      </c>
      <c r="BI965" s="22"/>
      <c r="BJ965" s="22"/>
      <c r="BK965" s="53"/>
      <c r="BM965" s="53"/>
      <c r="BN965" s="53"/>
      <c r="BO965" s="53"/>
      <c r="BP965" s="111"/>
    </row>
    <row r="966" spans="1:68" x14ac:dyDescent="0.3">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c r="BH966" s="108" t="str">
        <f t="shared" si="46"/>
        <v/>
      </c>
      <c r="BI966" s="22"/>
      <c r="BJ966" s="22"/>
      <c r="BK966" s="53"/>
      <c r="BM966" s="53"/>
      <c r="BN966" s="53"/>
      <c r="BO966" s="53"/>
      <c r="BP966" s="111"/>
    </row>
    <row r="967" spans="1:68" x14ac:dyDescent="0.3">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c r="BH967" s="108" t="str">
        <f t="shared" si="46"/>
        <v/>
      </c>
      <c r="BI967" s="22"/>
      <c r="BJ967" s="22"/>
      <c r="BK967" s="53"/>
      <c r="BM967" s="53"/>
      <c r="BN967" s="53"/>
      <c r="BO967" s="53"/>
      <c r="BP967" s="111"/>
    </row>
    <row r="968" spans="1:68" x14ac:dyDescent="0.3">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c r="BH968" s="108" t="str">
        <f t="shared" si="46"/>
        <v/>
      </c>
      <c r="BI968" s="22"/>
      <c r="BJ968" s="22"/>
      <c r="BK968" s="53"/>
      <c r="BM968" s="53"/>
      <c r="BN968" s="53"/>
      <c r="BO968" s="53"/>
      <c r="BP968" s="111"/>
    </row>
    <row r="969" spans="1:68" x14ac:dyDescent="0.3">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c r="BH969" s="108" t="str">
        <f t="shared" si="46"/>
        <v/>
      </c>
      <c r="BI969" s="22"/>
      <c r="BJ969" s="22"/>
      <c r="BK969" s="53"/>
      <c r="BM969" s="53"/>
      <c r="BN969" s="53"/>
      <c r="BO969" s="53"/>
      <c r="BP969" s="111"/>
    </row>
    <row r="970" spans="1:68" x14ac:dyDescent="0.3">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c r="BH970" s="108" t="str">
        <f t="shared" si="46"/>
        <v/>
      </c>
      <c r="BI970" s="22"/>
      <c r="BJ970" s="22"/>
      <c r="BK970" s="53"/>
      <c r="BM970" s="53"/>
      <c r="BN970" s="53"/>
      <c r="BO970" s="53"/>
      <c r="BP970" s="111"/>
    </row>
    <row r="971" spans="1:68" x14ac:dyDescent="0.3">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c r="BH971" s="108" t="str">
        <f t="shared" si="46"/>
        <v/>
      </c>
      <c r="BI971" s="22"/>
      <c r="BJ971" s="22"/>
      <c r="BK971" s="53"/>
      <c r="BM971" s="53"/>
      <c r="BN971" s="53"/>
      <c r="BO971" s="53"/>
      <c r="BP971" s="111"/>
    </row>
    <row r="972" spans="1:68" x14ac:dyDescent="0.3">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c r="BH972" s="108" t="str">
        <f t="shared" si="46"/>
        <v/>
      </c>
      <c r="BI972" s="22"/>
      <c r="BJ972" s="22"/>
      <c r="BK972" s="53"/>
      <c r="BM972" s="53"/>
      <c r="BN972" s="53"/>
      <c r="BO972" s="53"/>
      <c r="BP972" s="111"/>
    </row>
    <row r="973" spans="1:68" x14ac:dyDescent="0.3">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c r="BH973" s="108" t="str">
        <f t="shared" si="46"/>
        <v/>
      </c>
      <c r="BI973" s="22"/>
      <c r="BJ973" s="22"/>
      <c r="BK973" s="53"/>
      <c r="BM973" s="53"/>
      <c r="BN973" s="53"/>
      <c r="BO973" s="53"/>
      <c r="BP973" s="111"/>
    </row>
    <row r="974" spans="1:68" x14ac:dyDescent="0.3">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c r="BH974" s="108" t="str">
        <f t="shared" si="46"/>
        <v/>
      </c>
      <c r="BI974" s="22"/>
      <c r="BJ974" s="22"/>
      <c r="BK974" s="53"/>
      <c r="BM974" s="53"/>
      <c r="BN974" s="53"/>
      <c r="BO974" s="53"/>
      <c r="BP974" s="111"/>
    </row>
    <row r="975" spans="1:68" x14ac:dyDescent="0.3">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c r="BH975" s="108" t="str">
        <f t="shared" si="46"/>
        <v/>
      </c>
      <c r="BI975" s="22"/>
      <c r="BJ975" s="22"/>
      <c r="BK975" s="53"/>
      <c r="BM975" s="53"/>
      <c r="BN975" s="53"/>
      <c r="BO975" s="53"/>
      <c r="BP975" s="111"/>
    </row>
    <row r="976" spans="1:68" x14ac:dyDescent="0.3">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c r="BH976" s="108" t="str">
        <f t="shared" si="46"/>
        <v/>
      </c>
      <c r="BI976" s="22"/>
      <c r="BJ976" s="22"/>
      <c r="BK976" s="53"/>
      <c r="BM976" s="53"/>
      <c r="BN976" s="53"/>
      <c r="BO976" s="53"/>
      <c r="BP976" s="111"/>
    </row>
    <row r="977" spans="1:68" x14ac:dyDescent="0.3">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c r="BH977" s="108" t="str">
        <f t="shared" si="46"/>
        <v/>
      </c>
      <c r="BI977" s="22"/>
      <c r="BJ977" s="22"/>
      <c r="BK977" s="53"/>
      <c r="BM977" s="53"/>
      <c r="BN977" s="53"/>
      <c r="BO977" s="53"/>
      <c r="BP977" s="111"/>
    </row>
    <row r="978" spans="1:68" x14ac:dyDescent="0.3">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c r="BH978" s="108" t="str">
        <f t="shared" si="46"/>
        <v/>
      </c>
      <c r="BI978" s="22"/>
      <c r="BJ978" s="22"/>
      <c r="BK978" s="53"/>
      <c r="BM978" s="53"/>
      <c r="BN978" s="53"/>
      <c r="BO978" s="53"/>
      <c r="BP978" s="111"/>
    </row>
    <row r="979" spans="1:68" x14ac:dyDescent="0.3">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c r="BH979" s="108" t="str">
        <f t="shared" si="46"/>
        <v/>
      </c>
      <c r="BI979" s="22"/>
      <c r="BJ979" s="22"/>
      <c r="BK979" s="53"/>
      <c r="BM979" s="53"/>
      <c r="BN979" s="53"/>
      <c r="BO979" s="53"/>
      <c r="BP979" s="111"/>
    </row>
    <row r="980" spans="1:68" x14ac:dyDescent="0.3">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c r="BH980" s="108" t="str">
        <f t="shared" si="46"/>
        <v/>
      </c>
      <c r="BI980" s="22"/>
      <c r="BJ980" s="22"/>
      <c r="BK980" s="53"/>
      <c r="BM980" s="53"/>
      <c r="BN980" s="53"/>
      <c r="BO980" s="53"/>
      <c r="BP980" s="111"/>
    </row>
    <row r="981" spans="1:68" x14ac:dyDescent="0.3">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c r="BH981" s="108" t="str">
        <f t="shared" si="46"/>
        <v/>
      </c>
      <c r="BI981" s="22"/>
      <c r="BJ981" s="22"/>
      <c r="BK981" s="53"/>
      <c r="BM981" s="53"/>
      <c r="BN981" s="53"/>
      <c r="BO981" s="53"/>
      <c r="BP981" s="111"/>
    </row>
    <row r="982" spans="1:68" x14ac:dyDescent="0.3">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c r="BH982" s="108" t="str">
        <f t="shared" si="46"/>
        <v/>
      </c>
      <c r="BI982" s="22"/>
      <c r="BJ982" s="22"/>
      <c r="BK982" s="53"/>
      <c r="BM982" s="53"/>
      <c r="BN982" s="53"/>
      <c r="BO982" s="53"/>
      <c r="BP982" s="111"/>
    </row>
    <row r="983" spans="1:68" x14ac:dyDescent="0.3">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c r="BH983" s="108" t="str">
        <f t="shared" si="46"/>
        <v/>
      </c>
      <c r="BI983" s="22"/>
      <c r="BJ983" s="22"/>
      <c r="BK983" s="53"/>
      <c r="BM983" s="53"/>
      <c r="BN983" s="53"/>
      <c r="BO983" s="53"/>
      <c r="BP983" s="111"/>
    </row>
    <row r="984" spans="1:68" x14ac:dyDescent="0.3">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c r="BH984" s="108" t="str">
        <f t="shared" si="46"/>
        <v/>
      </c>
      <c r="BI984" s="22"/>
      <c r="BJ984" s="22"/>
      <c r="BK984" s="53"/>
      <c r="BM984" s="53"/>
      <c r="BN984" s="53"/>
      <c r="BO984" s="53"/>
      <c r="BP984" s="111"/>
    </row>
    <row r="985" spans="1:68" x14ac:dyDescent="0.3">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c r="BH985" s="108" t="str">
        <f t="shared" si="46"/>
        <v/>
      </c>
      <c r="BI985" s="22"/>
      <c r="BJ985" s="22"/>
      <c r="BK985" s="53"/>
      <c r="BM985" s="53"/>
      <c r="BN985" s="53"/>
      <c r="BO985" s="53"/>
      <c r="BP985" s="111"/>
    </row>
    <row r="986" spans="1:68" x14ac:dyDescent="0.3">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c r="BH986" s="108" t="str">
        <f t="shared" si="46"/>
        <v/>
      </c>
      <c r="BI986" s="22"/>
      <c r="BJ986" s="22"/>
      <c r="BK986" s="53"/>
      <c r="BM986" s="53"/>
      <c r="BN986" s="53"/>
      <c r="BO986" s="53"/>
      <c r="BP986" s="111"/>
    </row>
    <row r="987" spans="1:68" x14ac:dyDescent="0.3">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c r="BH987" s="108" t="str">
        <f t="shared" si="46"/>
        <v/>
      </c>
      <c r="BI987" s="22"/>
      <c r="BJ987" s="22"/>
      <c r="BK987" s="53"/>
      <c r="BM987" s="53"/>
      <c r="BN987" s="53"/>
      <c r="BO987" s="53"/>
      <c r="BP987" s="111"/>
    </row>
    <row r="988" spans="1:68" x14ac:dyDescent="0.3">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c r="BH988" s="108" t="str">
        <f t="shared" si="46"/>
        <v/>
      </c>
      <c r="BI988" s="22"/>
      <c r="BJ988" s="22"/>
      <c r="BK988" s="53"/>
      <c r="BM988" s="53"/>
      <c r="BN988" s="53"/>
      <c r="BO988" s="53"/>
      <c r="BP988" s="111"/>
    </row>
    <row r="989" spans="1:68" x14ac:dyDescent="0.3">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c r="BH989" s="108" t="str">
        <f t="shared" si="46"/>
        <v/>
      </c>
      <c r="BI989" s="22"/>
      <c r="BJ989" s="22"/>
      <c r="BK989" s="53"/>
      <c r="BM989" s="53"/>
      <c r="BN989" s="53"/>
      <c r="BO989" s="53"/>
      <c r="BP989" s="111"/>
    </row>
    <row r="990" spans="1:68" x14ac:dyDescent="0.3">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c r="BH990" s="108" t="str">
        <f t="shared" si="46"/>
        <v/>
      </c>
      <c r="BI990" s="22"/>
      <c r="BJ990" s="22"/>
      <c r="BK990" s="53"/>
      <c r="BM990" s="53"/>
      <c r="BN990" s="53"/>
      <c r="BO990" s="53"/>
      <c r="BP990" s="111"/>
    </row>
    <row r="991" spans="1:68" x14ac:dyDescent="0.3">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c r="BH991" s="108" t="str">
        <f t="shared" si="46"/>
        <v/>
      </c>
      <c r="BI991" s="22"/>
      <c r="BJ991" s="22"/>
      <c r="BK991" s="53"/>
      <c r="BM991" s="53"/>
      <c r="BN991" s="53"/>
      <c r="BO991" s="53"/>
      <c r="BP991" s="111"/>
    </row>
    <row r="992" spans="1:68" x14ac:dyDescent="0.3">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c r="BH992" s="108" t="str">
        <f t="shared" si="46"/>
        <v/>
      </c>
      <c r="BI992" s="22"/>
      <c r="BJ992" s="22"/>
      <c r="BK992" s="53"/>
      <c r="BM992" s="53"/>
      <c r="BN992" s="53"/>
      <c r="BO992" s="53"/>
      <c r="BP992" s="111"/>
    </row>
    <row r="993" spans="1:68" x14ac:dyDescent="0.3">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c r="BH993" s="108" t="str">
        <f t="shared" si="46"/>
        <v/>
      </c>
      <c r="BI993" s="22"/>
      <c r="BJ993" s="22"/>
      <c r="BK993" s="53"/>
      <c r="BM993" s="53"/>
      <c r="BN993" s="53"/>
      <c r="BO993" s="53"/>
      <c r="BP993" s="111"/>
    </row>
    <row r="994" spans="1:68" x14ac:dyDescent="0.3">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c r="BH994" s="108" t="str">
        <f t="shared" si="46"/>
        <v/>
      </c>
      <c r="BI994" s="22"/>
      <c r="BJ994" s="22"/>
      <c r="BK994" s="53"/>
      <c r="BM994" s="53"/>
      <c r="BN994" s="53"/>
      <c r="BO994" s="53"/>
      <c r="BP994" s="111"/>
    </row>
    <row r="995" spans="1:68" x14ac:dyDescent="0.3">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c r="BH995" s="108" t="str">
        <f t="shared" si="46"/>
        <v/>
      </c>
      <c r="BI995" s="22"/>
      <c r="BJ995" s="22"/>
      <c r="BK995" s="53"/>
      <c r="BM995" s="53"/>
      <c r="BN995" s="53"/>
      <c r="BO995" s="53"/>
      <c r="BP995" s="111"/>
    </row>
    <row r="996" spans="1:68" x14ac:dyDescent="0.3">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c r="BH996" s="108" t="str">
        <f t="shared" si="46"/>
        <v/>
      </c>
      <c r="BI996" s="22"/>
      <c r="BJ996" s="22"/>
      <c r="BK996" s="53"/>
      <c r="BM996" s="53"/>
      <c r="BN996" s="53"/>
      <c r="BO996" s="53"/>
      <c r="BP996" s="111"/>
    </row>
    <row r="997" spans="1:68" x14ac:dyDescent="0.3">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c r="BH997" s="108" t="str">
        <f t="shared" si="46"/>
        <v/>
      </c>
      <c r="BI997" s="22"/>
      <c r="BJ997" s="22"/>
      <c r="BK997" s="53"/>
      <c r="BM997" s="53"/>
      <c r="BN997" s="53"/>
      <c r="BO997" s="53"/>
      <c r="BP997" s="111"/>
    </row>
    <row r="998" spans="1:68" x14ac:dyDescent="0.3">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c r="BH998" s="108" t="str">
        <f t="shared" si="46"/>
        <v/>
      </c>
      <c r="BI998" s="22"/>
      <c r="BJ998" s="22"/>
      <c r="BK998" s="53"/>
      <c r="BM998" s="53"/>
      <c r="BN998" s="53"/>
      <c r="BO998" s="53"/>
      <c r="BP998" s="111"/>
    </row>
    <row r="999" spans="1:68" x14ac:dyDescent="0.3">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c r="BH999" s="108" t="str">
        <f t="shared" si="46"/>
        <v/>
      </c>
      <c r="BI999" s="22"/>
      <c r="BJ999" s="22"/>
      <c r="BK999" s="53"/>
      <c r="BM999" s="53"/>
      <c r="BN999" s="53"/>
      <c r="BO999" s="53"/>
      <c r="BP999" s="111"/>
    </row>
    <row r="1000" spans="1:68" x14ac:dyDescent="0.3">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c r="BH1000" s="108" t="str">
        <f t="shared" si="46"/>
        <v/>
      </c>
      <c r="BI1000" s="22"/>
      <c r="BJ1000" s="22"/>
      <c r="BK1000" s="53"/>
      <c r="BM1000" s="53"/>
      <c r="BN1000" s="53"/>
      <c r="BO1000" s="53"/>
      <c r="BP1000" s="111"/>
    </row>
    <row r="1001" spans="1:68" x14ac:dyDescent="0.3">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c r="BH1001" s="108" t="str">
        <f t="shared" si="46"/>
        <v/>
      </c>
      <c r="BI1001" s="22"/>
      <c r="BJ1001" s="22"/>
      <c r="BO1001" s="53"/>
      <c r="BP1001" s="111"/>
    </row>
    <row r="1002" spans="1:68" x14ac:dyDescent="0.3">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c r="BH1002" s="108" t="str">
        <f t="shared" si="46"/>
        <v/>
      </c>
      <c r="BI1002" s="22"/>
      <c r="BJ1002" s="22"/>
      <c r="BK1002" s="53"/>
      <c r="BL1002" s="53"/>
      <c r="BN1002" s="53"/>
      <c r="BO1002" s="53"/>
      <c r="BP1002" s="111"/>
    </row>
    <row r="1003" spans="1:68" x14ac:dyDescent="0.3">
      <c r="BH1003" s="108" t="str">
        <f t="shared" si="46"/>
        <v/>
      </c>
      <c r="BI1003" s="22"/>
      <c r="BJ1003" s="22"/>
      <c r="BK1003" s="53"/>
      <c r="BL1003" s="53"/>
      <c r="BN1003" s="53"/>
      <c r="BO1003" s="53"/>
      <c r="BP1003" s="111"/>
    </row>
    <row r="1004" spans="1:68" x14ac:dyDescent="0.3">
      <c r="BH1004" s="108" t="str">
        <f t="shared" si="46"/>
        <v/>
      </c>
      <c r="BI1004" s="22"/>
      <c r="BJ1004" s="22"/>
      <c r="BK1004" s="53"/>
      <c r="BL1004" s="53"/>
      <c r="BN1004" s="53"/>
      <c r="BO1004" s="53"/>
      <c r="BP1004" s="111"/>
    </row>
    <row r="1005" spans="1:68" x14ac:dyDescent="0.3">
      <c r="BH1005" s="108" t="str">
        <f t="shared" si="46"/>
        <v/>
      </c>
      <c r="BI1005" s="22"/>
      <c r="BJ1005" s="22"/>
      <c r="BK1005" s="53"/>
      <c r="BL1005" s="53"/>
      <c r="BN1005" s="53"/>
      <c r="BO1005" s="53"/>
      <c r="BP1005" s="111"/>
    </row>
    <row r="1006" spans="1:68" x14ac:dyDescent="0.3">
      <c r="BH1006" s="108" t="str">
        <f t="shared" si="46"/>
        <v/>
      </c>
      <c r="BI1006" s="22"/>
      <c r="BJ1006" s="22"/>
      <c r="BK1006" s="53"/>
      <c r="BL1006" s="53"/>
      <c r="BN1006" s="53"/>
      <c r="BO1006" s="53"/>
      <c r="BP1006" s="111"/>
    </row>
    <row r="1007" spans="1:68" x14ac:dyDescent="0.3">
      <c r="BH1007" s="108" t="str">
        <f t="shared" si="46"/>
        <v/>
      </c>
      <c r="BI1007" s="22"/>
      <c r="BJ1007" s="22"/>
      <c r="BK1007" s="53"/>
      <c r="BL1007" s="53"/>
      <c r="BN1007" s="53"/>
      <c r="BO1007" s="53"/>
      <c r="BP1007" s="111"/>
    </row>
    <row r="1008" spans="1:68" x14ac:dyDescent="0.3">
      <c r="BH1008" s="108" t="str">
        <f t="shared" si="46"/>
        <v/>
      </c>
      <c r="BI1008" s="22"/>
      <c r="BJ1008" s="22"/>
      <c r="BK1008" s="53"/>
      <c r="BL1008" s="53"/>
      <c r="BN1008" s="53"/>
      <c r="BO1008" s="53"/>
      <c r="BP1008" s="111"/>
    </row>
    <row r="1009" spans="60:68" x14ac:dyDescent="0.3">
      <c r="BH1009" s="108" t="str">
        <f t="shared" si="46"/>
        <v/>
      </c>
      <c r="BI1009" s="22"/>
      <c r="BJ1009" s="22"/>
      <c r="BK1009" s="53"/>
      <c r="BL1009" s="53"/>
      <c r="BN1009" s="53"/>
      <c r="BO1009" s="53"/>
      <c r="BP1009" s="111"/>
    </row>
    <row r="1010" spans="60:68" x14ac:dyDescent="0.3">
      <c r="BH1010" s="108" t="str">
        <f t="shared" si="46"/>
        <v/>
      </c>
      <c r="BI1010" s="22"/>
      <c r="BJ1010" s="22"/>
      <c r="BK1010" s="53"/>
      <c r="BL1010" s="53"/>
      <c r="BN1010" s="53"/>
      <c r="BO1010" s="53"/>
      <c r="BP1010" s="111"/>
    </row>
    <row r="1011" spans="60:68" x14ac:dyDescent="0.3">
      <c r="BH1011" s="108" t="str">
        <f t="shared" si="46"/>
        <v/>
      </c>
      <c r="BI1011" s="22"/>
      <c r="BJ1011" s="22"/>
      <c r="BK1011" s="53"/>
      <c r="BL1011" s="53"/>
      <c r="BN1011" s="53"/>
      <c r="BO1011" s="53"/>
      <c r="BP1011" s="111"/>
    </row>
    <row r="1012" spans="60:68" x14ac:dyDescent="0.3">
      <c r="BH1012" s="108" t="str">
        <f t="shared" si="46"/>
        <v/>
      </c>
      <c r="BI1012" s="22"/>
      <c r="BJ1012" s="22"/>
      <c r="BK1012" s="53"/>
      <c r="BL1012" s="53"/>
      <c r="BN1012" s="53"/>
      <c r="BO1012" s="53"/>
      <c r="BP1012" s="111"/>
    </row>
    <row r="1013" spans="60:68" x14ac:dyDescent="0.3">
      <c r="BH1013" s="108" t="str">
        <f t="shared" si="46"/>
        <v/>
      </c>
      <c r="BI1013" s="22"/>
      <c r="BJ1013" s="22"/>
      <c r="BK1013" s="53"/>
      <c r="BL1013" s="53"/>
      <c r="BN1013" s="53"/>
      <c r="BO1013" s="53"/>
      <c r="BP1013" s="111"/>
    </row>
    <row r="1014" spans="60:68" x14ac:dyDescent="0.3">
      <c r="BH1014" s="108" t="str">
        <f t="shared" si="46"/>
        <v/>
      </c>
      <c r="BI1014" s="22"/>
      <c r="BJ1014" s="22"/>
      <c r="BK1014" s="53"/>
      <c r="BL1014" s="53"/>
      <c r="BN1014" s="53"/>
      <c r="BO1014" s="53"/>
      <c r="BP1014" s="111"/>
    </row>
    <row r="1015" spans="60:68" x14ac:dyDescent="0.3">
      <c r="BH1015" s="108" t="str">
        <f t="shared" si="46"/>
        <v/>
      </c>
      <c r="BI1015" s="22"/>
      <c r="BJ1015" s="22"/>
      <c r="BK1015" s="53"/>
      <c r="BL1015" s="53"/>
      <c r="BN1015" s="53"/>
      <c r="BO1015" s="53"/>
      <c r="BP1015" s="111"/>
    </row>
    <row r="1016" spans="60:68" x14ac:dyDescent="0.3">
      <c r="BH1016" s="108" t="str">
        <f t="shared" si="46"/>
        <v/>
      </c>
      <c r="BI1016" s="22"/>
      <c r="BJ1016" s="22"/>
      <c r="BK1016" s="53"/>
      <c r="BL1016" s="53"/>
      <c r="BN1016" s="53"/>
      <c r="BO1016" s="53"/>
      <c r="BP1016" s="111"/>
    </row>
    <row r="1017" spans="60:68" x14ac:dyDescent="0.3">
      <c r="BH1017" s="108" t="str">
        <f t="shared" si="46"/>
        <v/>
      </c>
      <c r="BI1017" s="22"/>
      <c r="BJ1017" s="22"/>
      <c r="BK1017" s="53"/>
      <c r="BL1017" s="53"/>
      <c r="BN1017" s="53"/>
      <c r="BO1017" s="53"/>
      <c r="BP1017" s="111"/>
    </row>
    <row r="1018" spans="60:68" x14ac:dyDescent="0.3">
      <c r="BH1018" s="108" t="str">
        <f t="shared" si="46"/>
        <v/>
      </c>
      <c r="BI1018" s="22"/>
      <c r="BJ1018" s="22"/>
      <c r="BK1018" s="53"/>
      <c r="BL1018" s="53"/>
      <c r="BN1018" s="53"/>
      <c r="BO1018" s="53"/>
      <c r="BP1018" s="111"/>
    </row>
    <row r="1019" spans="60:68" x14ac:dyDescent="0.3">
      <c r="BH1019" s="108" t="str">
        <f t="shared" si="46"/>
        <v/>
      </c>
      <c r="BI1019" s="22"/>
      <c r="BJ1019" s="22"/>
      <c r="BK1019" s="53"/>
      <c r="BL1019" s="53"/>
      <c r="BN1019" s="53"/>
      <c r="BO1019" s="53"/>
      <c r="BP1019" s="111"/>
    </row>
    <row r="1020" spans="60:68" x14ac:dyDescent="0.3">
      <c r="BH1020" s="108" t="str">
        <f t="shared" si="46"/>
        <v/>
      </c>
      <c r="BI1020" s="22"/>
      <c r="BJ1020" s="22"/>
      <c r="BK1020" s="53"/>
      <c r="BL1020" s="53"/>
      <c r="BN1020" s="53"/>
      <c r="BO1020" s="53"/>
      <c r="BP1020" s="111"/>
    </row>
    <row r="1021" spans="60:68" x14ac:dyDescent="0.3">
      <c r="BH1021" s="108" t="str">
        <f t="shared" si="46"/>
        <v/>
      </c>
      <c r="BI1021" s="22"/>
      <c r="BJ1021" s="22"/>
      <c r="BK1021" s="53"/>
      <c r="BL1021" s="53"/>
      <c r="BN1021" s="53"/>
      <c r="BO1021" s="53"/>
      <c r="BP1021" s="111"/>
    </row>
    <row r="1022" spans="60:68" x14ac:dyDescent="0.3">
      <c r="BH1022" s="108" t="str">
        <f t="shared" si="46"/>
        <v/>
      </c>
      <c r="BI1022" s="22"/>
      <c r="BJ1022" s="22"/>
      <c r="BK1022" s="53"/>
      <c r="BL1022" s="53"/>
      <c r="BN1022" s="53"/>
      <c r="BO1022" s="53"/>
      <c r="BP1022" s="111"/>
    </row>
    <row r="1023" spans="60:68" x14ac:dyDescent="0.3">
      <c r="BH1023" s="108" t="str">
        <f t="shared" si="46"/>
        <v/>
      </c>
      <c r="BI1023" s="22"/>
      <c r="BJ1023" s="22"/>
      <c r="BK1023" s="53"/>
      <c r="BL1023" s="53"/>
      <c r="BN1023" s="53"/>
      <c r="BO1023" s="53"/>
      <c r="BP1023" s="111"/>
    </row>
    <row r="1024" spans="60:68" x14ac:dyDescent="0.3">
      <c r="BH1024" s="108" t="str">
        <f t="shared" si="46"/>
        <v/>
      </c>
      <c r="BI1024" s="22"/>
      <c r="BJ1024" s="22"/>
      <c r="BK1024" s="53"/>
      <c r="BL1024" s="53"/>
      <c r="BN1024" s="53"/>
      <c r="BO1024" s="53"/>
      <c r="BP1024" s="111"/>
    </row>
    <row r="1025" spans="60:68" x14ac:dyDescent="0.3">
      <c r="BH1025" s="108" t="str">
        <f t="shared" si="46"/>
        <v/>
      </c>
      <c r="BI1025" s="22"/>
      <c r="BJ1025" s="22"/>
      <c r="BK1025" s="53"/>
      <c r="BL1025" s="53"/>
      <c r="BN1025" s="53"/>
      <c r="BO1025" s="53"/>
      <c r="BP1025" s="111"/>
    </row>
    <row r="1026" spans="60:68" x14ac:dyDescent="0.3">
      <c r="BH1026" s="108" t="str">
        <f t="shared" si="46"/>
        <v/>
      </c>
      <c r="BI1026" s="22"/>
      <c r="BJ1026" s="22"/>
      <c r="BK1026" s="53"/>
      <c r="BL1026" s="53"/>
      <c r="BN1026" s="53"/>
      <c r="BO1026" s="53"/>
      <c r="BP1026" s="111"/>
    </row>
    <row r="1027" spans="60:68" x14ac:dyDescent="0.3">
      <c r="BH1027" s="108" t="str">
        <f t="shared" si="46"/>
        <v/>
      </c>
      <c r="BI1027" s="22"/>
      <c r="BJ1027" s="22"/>
      <c r="BK1027" s="53"/>
      <c r="BL1027" s="53"/>
      <c r="BN1027" s="53"/>
      <c r="BO1027" s="53"/>
      <c r="BP1027" s="111"/>
    </row>
    <row r="1028" spans="60:68" x14ac:dyDescent="0.3">
      <c r="BH1028" s="108" t="str">
        <f t="shared" ref="BH1028:BH1091" si="47">IF(OR(D1028="Aatrium/Fuajee",D1028="Kabinet/Büroo",D1028="Koridor",D1028="Koristus- ja hooldusruum",D1028="Kööginurk/Köök",D1028="Nõupidamise ruum",D1028="Ooteruum/Teenindusruum",D1028="Puhkeruum",D1028="WC"), 1, "")</f>
        <v/>
      </c>
      <c r="BI1028" s="22"/>
      <c r="BJ1028" s="22"/>
      <c r="BK1028" s="53"/>
      <c r="BL1028" s="53"/>
      <c r="BN1028" s="53"/>
      <c r="BO1028" s="53"/>
      <c r="BP1028" s="111"/>
    </row>
    <row r="1029" spans="60:68" x14ac:dyDescent="0.3">
      <c r="BH1029" s="108" t="str">
        <f t="shared" si="47"/>
        <v/>
      </c>
      <c r="BI1029" s="22"/>
      <c r="BJ1029" s="22"/>
      <c r="BK1029" s="53"/>
      <c r="BL1029" s="53"/>
      <c r="BN1029" s="53"/>
      <c r="BO1029" s="53"/>
      <c r="BP1029" s="111"/>
    </row>
    <row r="1030" spans="60:68" x14ac:dyDescent="0.3">
      <c r="BH1030" s="108" t="str">
        <f t="shared" si="47"/>
        <v/>
      </c>
      <c r="BI1030" s="22"/>
      <c r="BJ1030" s="22"/>
      <c r="BK1030" s="53"/>
      <c r="BL1030" s="53"/>
      <c r="BN1030" s="53"/>
      <c r="BO1030" s="53"/>
      <c r="BP1030" s="111"/>
    </row>
    <row r="1031" spans="60:68" x14ac:dyDescent="0.3">
      <c r="BH1031" s="108" t="str">
        <f t="shared" si="47"/>
        <v/>
      </c>
      <c r="BI1031" s="22"/>
      <c r="BJ1031" s="22"/>
      <c r="BK1031" s="53"/>
      <c r="BL1031" s="53"/>
      <c r="BN1031" s="53"/>
      <c r="BO1031" s="53"/>
      <c r="BP1031" s="111"/>
    </row>
    <row r="1032" spans="60:68" x14ac:dyDescent="0.3">
      <c r="BH1032" s="108" t="str">
        <f t="shared" si="47"/>
        <v/>
      </c>
      <c r="BI1032" s="22"/>
      <c r="BJ1032" s="22"/>
      <c r="BK1032" s="53"/>
      <c r="BL1032" s="53"/>
      <c r="BN1032" s="53"/>
      <c r="BO1032" s="53"/>
      <c r="BP1032" s="111"/>
    </row>
    <row r="1033" spans="60:68" x14ac:dyDescent="0.3">
      <c r="BH1033" s="108" t="str">
        <f t="shared" si="47"/>
        <v/>
      </c>
      <c r="BI1033" s="22"/>
      <c r="BJ1033" s="22"/>
      <c r="BK1033" s="53"/>
      <c r="BL1033" s="53"/>
      <c r="BN1033" s="53"/>
      <c r="BO1033" s="53"/>
      <c r="BP1033" s="111"/>
    </row>
    <row r="1034" spans="60:68" x14ac:dyDescent="0.3">
      <c r="BH1034" s="108" t="str">
        <f t="shared" si="47"/>
        <v/>
      </c>
      <c r="BI1034" s="22"/>
      <c r="BJ1034" s="22"/>
      <c r="BK1034" s="53"/>
      <c r="BL1034" s="53"/>
      <c r="BN1034" s="53"/>
      <c r="BO1034" s="53"/>
      <c r="BP1034" s="111"/>
    </row>
    <row r="1035" spans="60:68" x14ac:dyDescent="0.3">
      <c r="BH1035" s="108" t="str">
        <f t="shared" si="47"/>
        <v/>
      </c>
      <c r="BI1035" s="22"/>
      <c r="BJ1035" s="22"/>
      <c r="BK1035" s="53"/>
      <c r="BL1035" s="53"/>
      <c r="BN1035" s="53"/>
      <c r="BO1035" s="53"/>
      <c r="BP1035" s="111"/>
    </row>
    <row r="1036" spans="60:68" x14ac:dyDescent="0.3">
      <c r="BH1036" s="108" t="str">
        <f t="shared" si="47"/>
        <v/>
      </c>
      <c r="BI1036" s="22"/>
      <c r="BJ1036" s="22"/>
      <c r="BK1036" s="53"/>
      <c r="BL1036" s="53"/>
      <c r="BN1036" s="53"/>
      <c r="BO1036" s="53"/>
      <c r="BP1036" s="111"/>
    </row>
    <row r="1037" spans="60:68" x14ac:dyDescent="0.3">
      <c r="BH1037" s="108" t="str">
        <f t="shared" si="47"/>
        <v/>
      </c>
      <c r="BI1037" s="22"/>
      <c r="BJ1037" s="22"/>
      <c r="BK1037" s="53"/>
      <c r="BL1037" s="53"/>
      <c r="BN1037" s="53"/>
      <c r="BO1037" s="53"/>
      <c r="BP1037" s="111"/>
    </row>
    <row r="1038" spans="60:68" x14ac:dyDescent="0.3">
      <c r="BH1038" s="108" t="str">
        <f t="shared" si="47"/>
        <v/>
      </c>
      <c r="BI1038" s="22"/>
      <c r="BJ1038" s="22"/>
      <c r="BK1038" s="53"/>
      <c r="BL1038" s="53"/>
      <c r="BN1038" s="53"/>
      <c r="BO1038" s="53"/>
      <c r="BP1038" s="111"/>
    </row>
    <row r="1039" spans="60:68" x14ac:dyDescent="0.3">
      <c r="BH1039" s="108" t="str">
        <f t="shared" si="47"/>
        <v/>
      </c>
      <c r="BI1039" s="22"/>
      <c r="BJ1039" s="22"/>
      <c r="BK1039" s="53"/>
      <c r="BL1039" s="53"/>
      <c r="BN1039" s="53"/>
      <c r="BO1039" s="53"/>
      <c r="BP1039" s="111"/>
    </row>
    <row r="1040" spans="60:68" x14ac:dyDescent="0.3">
      <c r="BH1040" s="108" t="str">
        <f t="shared" si="47"/>
        <v/>
      </c>
      <c r="BI1040" s="22"/>
      <c r="BJ1040" s="22"/>
      <c r="BK1040" s="53"/>
      <c r="BL1040" s="53"/>
      <c r="BN1040" s="53"/>
      <c r="BO1040" s="53"/>
      <c r="BP1040" s="111"/>
    </row>
    <row r="1041" spans="60:68" x14ac:dyDescent="0.3">
      <c r="BH1041" s="108" t="str">
        <f t="shared" si="47"/>
        <v/>
      </c>
      <c r="BI1041" s="22"/>
      <c r="BJ1041" s="22"/>
      <c r="BK1041" s="53"/>
      <c r="BL1041" s="53"/>
      <c r="BN1041" s="53"/>
      <c r="BO1041" s="53"/>
      <c r="BP1041" s="111"/>
    </row>
    <row r="1042" spans="60:68" x14ac:dyDescent="0.3">
      <c r="BH1042" s="108" t="str">
        <f t="shared" si="47"/>
        <v/>
      </c>
      <c r="BI1042" s="22"/>
      <c r="BJ1042" s="22"/>
      <c r="BK1042" s="53"/>
      <c r="BL1042" s="53"/>
      <c r="BN1042" s="53"/>
      <c r="BO1042" s="53"/>
      <c r="BP1042" s="111"/>
    </row>
    <row r="1043" spans="60:68" x14ac:dyDescent="0.3">
      <c r="BH1043" s="108" t="str">
        <f t="shared" si="47"/>
        <v/>
      </c>
      <c r="BI1043" s="22"/>
      <c r="BJ1043" s="22"/>
      <c r="BK1043" s="53"/>
      <c r="BL1043" s="53"/>
      <c r="BN1043" s="53"/>
      <c r="BO1043" s="53"/>
      <c r="BP1043" s="111"/>
    </row>
    <row r="1044" spans="60:68" x14ac:dyDescent="0.3">
      <c r="BH1044" s="108" t="str">
        <f t="shared" si="47"/>
        <v/>
      </c>
      <c r="BI1044" s="22"/>
      <c r="BJ1044" s="22"/>
      <c r="BK1044" s="53"/>
      <c r="BL1044" s="53"/>
      <c r="BN1044" s="53"/>
      <c r="BO1044" s="53"/>
      <c r="BP1044" s="111"/>
    </row>
    <row r="1045" spans="60:68" x14ac:dyDescent="0.3">
      <c r="BH1045" s="108" t="str">
        <f t="shared" si="47"/>
        <v/>
      </c>
      <c r="BI1045" s="22"/>
      <c r="BJ1045" s="22"/>
      <c r="BK1045" s="53"/>
      <c r="BL1045" s="53"/>
      <c r="BN1045" s="53"/>
      <c r="BO1045" s="53"/>
      <c r="BP1045" s="111"/>
    </row>
    <row r="1046" spans="60:68" x14ac:dyDescent="0.3">
      <c r="BH1046" s="108" t="str">
        <f t="shared" si="47"/>
        <v/>
      </c>
      <c r="BI1046" s="22"/>
      <c r="BJ1046" s="22"/>
      <c r="BK1046" s="53"/>
      <c r="BL1046" s="53"/>
      <c r="BN1046" s="53"/>
      <c r="BO1046" s="53"/>
      <c r="BP1046" s="111"/>
    </row>
    <row r="1047" spans="60:68" x14ac:dyDescent="0.3">
      <c r="BH1047" s="108" t="str">
        <f t="shared" si="47"/>
        <v/>
      </c>
      <c r="BI1047" s="22"/>
      <c r="BJ1047" s="22"/>
      <c r="BK1047" s="53"/>
      <c r="BL1047" s="53"/>
      <c r="BN1047" s="53"/>
      <c r="BO1047" s="53"/>
      <c r="BP1047" s="111"/>
    </row>
    <row r="1048" spans="60:68" x14ac:dyDescent="0.3">
      <c r="BH1048" s="108" t="str">
        <f t="shared" si="47"/>
        <v/>
      </c>
      <c r="BI1048" s="22"/>
      <c r="BJ1048" s="22"/>
      <c r="BK1048" s="53"/>
      <c r="BL1048" s="53"/>
      <c r="BN1048" s="53"/>
      <c r="BO1048" s="53"/>
      <c r="BP1048" s="111"/>
    </row>
    <row r="1049" spans="60:68" x14ac:dyDescent="0.3">
      <c r="BH1049" s="108" t="str">
        <f t="shared" si="47"/>
        <v/>
      </c>
      <c r="BI1049" s="22"/>
      <c r="BJ1049" s="22"/>
      <c r="BK1049" s="53"/>
      <c r="BL1049" s="53"/>
      <c r="BN1049" s="53"/>
      <c r="BO1049" s="53"/>
      <c r="BP1049" s="111"/>
    </row>
    <row r="1050" spans="60:68" x14ac:dyDescent="0.3">
      <c r="BH1050" s="108" t="str">
        <f t="shared" si="47"/>
        <v/>
      </c>
      <c r="BI1050" s="22"/>
      <c r="BJ1050" s="22"/>
      <c r="BK1050" s="53"/>
      <c r="BL1050" s="53"/>
      <c r="BN1050" s="53"/>
      <c r="BO1050" s="53"/>
      <c r="BP1050" s="111"/>
    </row>
    <row r="1051" spans="60:68" x14ac:dyDescent="0.3">
      <c r="BH1051" s="108" t="str">
        <f t="shared" si="47"/>
        <v/>
      </c>
      <c r="BI1051" s="22"/>
      <c r="BJ1051" s="22"/>
      <c r="BK1051" s="53"/>
      <c r="BL1051" s="53"/>
      <c r="BN1051" s="53"/>
      <c r="BO1051" s="53"/>
      <c r="BP1051" s="111"/>
    </row>
    <row r="1052" spans="60:68" x14ac:dyDescent="0.3">
      <c r="BH1052" s="108" t="str">
        <f t="shared" si="47"/>
        <v/>
      </c>
      <c r="BI1052" s="22"/>
      <c r="BJ1052" s="22"/>
      <c r="BK1052" s="53"/>
      <c r="BL1052" s="53"/>
      <c r="BN1052" s="53"/>
      <c r="BO1052" s="53"/>
      <c r="BP1052" s="111"/>
    </row>
    <row r="1053" spans="60:68" x14ac:dyDescent="0.3">
      <c r="BH1053" s="108" t="str">
        <f t="shared" si="47"/>
        <v/>
      </c>
      <c r="BI1053" s="22"/>
      <c r="BJ1053" s="22"/>
      <c r="BK1053" s="53"/>
      <c r="BL1053" s="53"/>
      <c r="BN1053" s="53"/>
      <c r="BO1053" s="53"/>
      <c r="BP1053" s="111"/>
    </row>
    <row r="1054" spans="60:68" x14ac:dyDescent="0.3">
      <c r="BH1054" s="108" t="str">
        <f t="shared" si="47"/>
        <v/>
      </c>
      <c r="BI1054" s="22"/>
      <c r="BJ1054" s="22"/>
      <c r="BK1054" s="53"/>
      <c r="BL1054" s="53"/>
      <c r="BN1054" s="53"/>
      <c r="BO1054" s="53"/>
      <c r="BP1054" s="111"/>
    </row>
    <row r="1055" spans="60:68" x14ac:dyDescent="0.3">
      <c r="BH1055" s="108" t="str">
        <f t="shared" si="47"/>
        <v/>
      </c>
      <c r="BI1055" s="22"/>
      <c r="BJ1055" s="22"/>
      <c r="BK1055" s="53"/>
      <c r="BL1055" s="53"/>
      <c r="BN1055" s="53"/>
      <c r="BO1055" s="53"/>
      <c r="BP1055" s="111"/>
    </row>
    <row r="1056" spans="60:68" x14ac:dyDescent="0.3">
      <c r="BH1056" s="108" t="str">
        <f t="shared" si="47"/>
        <v/>
      </c>
      <c r="BI1056" s="22"/>
      <c r="BJ1056" s="22"/>
      <c r="BK1056" s="53"/>
      <c r="BL1056" s="53"/>
      <c r="BN1056" s="53"/>
      <c r="BO1056" s="53"/>
      <c r="BP1056" s="111"/>
    </row>
    <row r="1057" spans="60:68" x14ac:dyDescent="0.3">
      <c r="BH1057" s="108" t="str">
        <f t="shared" si="47"/>
        <v/>
      </c>
      <c r="BI1057" s="22"/>
      <c r="BJ1057" s="22"/>
      <c r="BK1057" s="53"/>
      <c r="BL1057" s="53"/>
      <c r="BN1057" s="53"/>
      <c r="BO1057" s="53"/>
      <c r="BP1057" s="111"/>
    </row>
    <row r="1058" spans="60:68" x14ac:dyDescent="0.3">
      <c r="BH1058" s="108" t="str">
        <f t="shared" si="47"/>
        <v/>
      </c>
      <c r="BI1058" s="22"/>
      <c r="BJ1058" s="22"/>
      <c r="BK1058" s="53"/>
      <c r="BL1058" s="53"/>
      <c r="BN1058" s="53"/>
      <c r="BO1058" s="53"/>
      <c r="BP1058" s="111"/>
    </row>
    <row r="1059" spans="60:68" x14ac:dyDescent="0.3">
      <c r="BH1059" s="108" t="str">
        <f t="shared" si="47"/>
        <v/>
      </c>
      <c r="BI1059" s="22"/>
      <c r="BJ1059" s="22"/>
      <c r="BK1059" s="53"/>
      <c r="BL1059" s="53"/>
      <c r="BN1059" s="53"/>
      <c r="BO1059" s="53"/>
      <c r="BP1059" s="111"/>
    </row>
    <row r="1060" spans="60:68" x14ac:dyDescent="0.3">
      <c r="BH1060" s="108" t="str">
        <f t="shared" si="47"/>
        <v/>
      </c>
      <c r="BI1060" s="22"/>
      <c r="BJ1060" s="22"/>
      <c r="BK1060" s="53"/>
      <c r="BL1060" s="53"/>
      <c r="BN1060" s="53"/>
      <c r="BO1060" s="53"/>
      <c r="BP1060" s="111"/>
    </row>
    <row r="1061" spans="60:68" x14ac:dyDescent="0.3">
      <c r="BH1061" s="108" t="str">
        <f t="shared" si="47"/>
        <v/>
      </c>
      <c r="BI1061" s="22"/>
      <c r="BJ1061" s="22"/>
      <c r="BK1061" s="53"/>
      <c r="BL1061" s="53"/>
      <c r="BN1061" s="53"/>
      <c r="BO1061" s="53"/>
      <c r="BP1061" s="111"/>
    </row>
    <row r="1062" spans="60:68" x14ac:dyDescent="0.3">
      <c r="BH1062" s="108" t="str">
        <f t="shared" si="47"/>
        <v/>
      </c>
      <c r="BI1062" s="22"/>
      <c r="BJ1062" s="22"/>
      <c r="BK1062" s="53"/>
      <c r="BL1062" s="53"/>
      <c r="BN1062" s="53"/>
      <c r="BO1062" s="53"/>
      <c r="BP1062" s="111"/>
    </row>
    <row r="1063" spans="60:68" x14ac:dyDescent="0.3">
      <c r="BH1063" s="108" t="str">
        <f t="shared" si="47"/>
        <v/>
      </c>
      <c r="BI1063" s="22"/>
      <c r="BJ1063" s="22"/>
      <c r="BK1063" s="53"/>
      <c r="BL1063" s="53"/>
      <c r="BN1063" s="53"/>
      <c r="BO1063" s="53"/>
      <c r="BP1063" s="111"/>
    </row>
    <row r="1064" spans="60:68" x14ac:dyDescent="0.3">
      <c r="BH1064" s="108" t="str">
        <f t="shared" si="47"/>
        <v/>
      </c>
      <c r="BI1064" s="22"/>
      <c r="BJ1064" s="22"/>
      <c r="BK1064" s="53"/>
      <c r="BL1064" s="53"/>
      <c r="BN1064" s="53"/>
      <c r="BO1064" s="53"/>
      <c r="BP1064" s="111"/>
    </row>
    <row r="1065" spans="60:68" x14ac:dyDescent="0.3">
      <c r="BH1065" s="108" t="str">
        <f t="shared" si="47"/>
        <v/>
      </c>
      <c r="BI1065" s="22"/>
      <c r="BJ1065" s="22"/>
      <c r="BK1065" s="53"/>
      <c r="BL1065" s="53"/>
      <c r="BN1065" s="53"/>
      <c r="BO1065" s="53"/>
      <c r="BP1065" s="111"/>
    </row>
    <row r="1066" spans="60:68" x14ac:dyDescent="0.3">
      <c r="BH1066" s="108" t="str">
        <f t="shared" si="47"/>
        <v/>
      </c>
      <c r="BI1066" s="22"/>
      <c r="BJ1066" s="22"/>
      <c r="BK1066" s="53"/>
      <c r="BL1066" s="53"/>
      <c r="BN1066" s="53"/>
      <c r="BO1066" s="53"/>
      <c r="BP1066" s="111"/>
    </row>
    <row r="1067" spans="60:68" x14ac:dyDescent="0.3">
      <c r="BH1067" s="108" t="str">
        <f t="shared" si="47"/>
        <v/>
      </c>
      <c r="BI1067" s="22"/>
      <c r="BJ1067" s="22"/>
      <c r="BK1067" s="53"/>
      <c r="BL1067" s="53"/>
      <c r="BN1067" s="53"/>
      <c r="BO1067" s="53"/>
      <c r="BP1067" s="111"/>
    </row>
    <row r="1068" spans="60:68" x14ac:dyDescent="0.3">
      <c r="BH1068" s="108" t="str">
        <f t="shared" si="47"/>
        <v/>
      </c>
      <c r="BI1068" s="22"/>
      <c r="BJ1068" s="22"/>
      <c r="BK1068" s="53"/>
      <c r="BL1068" s="53"/>
      <c r="BN1068" s="53"/>
      <c r="BO1068" s="53"/>
      <c r="BP1068" s="111"/>
    </row>
    <row r="1069" spans="60:68" x14ac:dyDescent="0.3">
      <c r="BH1069" s="108" t="str">
        <f t="shared" si="47"/>
        <v/>
      </c>
      <c r="BI1069" s="22"/>
      <c r="BJ1069" s="22"/>
      <c r="BK1069" s="53"/>
      <c r="BL1069" s="53"/>
      <c r="BN1069" s="53"/>
      <c r="BO1069" s="53"/>
      <c r="BP1069" s="111"/>
    </row>
    <row r="1070" spans="60:68" x14ac:dyDescent="0.3">
      <c r="BH1070" s="108" t="str">
        <f t="shared" si="47"/>
        <v/>
      </c>
      <c r="BI1070" s="22"/>
      <c r="BJ1070" s="22"/>
      <c r="BK1070" s="53"/>
      <c r="BL1070" s="53"/>
      <c r="BN1070" s="53"/>
      <c r="BO1070" s="53"/>
      <c r="BP1070" s="111"/>
    </row>
    <row r="1071" spans="60:68" x14ac:dyDescent="0.3">
      <c r="BH1071" s="108" t="str">
        <f t="shared" si="47"/>
        <v/>
      </c>
      <c r="BI1071" s="22"/>
      <c r="BJ1071" s="22"/>
      <c r="BK1071" s="53"/>
      <c r="BL1071" s="53"/>
      <c r="BN1071" s="53"/>
      <c r="BO1071" s="53"/>
      <c r="BP1071" s="111"/>
    </row>
    <row r="1072" spans="60:68" x14ac:dyDescent="0.3">
      <c r="BH1072" s="108" t="str">
        <f t="shared" si="47"/>
        <v/>
      </c>
      <c r="BI1072" s="22"/>
      <c r="BJ1072" s="22"/>
      <c r="BK1072" s="53"/>
      <c r="BL1072" s="53"/>
      <c r="BN1072" s="53"/>
      <c r="BO1072" s="53"/>
      <c r="BP1072" s="111"/>
    </row>
    <row r="1073" spans="60:68" x14ac:dyDescent="0.3">
      <c r="BH1073" s="108" t="str">
        <f t="shared" si="47"/>
        <v/>
      </c>
      <c r="BI1073" s="22"/>
      <c r="BJ1073" s="22"/>
      <c r="BK1073" s="53"/>
      <c r="BL1073" s="53"/>
      <c r="BN1073" s="53"/>
      <c r="BO1073" s="53"/>
      <c r="BP1073" s="111"/>
    </row>
    <row r="1074" spans="60:68" x14ac:dyDescent="0.3">
      <c r="BH1074" s="108" t="str">
        <f t="shared" si="47"/>
        <v/>
      </c>
      <c r="BI1074" s="22"/>
      <c r="BJ1074" s="22"/>
      <c r="BK1074" s="53"/>
      <c r="BL1074" s="53"/>
      <c r="BN1074" s="53"/>
      <c r="BO1074" s="53"/>
      <c r="BP1074" s="111"/>
    </row>
    <row r="1075" spans="60:68" x14ac:dyDescent="0.3">
      <c r="BH1075" s="108" t="str">
        <f t="shared" si="47"/>
        <v/>
      </c>
      <c r="BI1075" s="22"/>
      <c r="BJ1075" s="22"/>
      <c r="BK1075" s="53"/>
      <c r="BL1075" s="53"/>
      <c r="BN1075" s="53"/>
      <c r="BO1075" s="53"/>
      <c r="BP1075" s="111"/>
    </row>
    <row r="1076" spans="60:68" x14ac:dyDescent="0.3">
      <c r="BH1076" s="108" t="str">
        <f t="shared" si="47"/>
        <v/>
      </c>
      <c r="BI1076" s="22"/>
      <c r="BJ1076" s="22"/>
      <c r="BK1076" s="53"/>
      <c r="BL1076" s="53"/>
      <c r="BN1076" s="53"/>
      <c r="BO1076" s="53"/>
      <c r="BP1076" s="111"/>
    </row>
    <row r="1077" spans="60:68" x14ac:dyDescent="0.3">
      <c r="BH1077" s="108" t="str">
        <f t="shared" si="47"/>
        <v/>
      </c>
      <c r="BI1077" s="22"/>
      <c r="BJ1077" s="22"/>
      <c r="BK1077" s="53"/>
      <c r="BL1077" s="53"/>
      <c r="BN1077" s="53"/>
      <c r="BO1077" s="53"/>
      <c r="BP1077" s="111"/>
    </row>
    <row r="1078" spans="60:68" x14ac:dyDescent="0.3">
      <c r="BH1078" s="108" t="str">
        <f t="shared" si="47"/>
        <v/>
      </c>
      <c r="BI1078" s="22"/>
      <c r="BJ1078" s="22"/>
      <c r="BK1078" s="53"/>
      <c r="BL1078" s="53"/>
      <c r="BN1078" s="53"/>
      <c r="BO1078" s="53"/>
      <c r="BP1078" s="111"/>
    </row>
    <row r="1079" spans="60:68" x14ac:dyDescent="0.3">
      <c r="BH1079" s="108" t="str">
        <f t="shared" si="47"/>
        <v/>
      </c>
      <c r="BI1079" s="22"/>
      <c r="BJ1079" s="22"/>
      <c r="BK1079" s="53"/>
      <c r="BL1079" s="53"/>
      <c r="BN1079" s="53"/>
      <c r="BO1079" s="53"/>
      <c r="BP1079" s="111"/>
    </row>
    <row r="1080" spans="60:68" x14ac:dyDescent="0.3">
      <c r="BH1080" s="108" t="str">
        <f t="shared" si="47"/>
        <v/>
      </c>
      <c r="BI1080" s="22"/>
      <c r="BJ1080" s="22"/>
      <c r="BK1080" s="53"/>
      <c r="BL1080" s="53"/>
      <c r="BN1080" s="53"/>
      <c r="BO1080" s="53"/>
      <c r="BP1080" s="111"/>
    </row>
    <row r="1081" spans="60:68" x14ac:dyDescent="0.3">
      <c r="BH1081" s="108" t="str">
        <f t="shared" si="47"/>
        <v/>
      </c>
      <c r="BI1081" s="22"/>
      <c r="BJ1081" s="22"/>
      <c r="BK1081" s="53"/>
      <c r="BL1081" s="53"/>
      <c r="BN1081" s="53"/>
      <c r="BO1081" s="53"/>
      <c r="BP1081" s="111"/>
    </row>
    <row r="1082" spans="60:68" x14ac:dyDescent="0.3">
      <c r="BH1082" s="108" t="str">
        <f t="shared" si="47"/>
        <v/>
      </c>
      <c r="BI1082" s="22"/>
      <c r="BJ1082" s="22"/>
      <c r="BK1082" s="53"/>
      <c r="BL1082" s="53"/>
      <c r="BN1082" s="53"/>
      <c r="BO1082" s="53"/>
      <c r="BP1082" s="111"/>
    </row>
    <row r="1083" spans="60:68" x14ac:dyDescent="0.3">
      <c r="BH1083" s="108" t="str">
        <f t="shared" si="47"/>
        <v/>
      </c>
      <c r="BI1083" s="22"/>
      <c r="BJ1083" s="22"/>
      <c r="BK1083" s="53"/>
      <c r="BL1083" s="53"/>
      <c r="BN1083" s="53"/>
      <c r="BO1083" s="53"/>
      <c r="BP1083" s="111"/>
    </row>
    <row r="1084" spans="60:68" x14ac:dyDescent="0.3">
      <c r="BH1084" s="108" t="str">
        <f t="shared" si="47"/>
        <v/>
      </c>
      <c r="BI1084" s="22"/>
      <c r="BJ1084" s="22"/>
      <c r="BK1084" s="53"/>
      <c r="BL1084" s="53"/>
      <c r="BN1084" s="53"/>
      <c r="BO1084" s="53"/>
      <c r="BP1084" s="111"/>
    </row>
    <row r="1085" spans="60:68" x14ac:dyDescent="0.3">
      <c r="BH1085" s="108" t="str">
        <f t="shared" si="47"/>
        <v/>
      </c>
      <c r="BI1085" s="22"/>
      <c r="BJ1085" s="22"/>
      <c r="BK1085" s="53"/>
      <c r="BL1085" s="53"/>
      <c r="BN1085" s="53"/>
      <c r="BO1085" s="53"/>
      <c r="BP1085" s="111"/>
    </row>
    <row r="1086" spans="60:68" x14ac:dyDescent="0.3">
      <c r="BH1086" s="108" t="str">
        <f t="shared" si="47"/>
        <v/>
      </c>
      <c r="BI1086" s="22"/>
      <c r="BJ1086" s="22"/>
      <c r="BK1086" s="53"/>
      <c r="BL1086" s="53"/>
      <c r="BN1086" s="53"/>
      <c r="BO1086" s="53"/>
      <c r="BP1086" s="111"/>
    </row>
    <row r="1087" spans="60:68" x14ac:dyDescent="0.3">
      <c r="BH1087" s="108" t="str">
        <f t="shared" si="47"/>
        <v/>
      </c>
      <c r="BI1087" s="22"/>
      <c r="BJ1087" s="22"/>
      <c r="BK1087" s="53"/>
      <c r="BL1087" s="53"/>
      <c r="BN1087" s="53"/>
      <c r="BO1087" s="53"/>
      <c r="BP1087" s="111"/>
    </row>
    <row r="1088" spans="60:68" x14ac:dyDescent="0.3">
      <c r="BH1088" s="108" t="str">
        <f t="shared" si="47"/>
        <v/>
      </c>
      <c r="BI1088" s="22"/>
      <c r="BJ1088" s="22"/>
      <c r="BK1088" s="53"/>
      <c r="BL1088" s="53"/>
      <c r="BN1088" s="53"/>
      <c r="BO1088" s="53"/>
      <c r="BP1088" s="111"/>
    </row>
    <row r="1089" spans="60:68" x14ac:dyDescent="0.3">
      <c r="BH1089" s="108" t="str">
        <f t="shared" si="47"/>
        <v/>
      </c>
      <c r="BI1089" s="22"/>
      <c r="BJ1089" s="22"/>
      <c r="BK1089" s="53"/>
      <c r="BL1089" s="53"/>
      <c r="BN1089" s="53"/>
      <c r="BO1089" s="53"/>
      <c r="BP1089" s="111"/>
    </row>
    <row r="1090" spans="60:68" x14ac:dyDescent="0.3">
      <c r="BH1090" s="108" t="str">
        <f t="shared" si="47"/>
        <v/>
      </c>
      <c r="BI1090" s="22"/>
      <c r="BJ1090" s="22"/>
      <c r="BK1090" s="53"/>
      <c r="BL1090" s="53"/>
      <c r="BN1090" s="53"/>
      <c r="BO1090" s="53"/>
      <c r="BP1090" s="111"/>
    </row>
    <row r="1091" spans="60:68" x14ac:dyDescent="0.3">
      <c r="BH1091" s="108" t="str">
        <f t="shared" si="47"/>
        <v/>
      </c>
      <c r="BI1091" s="22"/>
      <c r="BJ1091" s="22"/>
      <c r="BK1091" s="53"/>
      <c r="BL1091" s="53"/>
      <c r="BN1091" s="53"/>
      <c r="BO1091" s="53"/>
      <c r="BP1091" s="111"/>
    </row>
    <row r="1092" spans="60:68" x14ac:dyDescent="0.3">
      <c r="BH1092" s="108" t="str">
        <f t="shared" ref="BH1092:BH1155" si="48">IF(OR(D1092="Aatrium/Fuajee",D1092="Kabinet/Büroo",D1092="Koridor",D1092="Koristus- ja hooldusruum",D1092="Kööginurk/Köök",D1092="Nõupidamise ruum",D1092="Ooteruum/Teenindusruum",D1092="Puhkeruum",D1092="WC"), 1, "")</f>
        <v/>
      </c>
      <c r="BI1092" s="22"/>
      <c r="BJ1092" s="22"/>
      <c r="BK1092" s="53"/>
      <c r="BL1092" s="53"/>
      <c r="BN1092" s="53"/>
      <c r="BO1092" s="53"/>
      <c r="BP1092" s="111"/>
    </row>
    <row r="1093" spans="60:68" x14ac:dyDescent="0.3">
      <c r="BH1093" s="108" t="str">
        <f t="shared" si="48"/>
        <v/>
      </c>
      <c r="BI1093" s="22"/>
      <c r="BJ1093" s="22"/>
      <c r="BK1093" s="53"/>
      <c r="BL1093" s="53"/>
      <c r="BN1093" s="53"/>
      <c r="BO1093" s="53"/>
      <c r="BP1093" s="111"/>
    </row>
    <row r="1094" spans="60:68" x14ac:dyDescent="0.3">
      <c r="BH1094" s="108" t="str">
        <f t="shared" si="48"/>
        <v/>
      </c>
      <c r="BI1094" s="22"/>
      <c r="BJ1094" s="22"/>
      <c r="BK1094" s="53"/>
      <c r="BL1094" s="53"/>
      <c r="BN1094" s="53"/>
      <c r="BO1094" s="53"/>
      <c r="BP1094" s="111"/>
    </row>
    <row r="1095" spans="60:68" x14ac:dyDescent="0.3">
      <c r="BH1095" s="108" t="str">
        <f t="shared" si="48"/>
        <v/>
      </c>
      <c r="BI1095" s="22"/>
      <c r="BJ1095" s="22"/>
      <c r="BK1095" s="53"/>
      <c r="BL1095" s="53"/>
      <c r="BN1095" s="53"/>
      <c r="BO1095" s="53"/>
      <c r="BP1095" s="111"/>
    </row>
    <row r="1096" spans="60:68" x14ac:dyDescent="0.3">
      <c r="BH1096" s="108" t="str">
        <f t="shared" si="48"/>
        <v/>
      </c>
      <c r="BI1096" s="22"/>
      <c r="BJ1096" s="22"/>
      <c r="BK1096" s="53"/>
      <c r="BL1096" s="53"/>
      <c r="BN1096" s="53"/>
      <c r="BO1096" s="53"/>
      <c r="BP1096" s="111"/>
    </row>
    <row r="1097" spans="60:68" x14ac:dyDescent="0.3">
      <c r="BH1097" s="108" t="str">
        <f t="shared" si="48"/>
        <v/>
      </c>
      <c r="BI1097" s="22"/>
      <c r="BJ1097" s="22"/>
      <c r="BK1097" s="53"/>
      <c r="BL1097" s="53"/>
      <c r="BN1097" s="53"/>
      <c r="BO1097" s="53"/>
      <c r="BP1097" s="111"/>
    </row>
    <row r="1098" spans="60:68" x14ac:dyDescent="0.3">
      <c r="BH1098" s="108" t="str">
        <f t="shared" si="48"/>
        <v/>
      </c>
      <c r="BI1098" s="22"/>
      <c r="BJ1098" s="22"/>
      <c r="BK1098" s="53"/>
      <c r="BL1098" s="53"/>
      <c r="BN1098" s="53"/>
      <c r="BO1098" s="53"/>
      <c r="BP1098" s="111"/>
    </row>
    <row r="1099" spans="60:68" x14ac:dyDescent="0.3">
      <c r="BH1099" s="108" t="str">
        <f t="shared" si="48"/>
        <v/>
      </c>
      <c r="BI1099" s="22"/>
      <c r="BJ1099" s="22"/>
      <c r="BK1099" s="53"/>
      <c r="BL1099" s="53"/>
      <c r="BN1099" s="53"/>
      <c r="BO1099" s="53"/>
      <c r="BP1099" s="111"/>
    </row>
    <row r="1100" spans="60:68" x14ac:dyDescent="0.3">
      <c r="BH1100" s="108" t="str">
        <f t="shared" si="48"/>
        <v/>
      </c>
      <c r="BI1100" s="22"/>
      <c r="BJ1100" s="22"/>
      <c r="BK1100" s="53"/>
      <c r="BL1100" s="53"/>
      <c r="BN1100" s="53"/>
      <c r="BO1100" s="53"/>
      <c r="BP1100" s="111"/>
    </row>
    <row r="1101" spans="60:68" x14ac:dyDescent="0.3">
      <c r="BH1101" s="108" t="str">
        <f t="shared" si="48"/>
        <v/>
      </c>
      <c r="BI1101" s="22"/>
      <c r="BJ1101" s="22"/>
      <c r="BK1101" s="53"/>
      <c r="BL1101" s="53"/>
      <c r="BN1101" s="53"/>
      <c r="BO1101" s="53"/>
      <c r="BP1101" s="111"/>
    </row>
    <row r="1102" spans="60:68" x14ac:dyDescent="0.3">
      <c r="BH1102" s="108" t="str">
        <f t="shared" si="48"/>
        <v/>
      </c>
      <c r="BI1102" s="22"/>
      <c r="BJ1102" s="22"/>
      <c r="BK1102" s="53"/>
      <c r="BL1102" s="53"/>
      <c r="BN1102" s="53"/>
      <c r="BO1102" s="53"/>
      <c r="BP1102" s="111"/>
    </row>
    <row r="1103" spans="60:68" x14ac:dyDescent="0.3">
      <c r="BH1103" s="108" t="str">
        <f t="shared" si="48"/>
        <v/>
      </c>
      <c r="BI1103" s="22"/>
      <c r="BJ1103" s="22"/>
      <c r="BK1103" s="53"/>
      <c r="BL1103" s="53"/>
      <c r="BN1103" s="53"/>
      <c r="BO1103" s="53"/>
      <c r="BP1103" s="111"/>
    </row>
    <row r="1104" spans="60:68" x14ac:dyDescent="0.3">
      <c r="BH1104" s="108" t="str">
        <f t="shared" si="48"/>
        <v/>
      </c>
      <c r="BI1104" s="22"/>
      <c r="BJ1104" s="22"/>
      <c r="BK1104" s="53"/>
      <c r="BL1104" s="53"/>
      <c r="BN1104" s="53"/>
      <c r="BO1104" s="53"/>
      <c r="BP1104" s="111"/>
    </row>
    <row r="1105" spans="60:68" x14ac:dyDescent="0.3">
      <c r="BH1105" s="108" t="str">
        <f t="shared" si="48"/>
        <v/>
      </c>
      <c r="BI1105" s="22"/>
      <c r="BJ1105" s="22"/>
      <c r="BK1105" s="53"/>
      <c r="BL1105" s="53"/>
      <c r="BN1105" s="53"/>
      <c r="BO1105" s="53"/>
      <c r="BP1105" s="111"/>
    </row>
    <row r="1106" spans="60:68" x14ac:dyDescent="0.3">
      <c r="BH1106" s="108" t="str">
        <f t="shared" si="48"/>
        <v/>
      </c>
      <c r="BI1106" s="22"/>
      <c r="BJ1106" s="22"/>
      <c r="BK1106" s="53"/>
      <c r="BL1106" s="53"/>
      <c r="BN1106" s="53"/>
      <c r="BO1106" s="53"/>
      <c r="BP1106" s="111"/>
    </row>
    <row r="1107" spans="60:68" x14ac:dyDescent="0.3">
      <c r="BH1107" s="108" t="str">
        <f t="shared" si="48"/>
        <v/>
      </c>
      <c r="BI1107" s="22"/>
      <c r="BJ1107" s="22"/>
      <c r="BK1107" s="53"/>
      <c r="BL1107" s="53"/>
      <c r="BN1107" s="53"/>
      <c r="BO1107" s="53"/>
      <c r="BP1107" s="111"/>
    </row>
    <row r="1108" spans="60:68" x14ac:dyDescent="0.3">
      <c r="BH1108" s="108" t="str">
        <f t="shared" si="48"/>
        <v/>
      </c>
      <c r="BI1108" s="22"/>
      <c r="BJ1108" s="22"/>
      <c r="BK1108" s="53"/>
      <c r="BL1108" s="53"/>
      <c r="BN1108" s="53"/>
      <c r="BO1108" s="53"/>
      <c r="BP1108" s="111"/>
    </row>
    <row r="1109" spans="60:68" x14ac:dyDescent="0.3">
      <c r="BH1109" s="108" t="str">
        <f t="shared" si="48"/>
        <v/>
      </c>
      <c r="BI1109" s="22"/>
      <c r="BJ1109" s="22"/>
      <c r="BK1109" s="53"/>
      <c r="BL1109" s="53"/>
      <c r="BN1109" s="53"/>
      <c r="BO1109" s="53"/>
      <c r="BP1109" s="111"/>
    </row>
    <row r="1110" spans="60:68" x14ac:dyDescent="0.3">
      <c r="BH1110" s="108" t="str">
        <f t="shared" si="48"/>
        <v/>
      </c>
      <c r="BI1110" s="22"/>
      <c r="BJ1110" s="22"/>
      <c r="BK1110" s="53"/>
      <c r="BL1110" s="53"/>
      <c r="BN1110" s="53"/>
      <c r="BO1110" s="53"/>
      <c r="BP1110" s="111"/>
    </row>
    <row r="1111" spans="60:68" x14ac:dyDescent="0.3">
      <c r="BH1111" s="108" t="str">
        <f t="shared" si="48"/>
        <v/>
      </c>
      <c r="BI1111" s="22"/>
      <c r="BJ1111" s="22"/>
      <c r="BK1111" s="53"/>
      <c r="BL1111" s="53"/>
      <c r="BN1111" s="53"/>
      <c r="BO1111" s="53"/>
      <c r="BP1111" s="111"/>
    </row>
    <row r="1112" spans="60:68" x14ac:dyDescent="0.3">
      <c r="BH1112" s="108" t="str">
        <f t="shared" si="48"/>
        <v/>
      </c>
      <c r="BI1112" s="22"/>
      <c r="BJ1112" s="22"/>
      <c r="BK1112" s="53"/>
      <c r="BL1112" s="53"/>
      <c r="BN1112" s="53"/>
      <c r="BO1112" s="53"/>
      <c r="BP1112" s="111"/>
    </row>
    <row r="1113" spans="60:68" x14ac:dyDescent="0.3">
      <c r="BH1113" s="108" t="str">
        <f t="shared" si="48"/>
        <v/>
      </c>
      <c r="BI1113" s="22"/>
      <c r="BJ1113" s="22"/>
      <c r="BK1113" s="53"/>
      <c r="BL1113" s="53"/>
      <c r="BN1113" s="53"/>
      <c r="BO1113" s="53"/>
      <c r="BP1113" s="111"/>
    </row>
    <row r="1114" spans="60:68" x14ac:dyDescent="0.3">
      <c r="BH1114" s="108" t="str">
        <f t="shared" si="48"/>
        <v/>
      </c>
      <c r="BI1114" s="22"/>
      <c r="BJ1114" s="22"/>
      <c r="BK1114" s="53"/>
      <c r="BL1114" s="53"/>
      <c r="BN1114" s="53"/>
      <c r="BO1114" s="53"/>
      <c r="BP1114" s="111"/>
    </row>
    <row r="1115" spans="60:68" x14ac:dyDescent="0.3">
      <c r="BH1115" s="108" t="str">
        <f t="shared" si="48"/>
        <v/>
      </c>
      <c r="BI1115" s="22"/>
      <c r="BJ1115" s="22"/>
      <c r="BK1115" s="53"/>
      <c r="BL1115" s="53"/>
      <c r="BN1115" s="53"/>
      <c r="BO1115" s="53"/>
      <c r="BP1115" s="111"/>
    </row>
    <row r="1116" spans="60:68" x14ac:dyDescent="0.3">
      <c r="BH1116" s="108" t="str">
        <f t="shared" si="48"/>
        <v/>
      </c>
      <c r="BI1116" s="22"/>
      <c r="BJ1116" s="22"/>
      <c r="BK1116" s="53"/>
      <c r="BL1116" s="53"/>
      <c r="BN1116" s="53"/>
      <c r="BO1116" s="53"/>
      <c r="BP1116" s="111"/>
    </row>
    <row r="1117" spans="60:68" x14ac:dyDescent="0.3">
      <c r="BH1117" s="108" t="str">
        <f t="shared" si="48"/>
        <v/>
      </c>
      <c r="BI1117" s="22"/>
      <c r="BJ1117" s="22"/>
      <c r="BK1117" s="53"/>
      <c r="BL1117" s="53"/>
      <c r="BN1117" s="53"/>
      <c r="BO1117" s="53"/>
      <c r="BP1117" s="111"/>
    </row>
    <row r="1118" spans="60:68" x14ac:dyDescent="0.3">
      <c r="BH1118" s="108" t="str">
        <f t="shared" si="48"/>
        <v/>
      </c>
      <c r="BI1118" s="22"/>
      <c r="BJ1118" s="22"/>
      <c r="BK1118" s="53"/>
      <c r="BL1118" s="53"/>
      <c r="BN1118" s="53"/>
      <c r="BO1118" s="53"/>
      <c r="BP1118" s="111"/>
    </row>
    <row r="1119" spans="60:68" x14ac:dyDescent="0.3">
      <c r="BH1119" s="108" t="str">
        <f t="shared" si="48"/>
        <v/>
      </c>
      <c r="BI1119" s="22"/>
      <c r="BJ1119" s="22"/>
      <c r="BK1119" s="53"/>
      <c r="BL1119" s="53"/>
      <c r="BN1119" s="53"/>
      <c r="BO1119" s="53"/>
      <c r="BP1119" s="111"/>
    </row>
    <row r="1120" spans="60:68" x14ac:dyDescent="0.3">
      <c r="BH1120" s="108" t="str">
        <f t="shared" si="48"/>
        <v/>
      </c>
      <c r="BI1120" s="22"/>
      <c r="BJ1120" s="22"/>
      <c r="BK1120" s="53"/>
      <c r="BL1120" s="53"/>
      <c r="BN1120" s="53"/>
      <c r="BO1120" s="53"/>
      <c r="BP1120" s="111"/>
    </row>
    <row r="1121" spans="60:68" x14ac:dyDescent="0.3">
      <c r="BH1121" s="108" t="str">
        <f t="shared" si="48"/>
        <v/>
      </c>
      <c r="BI1121" s="22"/>
      <c r="BJ1121" s="22"/>
      <c r="BK1121" s="53"/>
      <c r="BL1121" s="53"/>
      <c r="BN1121" s="53"/>
      <c r="BO1121" s="53"/>
      <c r="BP1121" s="111"/>
    </row>
    <row r="1122" spans="60:68" x14ac:dyDescent="0.3">
      <c r="BH1122" s="108" t="str">
        <f t="shared" si="48"/>
        <v/>
      </c>
      <c r="BI1122" s="22"/>
      <c r="BJ1122" s="22"/>
      <c r="BK1122" s="53"/>
      <c r="BL1122" s="53"/>
      <c r="BN1122" s="53"/>
      <c r="BO1122" s="53"/>
      <c r="BP1122" s="111"/>
    </row>
    <row r="1123" spans="60:68" x14ac:dyDescent="0.3">
      <c r="BH1123" s="108" t="str">
        <f t="shared" si="48"/>
        <v/>
      </c>
      <c r="BI1123" s="22"/>
      <c r="BJ1123" s="22"/>
      <c r="BK1123" s="53"/>
      <c r="BL1123" s="53"/>
      <c r="BN1123" s="53"/>
      <c r="BO1123" s="53"/>
      <c r="BP1123" s="111"/>
    </row>
    <row r="1124" spans="60:68" x14ac:dyDescent="0.3">
      <c r="BH1124" s="108" t="str">
        <f t="shared" si="48"/>
        <v/>
      </c>
      <c r="BI1124" s="22"/>
      <c r="BJ1124" s="22"/>
      <c r="BK1124" s="53"/>
      <c r="BL1124" s="53"/>
      <c r="BN1124" s="53"/>
      <c r="BO1124" s="53"/>
      <c r="BP1124" s="111"/>
    </row>
    <row r="1125" spans="60:68" x14ac:dyDescent="0.3">
      <c r="BH1125" s="108" t="str">
        <f t="shared" si="48"/>
        <v/>
      </c>
      <c r="BI1125" s="22"/>
      <c r="BJ1125" s="22"/>
      <c r="BK1125" s="53"/>
      <c r="BL1125" s="53"/>
      <c r="BN1125" s="53"/>
      <c r="BO1125" s="53"/>
      <c r="BP1125" s="111"/>
    </row>
    <row r="1126" spans="60:68" x14ac:dyDescent="0.3">
      <c r="BH1126" s="108" t="str">
        <f t="shared" si="48"/>
        <v/>
      </c>
      <c r="BI1126" s="22"/>
      <c r="BJ1126" s="22"/>
      <c r="BK1126" s="53"/>
      <c r="BL1126" s="53"/>
      <c r="BN1126" s="53"/>
      <c r="BO1126" s="53"/>
      <c r="BP1126" s="111"/>
    </row>
    <row r="1127" spans="60:68" x14ac:dyDescent="0.3">
      <c r="BH1127" s="108" t="str">
        <f t="shared" si="48"/>
        <v/>
      </c>
      <c r="BI1127" s="22"/>
      <c r="BJ1127" s="22"/>
      <c r="BK1127" s="53"/>
      <c r="BL1127" s="53"/>
      <c r="BN1127" s="53"/>
      <c r="BO1127" s="53"/>
      <c r="BP1127" s="111"/>
    </row>
    <row r="1128" spans="60:68" x14ac:dyDescent="0.3">
      <c r="BH1128" s="108" t="str">
        <f t="shared" si="48"/>
        <v/>
      </c>
      <c r="BI1128" s="22"/>
      <c r="BJ1128" s="22"/>
      <c r="BK1128" s="53"/>
      <c r="BL1128" s="53"/>
      <c r="BN1128" s="53"/>
      <c r="BO1128" s="53"/>
      <c r="BP1128" s="111"/>
    </row>
    <row r="1129" spans="60:68" x14ac:dyDescent="0.3">
      <c r="BH1129" s="108" t="str">
        <f t="shared" si="48"/>
        <v/>
      </c>
      <c r="BI1129" s="22"/>
      <c r="BJ1129" s="22"/>
      <c r="BK1129" s="53"/>
      <c r="BL1129" s="53"/>
      <c r="BN1129" s="53"/>
      <c r="BO1129" s="53"/>
      <c r="BP1129" s="111"/>
    </row>
    <row r="1130" spans="60:68" x14ac:dyDescent="0.3">
      <c r="BH1130" s="108" t="str">
        <f t="shared" si="48"/>
        <v/>
      </c>
      <c r="BI1130" s="22"/>
      <c r="BJ1130" s="22"/>
      <c r="BK1130" s="53"/>
      <c r="BL1130" s="53"/>
      <c r="BN1130" s="53"/>
      <c r="BO1130" s="53"/>
      <c r="BP1130" s="111"/>
    </row>
    <row r="1131" spans="60:68" x14ac:dyDescent="0.3">
      <c r="BH1131" s="108" t="str">
        <f t="shared" si="48"/>
        <v/>
      </c>
      <c r="BI1131" s="22"/>
      <c r="BJ1131" s="22"/>
      <c r="BK1131" s="53"/>
      <c r="BL1131" s="53"/>
      <c r="BN1131" s="53"/>
      <c r="BO1131" s="53"/>
      <c r="BP1131" s="111"/>
    </row>
    <row r="1132" spans="60:68" x14ac:dyDescent="0.3">
      <c r="BH1132" s="108" t="str">
        <f t="shared" si="48"/>
        <v/>
      </c>
      <c r="BI1132" s="22"/>
      <c r="BJ1132" s="22"/>
      <c r="BK1132" s="53"/>
      <c r="BL1132" s="53"/>
      <c r="BN1132" s="53"/>
      <c r="BO1132" s="53"/>
      <c r="BP1132" s="111"/>
    </row>
    <row r="1133" spans="60:68" x14ac:dyDescent="0.3">
      <c r="BH1133" s="108" t="str">
        <f t="shared" si="48"/>
        <v/>
      </c>
      <c r="BI1133" s="22"/>
      <c r="BJ1133" s="22"/>
      <c r="BK1133" s="53"/>
      <c r="BL1133" s="53"/>
      <c r="BN1133" s="53"/>
      <c r="BO1133" s="53"/>
      <c r="BP1133" s="111"/>
    </row>
    <row r="1134" spans="60:68" x14ac:dyDescent="0.3">
      <c r="BH1134" s="108" t="str">
        <f t="shared" si="48"/>
        <v/>
      </c>
      <c r="BI1134" s="22"/>
      <c r="BJ1134" s="22"/>
      <c r="BK1134" s="53"/>
      <c r="BL1134" s="53"/>
      <c r="BN1134" s="53"/>
      <c r="BO1134" s="53"/>
      <c r="BP1134" s="111"/>
    </row>
    <row r="1135" spans="60:68" x14ac:dyDescent="0.3">
      <c r="BH1135" s="108" t="str">
        <f t="shared" si="48"/>
        <v/>
      </c>
      <c r="BI1135" s="22"/>
      <c r="BJ1135" s="22"/>
      <c r="BK1135" s="53"/>
      <c r="BL1135" s="53"/>
      <c r="BN1135" s="53"/>
      <c r="BO1135" s="53"/>
      <c r="BP1135" s="111"/>
    </row>
    <row r="1136" spans="60:68" x14ac:dyDescent="0.3">
      <c r="BH1136" s="108" t="str">
        <f t="shared" si="48"/>
        <v/>
      </c>
      <c r="BI1136" s="22"/>
      <c r="BJ1136" s="22"/>
      <c r="BK1136" s="53"/>
      <c r="BL1136" s="53"/>
      <c r="BN1136" s="53"/>
      <c r="BO1136" s="53"/>
      <c r="BP1136" s="111"/>
    </row>
    <row r="1137" spans="60:68" x14ac:dyDescent="0.3">
      <c r="BH1137" s="108" t="str">
        <f t="shared" si="48"/>
        <v/>
      </c>
      <c r="BI1137" s="22"/>
      <c r="BJ1137" s="22"/>
      <c r="BK1137" s="53"/>
      <c r="BL1137" s="53"/>
      <c r="BN1137" s="53"/>
      <c r="BO1137" s="53"/>
      <c r="BP1137" s="111"/>
    </row>
    <row r="1138" spans="60:68" x14ac:dyDescent="0.3">
      <c r="BH1138" s="108" t="str">
        <f t="shared" si="48"/>
        <v/>
      </c>
      <c r="BI1138" s="22"/>
      <c r="BJ1138" s="22"/>
      <c r="BK1138" s="53"/>
      <c r="BL1138" s="53"/>
      <c r="BN1138" s="53"/>
      <c r="BO1138" s="53"/>
      <c r="BP1138" s="111"/>
    </row>
    <row r="1139" spans="60:68" x14ac:dyDescent="0.3">
      <c r="BH1139" s="108" t="str">
        <f t="shared" si="48"/>
        <v/>
      </c>
      <c r="BI1139" s="22"/>
      <c r="BJ1139" s="22"/>
      <c r="BK1139" s="53"/>
      <c r="BL1139" s="53"/>
      <c r="BN1139" s="53"/>
      <c r="BO1139" s="53"/>
      <c r="BP1139" s="111"/>
    </row>
    <row r="1140" spans="60:68" x14ac:dyDescent="0.3">
      <c r="BH1140" s="108" t="str">
        <f t="shared" si="48"/>
        <v/>
      </c>
      <c r="BI1140" s="22"/>
      <c r="BJ1140" s="22"/>
      <c r="BK1140" s="53"/>
      <c r="BL1140" s="53"/>
      <c r="BN1140" s="53"/>
      <c r="BO1140" s="53"/>
      <c r="BP1140" s="111"/>
    </row>
    <row r="1141" spans="60:68" x14ac:dyDescent="0.3">
      <c r="BH1141" s="108" t="str">
        <f t="shared" si="48"/>
        <v/>
      </c>
      <c r="BI1141" s="22"/>
      <c r="BJ1141" s="22"/>
      <c r="BK1141" s="53"/>
      <c r="BL1141" s="53"/>
      <c r="BN1141" s="53"/>
      <c r="BO1141" s="53"/>
      <c r="BP1141" s="111"/>
    </row>
    <row r="1142" spans="60:68" x14ac:dyDescent="0.3">
      <c r="BH1142" s="108" t="str">
        <f t="shared" si="48"/>
        <v/>
      </c>
      <c r="BI1142" s="22"/>
      <c r="BJ1142" s="22"/>
      <c r="BK1142" s="53"/>
      <c r="BL1142" s="53"/>
      <c r="BN1142" s="53"/>
      <c r="BO1142" s="53"/>
      <c r="BP1142" s="111"/>
    </row>
    <row r="1143" spans="60:68" x14ac:dyDescent="0.3">
      <c r="BH1143" s="108" t="str">
        <f t="shared" si="48"/>
        <v/>
      </c>
      <c r="BI1143" s="22"/>
      <c r="BJ1143" s="22"/>
      <c r="BK1143" s="53"/>
      <c r="BL1143" s="53"/>
      <c r="BN1143" s="53"/>
      <c r="BO1143" s="53"/>
      <c r="BP1143" s="111"/>
    </row>
    <row r="1144" spans="60:68" x14ac:dyDescent="0.3">
      <c r="BH1144" s="108" t="str">
        <f t="shared" si="48"/>
        <v/>
      </c>
      <c r="BI1144" s="22"/>
      <c r="BJ1144" s="22"/>
      <c r="BK1144" s="53"/>
      <c r="BL1144" s="53"/>
      <c r="BN1144" s="53"/>
      <c r="BO1144" s="53"/>
      <c r="BP1144" s="111"/>
    </row>
    <row r="1145" spans="60:68" x14ac:dyDescent="0.3">
      <c r="BH1145" s="108" t="str">
        <f t="shared" si="48"/>
        <v/>
      </c>
      <c r="BI1145" s="22"/>
      <c r="BJ1145" s="22"/>
      <c r="BK1145" s="53"/>
      <c r="BL1145" s="53"/>
      <c r="BN1145" s="53"/>
      <c r="BO1145" s="53"/>
      <c r="BP1145" s="111"/>
    </row>
    <row r="1146" spans="60:68" x14ac:dyDescent="0.3">
      <c r="BH1146" s="108" t="str">
        <f t="shared" si="48"/>
        <v/>
      </c>
      <c r="BI1146" s="22"/>
      <c r="BJ1146" s="22"/>
      <c r="BK1146" s="53"/>
      <c r="BL1146" s="53"/>
      <c r="BN1146" s="53"/>
      <c r="BO1146" s="53"/>
      <c r="BP1146" s="111"/>
    </row>
    <row r="1147" spans="60:68" x14ac:dyDescent="0.3">
      <c r="BH1147" s="108" t="str">
        <f t="shared" si="48"/>
        <v/>
      </c>
      <c r="BI1147" s="22"/>
      <c r="BJ1147" s="22"/>
      <c r="BK1147" s="53"/>
      <c r="BL1147" s="53"/>
      <c r="BN1147" s="53"/>
      <c r="BO1147" s="53"/>
      <c r="BP1147" s="111"/>
    </row>
    <row r="1148" spans="60:68" x14ac:dyDescent="0.3">
      <c r="BH1148" s="108" t="str">
        <f t="shared" si="48"/>
        <v/>
      </c>
      <c r="BI1148" s="22"/>
      <c r="BJ1148" s="22"/>
      <c r="BK1148" s="53"/>
      <c r="BL1148" s="53"/>
      <c r="BN1148" s="53"/>
      <c r="BO1148" s="53"/>
      <c r="BP1148" s="111"/>
    </row>
    <row r="1149" spans="60:68" x14ac:dyDescent="0.3">
      <c r="BH1149" s="108" t="str">
        <f t="shared" si="48"/>
        <v/>
      </c>
      <c r="BI1149" s="22"/>
      <c r="BJ1149" s="22"/>
      <c r="BK1149" s="53"/>
      <c r="BL1149" s="53"/>
      <c r="BN1149" s="53"/>
      <c r="BO1149" s="53"/>
      <c r="BP1149" s="111"/>
    </row>
    <row r="1150" spans="60:68" x14ac:dyDescent="0.3">
      <c r="BH1150" s="108" t="str">
        <f t="shared" si="48"/>
        <v/>
      </c>
      <c r="BI1150" s="22"/>
      <c r="BJ1150" s="22"/>
      <c r="BK1150" s="53"/>
      <c r="BL1150" s="53"/>
      <c r="BN1150" s="53"/>
      <c r="BO1150" s="53"/>
      <c r="BP1150" s="111"/>
    </row>
    <row r="1151" spans="60:68" x14ac:dyDescent="0.3">
      <c r="BH1151" s="108" t="str">
        <f t="shared" si="48"/>
        <v/>
      </c>
      <c r="BI1151" s="22"/>
      <c r="BJ1151" s="22"/>
      <c r="BK1151" s="53"/>
      <c r="BL1151" s="53"/>
      <c r="BN1151" s="53"/>
      <c r="BO1151" s="53"/>
      <c r="BP1151" s="111"/>
    </row>
    <row r="1152" spans="60:68" x14ac:dyDescent="0.3">
      <c r="BH1152" s="108" t="str">
        <f t="shared" si="48"/>
        <v/>
      </c>
      <c r="BI1152" s="22"/>
      <c r="BJ1152" s="22"/>
      <c r="BK1152" s="53"/>
      <c r="BL1152" s="53"/>
      <c r="BN1152" s="53"/>
      <c r="BO1152" s="53"/>
      <c r="BP1152" s="111"/>
    </row>
    <row r="1153" spans="60:68" x14ac:dyDescent="0.3">
      <c r="BH1153" s="108" t="str">
        <f t="shared" si="48"/>
        <v/>
      </c>
      <c r="BI1153" s="22"/>
      <c r="BJ1153" s="22"/>
      <c r="BK1153" s="53"/>
      <c r="BL1153" s="53"/>
      <c r="BN1153" s="53"/>
      <c r="BO1153" s="53"/>
      <c r="BP1153" s="111"/>
    </row>
    <row r="1154" spans="60:68" x14ac:dyDescent="0.3">
      <c r="BH1154" s="108" t="str">
        <f t="shared" si="48"/>
        <v/>
      </c>
      <c r="BI1154" s="22"/>
      <c r="BJ1154" s="22"/>
      <c r="BK1154" s="53"/>
      <c r="BL1154" s="53"/>
      <c r="BN1154" s="53"/>
      <c r="BO1154" s="53"/>
      <c r="BP1154" s="111"/>
    </row>
    <row r="1155" spans="60:68" x14ac:dyDescent="0.3">
      <c r="BH1155" s="108" t="str">
        <f t="shared" si="48"/>
        <v/>
      </c>
      <c r="BI1155" s="22"/>
      <c r="BJ1155" s="22"/>
      <c r="BK1155" s="53"/>
      <c r="BL1155" s="53"/>
      <c r="BN1155" s="53"/>
      <c r="BO1155" s="53"/>
      <c r="BP1155" s="111"/>
    </row>
    <row r="1156" spans="60:68" x14ac:dyDescent="0.3">
      <c r="BH1156" s="108" t="str">
        <f t="shared" ref="BH1156:BH1219" si="49">IF(OR(D1156="Aatrium/Fuajee",D1156="Kabinet/Büroo",D1156="Koridor",D1156="Koristus- ja hooldusruum",D1156="Kööginurk/Köök",D1156="Nõupidamise ruum",D1156="Ooteruum/Teenindusruum",D1156="Puhkeruum",D1156="WC"), 1, "")</f>
        <v/>
      </c>
      <c r="BI1156" s="22"/>
      <c r="BJ1156" s="22"/>
      <c r="BK1156" s="53"/>
      <c r="BL1156" s="53"/>
      <c r="BN1156" s="53"/>
      <c r="BO1156" s="53"/>
      <c r="BP1156" s="111"/>
    </row>
    <row r="1157" spans="60:68" x14ac:dyDescent="0.3">
      <c r="BH1157" s="108" t="str">
        <f t="shared" si="49"/>
        <v/>
      </c>
      <c r="BI1157" s="22"/>
      <c r="BJ1157" s="22"/>
      <c r="BK1157" s="53"/>
      <c r="BL1157" s="53"/>
      <c r="BN1157" s="53"/>
      <c r="BO1157" s="53"/>
      <c r="BP1157" s="111"/>
    </row>
    <row r="1158" spans="60:68" x14ac:dyDescent="0.3">
      <c r="BH1158" s="108" t="str">
        <f t="shared" si="49"/>
        <v/>
      </c>
      <c r="BI1158" s="22"/>
      <c r="BJ1158" s="22"/>
      <c r="BK1158" s="53"/>
      <c r="BL1158" s="53"/>
      <c r="BN1158" s="53"/>
      <c r="BO1158" s="53"/>
      <c r="BP1158" s="111"/>
    </row>
    <row r="1159" spans="60:68" x14ac:dyDescent="0.3">
      <c r="BH1159" s="108" t="str">
        <f t="shared" si="49"/>
        <v/>
      </c>
      <c r="BI1159" s="22"/>
      <c r="BJ1159" s="22"/>
      <c r="BK1159" s="53"/>
      <c r="BL1159" s="53"/>
      <c r="BN1159" s="53"/>
      <c r="BO1159" s="53"/>
      <c r="BP1159" s="111"/>
    </row>
    <row r="1160" spans="60:68" x14ac:dyDescent="0.3">
      <c r="BH1160" s="108" t="str">
        <f t="shared" si="49"/>
        <v/>
      </c>
      <c r="BI1160" s="22"/>
      <c r="BJ1160" s="22"/>
      <c r="BK1160" s="53"/>
      <c r="BL1160" s="53"/>
      <c r="BN1160" s="53"/>
      <c r="BO1160" s="53"/>
      <c r="BP1160" s="111"/>
    </row>
    <row r="1161" spans="60:68" x14ac:dyDescent="0.3">
      <c r="BH1161" s="108" t="str">
        <f t="shared" si="49"/>
        <v/>
      </c>
      <c r="BI1161" s="22"/>
      <c r="BJ1161" s="22"/>
      <c r="BK1161" s="53"/>
      <c r="BL1161" s="53"/>
      <c r="BN1161" s="53"/>
      <c r="BO1161" s="53"/>
      <c r="BP1161" s="111"/>
    </row>
    <row r="1162" spans="60:68" x14ac:dyDescent="0.3">
      <c r="BH1162" s="108" t="str">
        <f t="shared" si="49"/>
        <v/>
      </c>
      <c r="BI1162" s="22"/>
      <c r="BJ1162" s="22"/>
      <c r="BK1162" s="53"/>
      <c r="BL1162" s="53"/>
      <c r="BN1162" s="53"/>
      <c r="BO1162" s="53"/>
      <c r="BP1162" s="111"/>
    </row>
    <row r="1163" spans="60:68" x14ac:dyDescent="0.3">
      <c r="BH1163" s="108" t="str">
        <f t="shared" si="49"/>
        <v/>
      </c>
      <c r="BI1163" s="22"/>
      <c r="BJ1163" s="22"/>
      <c r="BK1163" s="53"/>
      <c r="BL1163" s="53"/>
      <c r="BN1163" s="53"/>
      <c r="BO1163" s="53"/>
      <c r="BP1163" s="111"/>
    </row>
    <row r="1164" spans="60:68" x14ac:dyDescent="0.3">
      <c r="BH1164" s="108" t="str">
        <f t="shared" si="49"/>
        <v/>
      </c>
      <c r="BI1164" s="22"/>
      <c r="BJ1164" s="22"/>
      <c r="BK1164" s="53"/>
      <c r="BL1164" s="53"/>
      <c r="BN1164" s="53"/>
      <c r="BO1164" s="53"/>
      <c r="BP1164" s="111"/>
    </row>
    <row r="1165" spans="60:68" x14ac:dyDescent="0.3">
      <c r="BH1165" s="108" t="str">
        <f t="shared" si="49"/>
        <v/>
      </c>
      <c r="BI1165" s="22"/>
      <c r="BJ1165" s="22"/>
      <c r="BK1165" s="53"/>
      <c r="BL1165" s="53"/>
      <c r="BN1165" s="53"/>
      <c r="BO1165" s="53"/>
      <c r="BP1165" s="111"/>
    </row>
    <row r="1166" spans="60:68" x14ac:dyDescent="0.3">
      <c r="BH1166" s="108" t="str">
        <f t="shared" si="49"/>
        <v/>
      </c>
      <c r="BI1166" s="22"/>
      <c r="BJ1166" s="22"/>
      <c r="BK1166" s="53"/>
      <c r="BL1166" s="53"/>
      <c r="BN1166" s="53"/>
      <c r="BO1166" s="53"/>
      <c r="BP1166" s="111"/>
    </row>
    <row r="1167" spans="60:68" x14ac:dyDescent="0.3">
      <c r="BH1167" s="108" t="str">
        <f t="shared" si="49"/>
        <v/>
      </c>
      <c r="BI1167" s="22"/>
      <c r="BJ1167" s="22"/>
      <c r="BK1167" s="53"/>
      <c r="BL1167" s="53"/>
      <c r="BN1167" s="53"/>
      <c r="BO1167" s="53"/>
      <c r="BP1167" s="111"/>
    </row>
    <row r="1168" spans="60:68" x14ac:dyDescent="0.3">
      <c r="BH1168" s="108" t="str">
        <f t="shared" si="49"/>
        <v/>
      </c>
      <c r="BI1168" s="22"/>
      <c r="BJ1168" s="22"/>
      <c r="BK1168" s="53"/>
      <c r="BL1168" s="53"/>
      <c r="BN1168" s="53"/>
      <c r="BO1168" s="53"/>
      <c r="BP1168" s="111"/>
    </row>
    <row r="1169" spans="60:68" x14ac:dyDescent="0.3">
      <c r="BH1169" s="108" t="str">
        <f t="shared" si="49"/>
        <v/>
      </c>
      <c r="BI1169" s="22"/>
      <c r="BJ1169" s="22"/>
      <c r="BK1169" s="53"/>
      <c r="BL1169" s="53"/>
      <c r="BN1169" s="53"/>
      <c r="BO1169" s="53"/>
      <c r="BP1169" s="111"/>
    </row>
    <row r="1170" spans="60:68" x14ac:dyDescent="0.3">
      <c r="BH1170" s="108" t="str">
        <f t="shared" si="49"/>
        <v/>
      </c>
      <c r="BI1170" s="22"/>
      <c r="BJ1170" s="22"/>
      <c r="BK1170" s="53"/>
      <c r="BL1170" s="53"/>
      <c r="BN1170" s="53"/>
      <c r="BO1170" s="53"/>
      <c r="BP1170" s="111"/>
    </row>
    <row r="1171" spans="60:68" x14ac:dyDescent="0.3">
      <c r="BH1171" s="108" t="str">
        <f t="shared" si="49"/>
        <v/>
      </c>
      <c r="BI1171" s="22"/>
      <c r="BJ1171" s="22"/>
      <c r="BK1171" s="53"/>
      <c r="BL1171" s="53"/>
      <c r="BN1171" s="53"/>
      <c r="BO1171" s="53"/>
      <c r="BP1171" s="111"/>
    </row>
    <row r="1172" spans="60:68" x14ac:dyDescent="0.3">
      <c r="BH1172" s="108" t="str">
        <f t="shared" si="49"/>
        <v/>
      </c>
      <c r="BI1172" s="22"/>
      <c r="BJ1172" s="22"/>
      <c r="BK1172" s="53"/>
      <c r="BL1172" s="53"/>
      <c r="BN1172" s="53"/>
      <c r="BO1172" s="53"/>
      <c r="BP1172" s="111"/>
    </row>
    <row r="1173" spans="60:68" x14ac:dyDescent="0.3">
      <c r="BH1173" s="108" t="str">
        <f t="shared" si="49"/>
        <v/>
      </c>
      <c r="BI1173" s="22"/>
      <c r="BJ1173" s="22"/>
      <c r="BK1173" s="53"/>
      <c r="BL1173" s="53"/>
      <c r="BN1173" s="53"/>
      <c r="BO1173" s="53"/>
      <c r="BP1173" s="111"/>
    </row>
    <row r="1174" spans="60:68" x14ac:dyDescent="0.3">
      <c r="BH1174" s="108" t="str">
        <f t="shared" si="49"/>
        <v/>
      </c>
      <c r="BI1174" s="22"/>
      <c r="BJ1174" s="22"/>
      <c r="BK1174" s="53"/>
      <c r="BL1174" s="53"/>
      <c r="BN1174" s="53"/>
      <c r="BO1174" s="53"/>
      <c r="BP1174" s="111"/>
    </row>
    <row r="1175" spans="60:68" x14ac:dyDescent="0.3">
      <c r="BH1175" s="108" t="str">
        <f t="shared" si="49"/>
        <v/>
      </c>
      <c r="BI1175" s="22"/>
      <c r="BJ1175" s="22"/>
      <c r="BK1175" s="53"/>
      <c r="BL1175" s="53"/>
      <c r="BN1175" s="53"/>
      <c r="BO1175" s="53"/>
      <c r="BP1175" s="111"/>
    </row>
    <row r="1176" spans="60:68" x14ac:dyDescent="0.3">
      <c r="BH1176" s="108" t="str">
        <f t="shared" si="49"/>
        <v/>
      </c>
      <c r="BI1176" s="22"/>
      <c r="BJ1176" s="22"/>
      <c r="BK1176" s="53"/>
      <c r="BL1176" s="53"/>
      <c r="BN1176" s="53"/>
      <c r="BO1176" s="53"/>
      <c r="BP1176" s="111"/>
    </row>
    <row r="1177" spans="60:68" x14ac:dyDescent="0.3">
      <c r="BH1177" s="108" t="str">
        <f t="shared" si="49"/>
        <v/>
      </c>
      <c r="BI1177" s="22"/>
      <c r="BJ1177" s="22"/>
      <c r="BK1177" s="53"/>
      <c r="BL1177" s="53"/>
      <c r="BN1177" s="53"/>
      <c r="BO1177" s="53"/>
      <c r="BP1177" s="111"/>
    </row>
    <row r="1178" spans="60:68" x14ac:dyDescent="0.3">
      <c r="BH1178" s="108" t="str">
        <f t="shared" si="49"/>
        <v/>
      </c>
      <c r="BI1178" s="22"/>
      <c r="BJ1178" s="22"/>
      <c r="BK1178" s="53"/>
      <c r="BL1178" s="53"/>
      <c r="BN1178" s="53"/>
      <c r="BO1178" s="53"/>
      <c r="BP1178" s="111"/>
    </row>
    <row r="1179" spans="60:68" x14ac:dyDescent="0.3">
      <c r="BH1179" s="108" t="str">
        <f t="shared" si="49"/>
        <v/>
      </c>
      <c r="BI1179" s="22"/>
      <c r="BJ1179" s="22"/>
      <c r="BK1179" s="53"/>
      <c r="BL1179" s="53"/>
      <c r="BN1179" s="53"/>
      <c r="BO1179" s="53"/>
      <c r="BP1179" s="111"/>
    </row>
    <row r="1180" spans="60:68" x14ac:dyDescent="0.3">
      <c r="BH1180" s="108" t="str">
        <f t="shared" si="49"/>
        <v/>
      </c>
      <c r="BI1180" s="22"/>
      <c r="BJ1180" s="22"/>
      <c r="BK1180" s="53"/>
      <c r="BL1180" s="53"/>
      <c r="BN1180" s="53"/>
      <c r="BO1180" s="53"/>
      <c r="BP1180" s="111"/>
    </row>
    <row r="1181" spans="60:68" x14ac:dyDescent="0.3">
      <c r="BH1181" s="108" t="str">
        <f t="shared" si="49"/>
        <v/>
      </c>
      <c r="BI1181" s="22"/>
      <c r="BJ1181" s="22"/>
      <c r="BK1181" s="53"/>
      <c r="BL1181" s="53"/>
      <c r="BN1181" s="53"/>
      <c r="BO1181" s="53"/>
      <c r="BP1181" s="111"/>
    </row>
    <row r="1182" spans="60:68" x14ac:dyDescent="0.3">
      <c r="BH1182" s="108" t="str">
        <f t="shared" si="49"/>
        <v/>
      </c>
      <c r="BI1182" s="22"/>
      <c r="BJ1182" s="22"/>
      <c r="BK1182" s="53"/>
      <c r="BL1182" s="53"/>
      <c r="BN1182" s="53"/>
      <c r="BO1182" s="53"/>
      <c r="BP1182" s="111"/>
    </row>
    <row r="1183" spans="60:68" x14ac:dyDescent="0.3">
      <c r="BH1183" s="108" t="str">
        <f t="shared" si="49"/>
        <v/>
      </c>
      <c r="BI1183" s="22"/>
      <c r="BJ1183" s="22"/>
      <c r="BK1183" s="53"/>
      <c r="BL1183" s="53"/>
      <c r="BN1183" s="53"/>
      <c r="BO1183" s="53"/>
      <c r="BP1183" s="111"/>
    </row>
    <row r="1184" spans="60:68" x14ac:dyDescent="0.3">
      <c r="BH1184" s="108" t="str">
        <f t="shared" si="49"/>
        <v/>
      </c>
      <c r="BI1184" s="22"/>
      <c r="BJ1184" s="22"/>
      <c r="BK1184" s="53"/>
      <c r="BL1184" s="53"/>
      <c r="BN1184" s="53"/>
      <c r="BO1184" s="53"/>
      <c r="BP1184" s="111"/>
    </row>
    <row r="1185" spans="60:68" x14ac:dyDescent="0.3">
      <c r="BH1185" s="108" t="str">
        <f t="shared" si="49"/>
        <v/>
      </c>
      <c r="BI1185" s="22"/>
      <c r="BJ1185" s="22"/>
      <c r="BK1185" s="53"/>
      <c r="BL1185" s="53"/>
      <c r="BN1185" s="53"/>
      <c r="BO1185" s="53"/>
      <c r="BP1185" s="111"/>
    </row>
    <row r="1186" spans="60:68" x14ac:dyDescent="0.3">
      <c r="BH1186" s="108" t="str">
        <f t="shared" si="49"/>
        <v/>
      </c>
      <c r="BI1186" s="22"/>
      <c r="BJ1186" s="22"/>
      <c r="BK1186" s="53"/>
      <c r="BL1186" s="53"/>
      <c r="BN1186" s="53"/>
      <c r="BO1186" s="53"/>
      <c r="BP1186" s="111"/>
    </row>
    <row r="1187" spans="60:68" x14ac:dyDescent="0.3">
      <c r="BH1187" s="108" t="str">
        <f t="shared" si="49"/>
        <v/>
      </c>
      <c r="BI1187" s="22"/>
      <c r="BJ1187" s="22"/>
      <c r="BK1187" s="53"/>
      <c r="BL1187" s="53"/>
      <c r="BN1187" s="53"/>
      <c r="BO1187" s="53"/>
      <c r="BP1187" s="111"/>
    </row>
    <row r="1188" spans="60:68" x14ac:dyDescent="0.3">
      <c r="BH1188" s="108" t="str">
        <f t="shared" si="49"/>
        <v/>
      </c>
      <c r="BI1188" s="22"/>
      <c r="BJ1188" s="22"/>
      <c r="BK1188" s="53"/>
      <c r="BL1188" s="53"/>
      <c r="BN1188" s="53"/>
      <c r="BO1188" s="53"/>
      <c r="BP1188" s="111"/>
    </row>
    <row r="1189" spans="60:68" x14ac:dyDescent="0.3">
      <c r="BH1189" s="108" t="str">
        <f t="shared" si="49"/>
        <v/>
      </c>
      <c r="BI1189" s="22"/>
      <c r="BJ1189" s="22"/>
      <c r="BK1189" s="53"/>
      <c r="BL1189" s="53"/>
      <c r="BN1189" s="53"/>
      <c r="BO1189" s="53"/>
      <c r="BP1189" s="111"/>
    </row>
    <row r="1190" spans="60:68" x14ac:dyDescent="0.3">
      <c r="BH1190" s="108" t="str">
        <f t="shared" si="49"/>
        <v/>
      </c>
      <c r="BI1190" s="22"/>
      <c r="BJ1190" s="22"/>
      <c r="BK1190" s="53"/>
      <c r="BL1190" s="53"/>
      <c r="BN1190" s="53"/>
      <c r="BO1190" s="53"/>
      <c r="BP1190" s="111"/>
    </row>
    <row r="1191" spans="60:68" x14ac:dyDescent="0.3">
      <c r="BH1191" s="108" t="str">
        <f t="shared" si="49"/>
        <v/>
      </c>
      <c r="BI1191" s="22"/>
      <c r="BJ1191" s="22"/>
      <c r="BK1191" s="53"/>
      <c r="BL1191" s="53"/>
      <c r="BN1191" s="53"/>
      <c r="BO1191" s="53"/>
      <c r="BP1191" s="111"/>
    </row>
    <row r="1192" spans="60:68" x14ac:dyDescent="0.3">
      <c r="BH1192" s="108" t="str">
        <f t="shared" si="49"/>
        <v/>
      </c>
      <c r="BI1192" s="22"/>
      <c r="BJ1192" s="22"/>
      <c r="BK1192" s="53"/>
      <c r="BL1192" s="53"/>
      <c r="BN1192" s="53"/>
      <c r="BO1192" s="53"/>
      <c r="BP1192" s="111"/>
    </row>
    <row r="1193" spans="60:68" x14ac:dyDescent="0.3">
      <c r="BH1193" s="108" t="str">
        <f t="shared" si="49"/>
        <v/>
      </c>
      <c r="BI1193" s="22"/>
      <c r="BJ1193" s="22"/>
      <c r="BK1193" s="53"/>
      <c r="BL1193" s="53"/>
      <c r="BN1193" s="53"/>
      <c r="BO1193" s="53"/>
      <c r="BP1193" s="111"/>
    </row>
    <row r="1194" spans="60:68" x14ac:dyDescent="0.3">
      <c r="BH1194" s="108" t="str">
        <f t="shared" si="49"/>
        <v/>
      </c>
      <c r="BI1194" s="22"/>
      <c r="BJ1194" s="22"/>
      <c r="BK1194" s="53"/>
      <c r="BL1194" s="53"/>
      <c r="BN1194" s="53"/>
      <c r="BO1194" s="53"/>
      <c r="BP1194" s="111"/>
    </row>
    <row r="1195" spans="60:68" x14ac:dyDescent="0.3">
      <c r="BH1195" s="108" t="str">
        <f t="shared" si="49"/>
        <v/>
      </c>
      <c r="BI1195" s="22"/>
      <c r="BJ1195" s="22"/>
      <c r="BK1195" s="53"/>
      <c r="BL1195" s="53"/>
      <c r="BN1195" s="53"/>
      <c r="BO1195" s="53"/>
      <c r="BP1195" s="111"/>
    </row>
    <row r="1196" spans="60:68" x14ac:dyDescent="0.3">
      <c r="BH1196" s="108" t="str">
        <f t="shared" si="49"/>
        <v/>
      </c>
      <c r="BI1196" s="22"/>
      <c r="BJ1196" s="22"/>
      <c r="BK1196" s="53"/>
      <c r="BL1196" s="53"/>
      <c r="BN1196" s="53"/>
      <c r="BO1196" s="53"/>
      <c r="BP1196" s="111"/>
    </row>
    <row r="1197" spans="60:68" x14ac:dyDescent="0.3">
      <c r="BH1197" s="108" t="str">
        <f t="shared" si="49"/>
        <v/>
      </c>
      <c r="BI1197" s="22"/>
      <c r="BJ1197" s="22"/>
      <c r="BK1197" s="53"/>
      <c r="BL1197" s="53"/>
      <c r="BN1197" s="53"/>
      <c r="BO1197" s="53"/>
      <c r="BP1197" s="111"/>
    </row>
    <row r="1198" spans="60:68" x14ac:dyDescent="0.3">
      <c r="BH1198" s="108" t="str">
        <f t="shared" si="49"/>
        <v/>
      </c>
      <c r="BI1198" s="22"/>
      <c r="BJ1198" s="22"/>
      <c r="BK1198" s="53"/>
      <c r="BL1198" s="53"/>
      <c r="BN1198" s="53"/>
      <c r="BO1198" s="53"/>
      <c r="BP1198" s="111"/>
    </row>
    <row r="1199" spans="60:68" x14ac:dyDescent="0.3">
      <c r="BH1199" s="108" t="str">
        <f t="shared" si="49"/>
        <v/>
      </c>
      <c r="BI1199" s="22"/>
      <c r="BJ1199" s="22"/>
      <c r="BK1199" s="53"/>
      <c r="BL1199" s="53"/>
      <c r="BN1199" s="53"/>
      <c r="BO1199" s="53"/>
      <c r="BP1199" s="111"/>
    </row>
    <row r="1200" spans="60:68" x14ac:dyDescent="0.3">
      <c r="BH1200" s="108" t="str">
        <f t="shared" si="49"/>
        <v/>
      </c>
      <c r="BI1200" s="22"/>
      <c r="BJ1200" s="22"/>
      <c r="BK1200" s="53"/>
      <c r="BL1200" s="53"/>
      <c r="BN1200" s="53"/>
      <c r="BO1200" s="53"/>
      <c r="BP1200" s="111"/>
    </row>
    <row r="1201" spans="60:68" x14ac:dyDescent="0.3">
      <c r="BH1201" s="108" t="str">
        <f t="shared" si="49"/>
        <v/>
      </c>
      <c r="BI1201" s="22"/>
      <c r="BJ1201" s="22"/>
      <c r="BK1201" s="53"/>
      <c r="BL1201" s="53"/>
      <c r="BN1201" s="53"/>
      <c r="BO1201" s="53"/>
      <c r="BP1201" s="111"/>
    </row>
    <row r="1202" spans="60:68" x14ac:dyDescent="0.3">
      <c r="BH1202" s="108" t="str">
        <f t="shared" si="49"/>
        <v/>
      </c>
      <c r="BI1202" s="22"/>
      <c r="BJ1202" s="22"/>
      <c r="BK1202" s="53"/>
      <c r="BL1202" s="53"/>
      <c r="BN1202" s="53"/>
      <c r="BO1202" s="53"/>
      <c r="BP1202" s="111"/>
    </row>
    <row r="1203" spans="60:68" x14ac:dyDescent="0.3">
      <c r="BH1203" s="108" t="str">
        <f t="shared" si="49"/>
        <v/>
      </c>
      <c r="BI1203" s="22"/>
      <c r="BJ1203" s="22"/>
      <c r="BK1203" s="53"/>
      <c r="BL1203" s="53"/>
      <c r="BN1203" s="53"/>
      <c r="BO1203" s="53"/>
      <c r="BP1203" s="111"/>
    </row>
    <row r="1204" spans="60:68" x14ac:dyDescent="0.3">
      <c r="BH1204" s="108" t="str">
        <f t="shared" si="49"/>
        <v/>
      </c>
      <c r="BI1204" s="22"/>
      <c r="BJ1204" s="22"/>
      <c r="BK1204" s="53"/>
      <c r="BL1204" s="53"/>
      <c r="BN1204" s="53"/>
      <c r="BO1204" s="53"/>
      <c r="BP1204" s="111"/>
    </row>
    <row r="1205" spans="60:68" x14ac:dyDescent="0.3">
      <c r="BH1205" s="108" t="str">
        <f t="shared" si="49"/>
        <v/>
      </c>
      <c r="BI1205" s="22"/>
      <c r="BJ1205" s="22"/>
      <c r="BK1205" s="53"/>
      <c r="BL1205" s="53"/>
      <c r="BN1205" s="53"/>
      <c r="BO1205" s="53"/>
      <c r="BP1205" s="111"/>
    </row>
    <row r="1206" spans="60:68" x14ac:dyDescent="0.3">
      <c r="BH1206" s="108" t="str">
        <f t="shared" si="49"/>
        <v/>
      </c>
      <c r="BI1206" s="22"/>
      <c r="BJ1206" s="22"/>
      <c r="BK1206" s="53"/>
      <c r="BL1206" s="53"/>
      <c r="BN1206" s="53"/>
      <c r="BO1206" s="53"/>
      <c r="BP1206" s="111"/>
    </row>
    <row r="1207" spans="60:68" x14ac:dyDescent="0.3">
      <c r="BH1207" s="108" t="str">
        <f t="shared" si="49"/>
        <v/>
      </c>
      <c r="BI1207" s="22"/>
      <c r="BJ1207" s="22"/>
      <c r="BK1207" s="53"/>
      <c r="BL1207" s="53"/>
      <c r="BN1207" s="53"/>
      <c r="BO1207" s="53"/>
      <c r="BP1207" s="111"/>
    </row>
    <row r="1208" spans="60:68" x14ac:dyDescent="0.3">
      <c r="BH1208" s="108" t="str">
        <f t="shared" si="49"/>
        <v/>
      </c>
      <c r="BI1208" s="22"/>
      <c r="BJ1208" s="22"/>
      <c r="BK1208" s="53"/>
      <c r="BL1208" s="53"/>
      <c r="BN1208" s="53"/>
      <c r="BO1208" s="53"/>
      <c r="BP1208" s="111"/>
    </row>
    <row r="1209" spans="60:68" x14ac:dyDescent="0.3">
      <c r="BH1209" s="108" t="str">
        <f t="shared" si="49"/>
        <v/>
      </c>
      <c r="BI1209" s="22"/>
      <c r="BJ1209" s="22"/>
      <c r="BK1209" s="53"/>
      <c r="BL1209" s="53"/>
      <c r="BN1209" s="53"/>
      <c r="BO1209" s="53"/>
      <c r="BP1209" s="111"/>
    </row>
    <row r="1210" spans="60:68" x14ac:dyDescent="0.3">
      <c r="BH1210" s="108" t="str">
        <f t="shared" si="49"/>
        <v/>
      </c>
      <c r="BI1210" s="22"/>
      <c r="BJ1210" s="22"/>
      <c r="BK1210" s="53"/>
      <c r="BL1210" s="53"/>
      <c r="BN1210" s="53"/>
      <c r="BO1210" s="53"/>
      <c r="BP1210" s="111"/>
    </row>
    <row r="1211" spans="60:68" x14ac:dyDescent="0.3">
      <c r="BH1211" s="108" t="str">
        <f t="shared" si="49"/>
        <v/>
      </c>
      <c r="BI1211" s="22"/>
      <c r="BJ1211" s="22"/>
      <c r="BK1211" s="53"/>
      <c r="BL1211" s="53"/>
      <c r="BN1211" s="53"/>
      <c r="BO1211" s="53"/>
      <c r="BP1211" s="111"/>
    </row>
    <row r="1212" spans="60:68" x14ac:dyDescent="0.3">
      <c r="BH1212" s="108" t="str">
        <f t="shared" si="49"/>
        <v/>
      </c>
      <c r="BI1212" s="22"/>
      <c r="BJ1212" s="22"/>
      <c r="BK1212" s="53"/>
      <c r="BL1212" s="53"/>
      <c r="BN1212" s="53"/>
      <c r="BO1212" s="53"/>
      <c r="BP1212" s="111"/>
    </row>
    <row r="1213" spans="60:68" x14ac:dyDescent="0.3">
      <c r="BH1213" s="108" t="str">
        <f t="shared" si="49"/>
        <v/>
      </c>
      <c r="BI1213" s="22"/>
      <c r="BJ1213" s="22"/>
      <c r="BK1213" s="53"/>
      <c r="BL1213" s="53"/>
      <c r="BN1213" s="53"/>
      <c r="BO1213" s="53"/>
      <c r="BP1213" s="111"/>
    </row>
    <row r="1214" spans="60:68" x14ac:dyDescent="0.3">
      <c r="BH1214" s="108" t="str">
        <f t="shared" si="49"/>
        <v/>
      </c>
      <c r="BI1214" s="22"/>
      <c r="BJ1214" s="22"/>
      <c r="BK1214" s="53"/>
      <c r="BL1214" s="53"/>
      <c r="BN1214" s="53"/>
      <c r="BO1214" s="53"/>
      <c r="BP1214" s="111"/>
    </row>
    <row r="1215" spans="60:68" x14ac:dyDescent="0.3">
      <c r="BH1215" s="108" t="str">
        <f t="shared" si="49"/>
        <v/>
      </c>
      <c r="BI1215" s="22"/>
      <c r="BJ1215" s="22"/>
      <c r="BK1215" s="53"/>
      <c r="BL1215" s="53"/>
      <c r="BN1215" s="53"/>
      <c r="BO1215" s="53"/>
      <c r="BP1215" s="111"/>
    </row>
    <row r="1216" spans="60:68" x14ac:dyDescent="0.3">
      <c r="BH1216" s="108" t="str">
        <f t="shared" si="49"/>
        <v/>
      </c>
      <c r="BI1216" s="22"/>
      <c r="BJ1216" s="22"/>
      <c r="BK1216" s="53"/>
      <c r="BL1216" s="53"/>
      <c r="BN1216" s="53"/>
      <c r="BO1216" s="53"/>
      <c r="BP1216" s="111"/>
    </row>
    <row r="1217" spans="60:68" x14ac:dyDescent="0.3">
      <c r="BH1217" s="108" t="str">
        <f t="shared" si="49"/>
        <v/>
      </c>
      <c r="BI1217" s="22"/>
      <c r="BJ1217" s="22"/>
      <c r="BK1217" s="53"/>
      <c r="BL1217" s="53"/>
      <c r="BN1217" s="53"/>
      <c r="BO1217" s="53"/>
      <c r="BP1217" s="111"/>
    </row>
    <row r="1218" spans="60:68" x14ac:dyDescent="0.3">
      <c r="BH1218" s="108" t="str">
        <f t="shared" si="49"/>
        <v/>
      </c>
      <c r="BI1218" s="22"/>
      <c r="BJ1218" s="22"/>
      <c r="BK1218" s="53"/>
      <c r="BL1218" s="53"/>
      <c r="BN1218" s="53"/>
      <c r="BO1218" s="53"/>
      <c r="BP1218" s="111"/>
    </row>
    <row r="1219" spans="60:68" x14ac:dyDescent="0.3">
      <c r="BH1219" s="108" t="str">
        <f t="shared" si="49"/>
        <v/>
      </c>
      <c r="BI1219" s="22"/>
      <c r="BJ1219" s="22"/>
      <c r="BK1219" s="53"/>
      <c r="BL1219" s="53"/>
      <c r="BN1219" s="53"/>
      <c r="BO1219" s="53"/>
      <c r="BP1219" s="111"/>
    </row>
    <row r="1220" spans="60:68" x14ac:dyDescent="0.3">
      <c r="BH1220" s="108" t="str">
        <f t="shared" ref="BH1220:BH1283" si="50">IF(OR(D1220="Aatrium/Fuajee",D1220="Kabinet/Büroo",D1220="Koridor",D1220="Koristus- ja hooldusruum",D1220="Kööginurk/Köök",D1220="Nõupidamise ruum",D1220="Ooteruum/Teenindusruum",D1220="Puhkeruum",D1220="WC"), 1, "")</f>
        <v/>
      </c>
      <c r="BI1220" s="22"/>
      <c r="BJ1220" s="22"/>
      <c r="BK1220" s="53"/>
      <c r="BL1220" s="53"/>
      <c r="BN1220" s="53"/>
      <c r="BO1220" s="53"/>
      <c r="BP1220" s="111"/>
    </row>
    <row r="1221" spans="60:68" x14ac:dyDescent="0.3">
      <c r="BH1221" s="108" t="str">
        <f t="shared" si="50"/>
        <v/>
      </c>
      <c r="BI1221" s="22"/>
      <c r="BJ1221" s="22"/>
      <c r="BK1221" s="53"/>
      <c r="BL1221" s="53"/>
      <c r="BN1221" s="53"/>
      <c r="BO1221" s="53"/>
      <c r="BP1221" s="111"/>
    </row>
    <row r="1222" spans="60:68" x14ac:dyDescent="0.3">
      <c r="BH1222" s="108" t="str">
        <f t="shared" si="50"/>
        <v/>
      </c>
      <c r="BI1222" s="22"/>
      <c r="BJ1222" s="22"/>
      <c r="BK1222" s="53"/>
      <c r="BL1222" s="53"/>
      <c r="BN1222" s="53"/>
      <c r="BO1222" s="53"/>
      <c r="BP1222" s="111"/>
    </row>
    <row r="1223" spans="60:68" x14ac:dyDescent="0.3">
      <c r="BH1223" s="108" t="str">
        <f t="shared" si="50"/>
        <v/>
      </c>
      <c r="BI1223" s="22"/>
      <c r="BJ1223" s="22"/>
      <c r="BK1223" s="53"/>
      <c r="BL1223" s="53"/>
      <c r="BN1223" s="53"/>
      <c r="BO1223" s="53"/>
      <c r="BP1223" s="111"/>
    </row>
    <row r="1224" spans="60:68" x14ac:dyDescent="0.3">
      <c r="BH1224" s="108" t="str">
        <f t="shared" si="50"/>
        <v/>
      </c>
      <c r="BI1224" s="22"/>
      <c r="BJ1224" s="22"/>
      <c r="BK1224" s="53"/>
      <c r="BL1224" s="53"/>
      <c r="BN1224" s="53"/>
      <c r="BO1224" s="53"/>
      <c r="BP1224" s="111"/>
    </row>
    <row r="1225" spans="60:68" x14ac:dyDescent="0.3">
      <c r="BH1225" s="108" t="str">
        <f t="shared" si="50"/>
        <v/>
      </c>
      <c r="BI1225" s="22"/>
      <c r="BJ1225" s="22"/>
      <c r="BK1225" s="53"/>
      <c r="BL1225" s="53"/>
      <c r="BN1225" s="53"/>
      <c r="BO1225" s="53"/>
      <c r="BP1225" s="111"/>
    </row>
    <row r="1226" spans="60:68" x14ac:dyDescent="0.3">
      <c r="BH1226" s="108" t="str">
        <f t="shared" si="50"/>
        <v/>
      </c>
      <c r="BI1226" s="22"/>
      <c r="BJ1226" s="22"/>
      <c r="BK1226" s="53"/>
      <c r="BL1226" s="53"/>
      <c r="BN1226" s="53"/>
      <c r="BO1226" s="53"/>
      <c r="BP1226" s="111"/>
    </row>
    <row r="1227" spans="60:68" x14ac:dyDescent="0.3">
      <c r="BH1227" s="108" t="str">
        <f t="shared" si="50"/>
        <v/>
      </c>
      <c r="BI1227" s="22"/>
      <c r="BJ1227" s="22"/>
      <c r="BK1227" s="53"/>
      <c r="BL1227" s="53"/>
      <c r="BN1227" s="53"/>
      <c r="BO1227" s="53"/>
      <c r="BP1227" s="111"/>
    </row>
    <row r="1228" spans="60:68" x14ac:dyDescent="0.3">
      <c r="BH1228" s="108" t="str">
        <f t="shared" si="50"/>
        <v/>
      </c>
      <c r="BI1228" s="22"/>
      <c r="BJ1228" s="22"/>
      <c r="BK1228" s="53"/>
      <c r="BL1228" s="53"/>
      <c r="BN1228" s="53"/>
      <c r="BO1228" s="53"/>
      <c r="BP1228" s="111"/>
    </row>
    <row r="1229" spans="60:68" x14ac:dyDescent="0.3">
      <c r="BH1229" s="108" t="str">
        <f t="shared" si="50"/>
        <v/>
      </c>
      <c r="BI1229" s="22"/>
      <c r="BJ1229" s="22"/>
      <c r="BK1229" s="53"/>
      <c r="BL1229" s="53"/>
      <c r="BN1229" s="53"/>
      <c r="BO1229" s="53"/>
      <c r="BP1229" s="111"/>
    </row>
    <row r="1230" spans="60:68" x14ac:dyDescent="0.3">
      <c r="BH1230" s="108" t="str">
        <f t="shared" si="50"/>
        <v/>
      </c>
      <c r="BI1230" s="22"/>
      <c r="BJ1230" s="22"/>
      <c r="BK1230" s="53"/>
      <c r="BL1230" s="53"/>
      <c r="BN1230" s="53"/>
      <c r="BO1230" s="53"/>
      <c r="BP1230" s="111"/>
    </row>
    <row r="1231" spans="60:68" x14ac:dyDescent="0.3">
      <c r="BH1231" s="108" t="str">
        <f t="shared" si="50"/>
        <v/>
      </c>
      <c r="BI1231" s="22"/>
      <c r="BJ1231" s="22"/>
      <c r="BK1231" s="53"/>
      <c r="BL1231" s="53"/>
      <c r="BN1231" s="53"/>
      <c r="BO1231" s="53"/>
      <c r="BP1231" s="111"/>
    </row>
    <row r="1232" spans="60:68" x14ac:dyDescent="0.3">
      <c r="BH1232" s="108" t="str">
        <f t="shared" si="50"/>
        <v/>
      </c>
      <c r="BI1232" s="22"/>
      <c r="BJ1232" s="22"/>
      <c r="BK1232" s="53"/>
      <c r="BL1232" s="53"/>
      <c r="BN1232" s="53"/>
      <c r="BO1232" s="53"/>
      <c r="BP1232" s="111"/>
    </row>
    <row r="1233" spans="60:68" x14ac:dyDescent="0.3">
      <c r="BH1233" s="108" t="str">
        <f t="shared" si="50"/>
        <v/>
      </c>
      <c r="BI1233" s="22"/>
      <c r="BJ1233" s="22"/>
      <c r="BK1233" s="53"/>
      <c r="BL1233" s="53"/>
      <c r="BN1233" s="53"/>
      <c r="BO1233" s="53"/>
      <c r="BP1233" s="111"/>
    </row>
    <row r="1234" spans="60:68" x14ac:dyDescent="0.3">
      <c r="BH1234" s="108" t="str">
        <f t="shared" si="50"/>
        <v/>
      </c>
      <c r="BI1234" s="22"/>
      <c r="BJ1234" s="22"/>
      <c r="BK1234" s="53"/>
      <c r="BL1234" s="53"/>
      <c r="BN1234" s="53"/>
      <c r="BO1234" s="53"/>
      <c r="BP1234" s="111"/>
    </row>
    <row r="1235" spans="60:68" x14ac:dyDescent="0.3">
      <c r="BH1235" s="108" t="str">
        <f t="shared" si="50"/>
        <v/>
      </c>
      <c r="BI1235" s="22"/>
      <c r="BJ1235" s="22"/>
      <c r="BK1235" s="53"/>
      <c r="BL1235" s="53"/>
      <c r="BN1235" s="53"/>
      <c r="BO1235" s="53"/>
      <c r="BP1235" s="111"/>
    </row>
    <row r="1236" spans="60:68" x14ac:dyDescent="0.3">
      <c r="BH1236" s="108" t="str">
        <f t="shared" si="50"/>
        <v/>
      </c>
      <c r="BI1236" s="22"/>
      <c r="BJ1236" s="22"/>
      <c r="BK1236" s="53"/>
      <c r="BL1236" s="53"/>
      <c r="BN1236" s="53"/>
      <c r="BO1236" s="53"/>
      <c r="BP1236" s="111"/>
    </row>
    <row r="1237" spans="60:68" x14ac:dyDescent="0.3">
      <c r="BH1237" s="108" t="str">
        <f t="shared" si="50"/>
        <v/>
      </c>
      <c r="BI1237" s="22"/>
      <c r="BJ1237" s="22"/>
      <c r="BK1237" s="53"/>
      <c r="BL1237" s="53"/>
      <c r="BN1237" s="53"/>
      <c r="BO1237" s="53"/>
      <c r="BP1237" s="111"/>
    </row>
    <row r="1238" spans="60:68" x14ac:dyDescent="0.3">
      <c r="BH1238" s="108" t="str">
        <f t="shared" si="50"/>
        <v/>
      </c>
      <c r="BI1238" s="22"/>
      <c r="BJ1238" s="22"/>
      <c r="BK1238" s="53"/>
      <c r="BL1238" s="53"/>
      <c r="BN1238" s="53"/>
      <c r="BO1238" s="53"/>
      <c r="BP1238" s="111"/>
    </row>
    <row r="1239" spans="60:68" x14ac:dyDescent="0.3">
      <c r="BH1239" s="108" t="str">
        <f t="shared" si="50"/>
        <v/>
      </c>
      <c r="BI1239" s="22"/>
      <c r="BJ1239" s="22"/>
      <c r="BK1239" s="53"/>
      <c r="BL1239" s="53"/>
      <c r="BN1239" s="53"/>
      <c r="BO1239" s="53"/>
      <c r="BP1239" s="111"/>
    </row>
    <row r="1240" spans="60:68" x14ac:dyDescent="0.3">
      <c r="BH1240" s="108" t="str">
        <f t="shared" si="50"/>
        <v/>
      </c>
      <c r="BI1240" s="22"/>
      <c r="BJ1240" s="22"/>
      <c r="BK1240" s="53"/>
      <c r="BL1240" s="53"/>
      <c r="BN1240" s="53"/>
      <c r="BO1240" s="53"/>
      <c r="BP1240" s="111"/>
    </row>
    <row r="1241" spans="60:68" x14ac:dyDescent="0.3">
      <c r="BH1241" s="108" t="str">
        <f t="shared" si="50"/>
        <v/>
      </c>
      <c r="BI1241" s="22"/>
      <c r="BJ1241" s="22"/>
      <c r="BK1241" s="53"/>
      <c r="BL1241" s="53"/>
      <c r="BN1241" s="53"/>
      <c r="BO1241" s="53"/>
      <c r="BP1241" s="111"/>
    </row>
    <row r="1242" spans="60:68" x14ac:dyDescent="0.3">
      <c r="BH1242" s="108" t="str">
        <f t="shared" si="50"/>
        <v/>
      </c>
      <c r="BI1242" s="22"/>
      <c r="BJ1242" s="22"/>
      <c r="BK1242" s="53"/>
      <c r="BL1242" s="53"/>
      <c r="BN1242" s="53"/>
      <c r="BO1242" s="53"/>
      <c r="BP1242" s="111"/>
    </row>
    <row r="1243" spans="60:68" x14ac:dyDescent="0.3">
      <c r="BH1243" s="108" t="str">
        <f t="shared" si="50"/>
        <v/>
      </c>
      <c r="BI1243" s="22"/>
      <c r="BJ1243" s="22"/>
      <c r="BK1243" s="53"/>
      <c r="BL1243" s="53"/>
      <c r="BN1243" s="53"/>
      <c r="BO1243" s="53"/>
      <c r="BP1243" s="111"/>
    </row>
    <row r="1244" spans="60:68" x14ac:dyDescent="0.3">
      <c r="BH1244" s="108" t="str">
        <f t="shared" si="50"/>
        <v/>
      </c>
      <c r="BI1244" s="22"/>
      <c r="BJ1244" s="22"/>
      <c r="BK1244" s="53"/>
      <c r="BL1244" s="53"/>
      <c r="BN1244" s="53"/>
      <c r="BO1244" s="53"/>
      <c r="BP1244" s="111"/>
    </row>
    <row r="1245" spans="60:68" x14ac:dyDescent="0.3">
      <c r="BH1245" s="108" t="str">
        <f t="shared" si="50"/>
        <v/>
      </c>
      <c r="BI1245" s="22"/>
      <c r="BJ1245" s="22"/>
      <c r="BK1245" s="53"/>
      <c r="BL1245" s="53"/>
      <c r="BN1245" s="53"/>
      <c r="BO1245" s="53"/>
      <c r="BP1245" s="111"/>
    </row>
    <row r="1246" spans="60:68" x14ac:dyDescent="0.3">
      <c r="BH1246" s="108" t="str">
        <f t="shared" si="50"/>
        <v/>
      </c>
      <c r="BI1246" s="22"/>
      <c r="BJ1246" s="22"/>
      <c r="BK1246" s="53"/>
      <c r="BL1246" s="53"/>
      <c r="BN1246" s="53"/>
      <c r="BO1246" s="53"/>
      <c r="BP1246" s="111"/>
    </row>
    <row r="1247" spans="60:68" x14ac:dyDescent="0.3">
      <c r="BH1247" s="108" t="str">
        <f t="shared" si="50"/>
        <v/>
      </c>
      <c r="BI1247" s="22"/>
      <c r="BJ1247" s="22"/>
      <c r="BK1247" s="53"/>
      <c r="BL1247" s="53"/>
      <c r="BN1247" s="53"/>
      <c r="BO1247" s="53"/>
      <c r="BP1247" s="111"/>
    </row>
    <row r="1248" spans="60:68" x14ac:dyDescent="0.3">
      <c r="BH1248" s="108" t="str">
        <f t="shared" si="50"/>
        <v/>
      </c>
      <c r="BI1248" s="22"/>
      <c r="BJ1248" s="22"/>
      <c r="BK1248" s="53"/>
      <c r="BL1248" s="53"/>
      <c r="BN1248" s="53"/>
      <c r="BO1248" s="53"/>
      <c r="BP1248" s="111"/>
    </row>
    <row r="1249" spans="60:68" x14ac:dyDescent="0.3">
      <c r="BH1249" s="108" t="str">
        <f t="shared" si="50"/>
        <v/>
      </c>
      <c r="BI1249" s="22"/>
      <c r="BJ1249" s="22"/>
      <c r="BK1249" s="53"/>
      <c r="BL1249" s="53"/>
      <c r="BN1249" s="53"/>
      <c r="BO1249" s="53"/>
      <c r="BP1249" s="111"/>
    </row>
    <row r="1250" spans="60:68" x14ac:dyDescent="0.3">
      <c r="BH1250" s="108" t="str">
        <f t="shared" si="50"/>
        <v/>
      </c>
      <c r="BI1250" s="22"/>
      <c r="BJ1250" s="22"/>
      <c r="BK1250" s="53"/>
      <c r="BL1250" s="53"/>
      <c r="BN1250" s="53"/>
      <c r="BO1250" s="53"/>
      <c r="BP1250" s="111"/>
    </row>
    <row r="1251" spans="60:68" x14ac:dyDescent="0.3">
      <c r="BH1251" s="108" t="str">
        <f t="shared" si="50"/>
        <v/>
      </c>
      <c r="BI1251" s="22"/>
      <c r="BJ1251" s="22"/>
      <c r="BK1251" s="53"/>
      <c r="BL1251" s="53"/>
      <c r="BN1251" s="53"/>
      <c r="BO1251" s="53"/>
      <c r="BP1251" s="111"/>
    </row>
    <row r="1252" spans="60:68" x14ac:dyDescent="0.3">
      <c r="BH1252" s="108" t="str">
        <f t="shared" si="50"/>
        <v/>
      </c>
      <c r="BI1252" s="22"/>
      <c r="BJ1252" s="22"/>
      <c r="BK1252" s="53"/>
      <c r="BL1252" s="53"/>
      <c r="BN1252" s="53"/>
      <c r="BO1252" s="53"/>
      <c r="BP1252" s="111"/>
    </row>
    <row r="1253" spans="60:68" x14ac:dyDescent="0.3">
      <c r="BH1253" s="108" t="str">
        <f t="shared" si="50"/>
        <v/>
      </c>
      <c r="BI1253" s="22"/>
      <c r="BJ1253" s="22"/>
      <c r="BK1253" s="53"/>
      <c r="BL1253" s="53"/>
      <c r="BN1253" s="53"/>
      <c r="BO1253" s="53"/>
      <c r="BP1253" s="111"/>
    </row>
    <row r="1254" spans="60:68" x14ac:dyDescent="0.3">
      <c r="BH1254" s="108" t="str">
        <f t="shared" si="50"/>
        <v/>
      </c>
      <c r="BI1254" s="22"/>
      <c r="BJ1254" s="22"/>
      <c r="BK1254" s="53"/>
      <c r="BL1254" s="53"/>
      <c r="BN1254" s="53"/>
      <c r="BO1254" s="53"/>
      <c r="BP1254" s="111"/>
    </row>
    <row r="1255" spans="60:68" x14ac:dyDescent="0.3">
      <c r="BH1255" s="108" t="str">
        <f t="shared" si="50"/>
        <v/>
      </c>
      <c r="BI1255" s="22"/>
      <c r="BJ1255" s="22"/>
      <c r="BK1255" s="53"/>
      <c r="BL1255" s="53"/>
      <c r="BN1255" s="53"/>
      <c r="BO1255" s="53"/>
      <c r="BP1255" s="111"/>
    </row>
    <row r="1256" spans="60:68" x14ac:dyDescent="0.3">
      <c r="BH1256" s="108" t="str">
        <f t="shared" si="50"/>
        <v/>
      </c>
      <c r="BI1256" s="22"/>
      <c r="BJ1256" s="22"/>
      <c r="BK1256" s="53"/>
      <c r="BL1256" s="53"/>
      <c r="BN1256" s="53"/>
      <c r="BO1256" s="53"/>
      <c r="BP1256" s="111"/>
    </row>
    <row r="1257" spans="60:68" x14ac:dyDescent="0.3">
      <c r="BH1257" s="108" t="str">
        <f t="shared" si="50"/>
        <v/>
      </c>
      <c r="BI1257" s="22"/>
      <c r="BJ1257" s="22"/>
      <c r="BK1257" s="53"/>
      <c r="BL1257" s="53"/>
      <c r="BN1257" s="53"/>
      <c r="BO1257" s="53"/>
      <c r="BP1257" s="111"/>
    </row>
    <row r="1258" spans="60:68" x14ac:dyDescent="0.3">
      <c r="BH1258" s="108" t="str">
        <f t="shared" si="50"/>
        <v/>
      </c>
      <c r="BI1258" s="22"/>
      <c r="BJ1258" s="22"/>
      <c r="BK1258" s="53"/>
      <c r="BL1258" s="53"/>
      <c r="BN1258" s="53"/>
      <c r="BO1258" s="53"/>
      <c r="BP1258" s="111"/>
    </row>
    <row r="1259" spans="60:68" x14ac:dyDescent="0.3">
      <c r="BH1259" s="108" t="str">
        <f t="shared" si="50"/>
        <v/>
      </c>
      <c r="BI1259" s="22"/>
      <c r="BJ1259" s="22"/>
      <c r="BK1259" s="53"/>
      <c r="BL1259" s="53"/>
      <c r="BN1259" s="53"/>
      <c r="BO1259" s="53"/>
      <c r="BP1259" s="111"/>
    </row>
    <row r="1260" spans="60:68" x14ac:dyDescent="0.3">
      <c r="BH1260" s="108" t="str">
        <f t="shared" si="50"/>
        <v/>
      </c>
      <c r="BI1260" s="22"/>
      <c r="BJ1260" s="22"/>
      <c r="BK1260" s="53"/>
      <c r="BL1260" s="53"/>
      <c r="BN1260" s="53"/>
      <c r="BO1260" s="53"/>
      <c r="BP1260" s="111"/>
    </row>
    <row r="1261" spans="60:68" x14ac:dyDescent="0.3">
      <c r="BH1261" s="108" t="str">
        <f t="shared" si="50"/>
        <v/>
      </c>
      <c r="BI1261" s="22"/>
      <c r="BJ1261" s="22"/>
      <c r="BK1261" s="53"/>
      <c r="BL1261" s="53"/>
      <c r="BN1261" s="53"/>
      <c r="BO1261" s="53"/>
      <c r="BP1261" s="111"/>
    </row>
    <row r="1262" spans="60:68" x14ac:dyDescent="0.3">
      <c r="BH1262" s="108" t="str">
        <f t="shared" si="50"/>
        <v/>
      </c>
      <c r="BI1262" s="22"/>
      <c r="BJ1262" s="22"/>
      <c r="BK1262" s="53"/>
      <c r="BL1262" s="53"/>
      <c r="BN1262" s="53"/>
      <c r="BO1262" s="53"/>
      <c r="BP1262" s="111"/>
    </row>
    <row r="1263" spans="60:68" x14ac:dyDescent="0.3">
      <c r="BH1263" s="108" t="str">
        <f t="shared" si="50"/>
        <v/>
      </c>
      <c r="BI1263" s="22"/>
      <c r="BJ1263" s="22"/>
      <c r="BK1263" s="53"/>
      <c r="BL1263" s="53"/>
      <c r="BN1263" s="53"/>
      <c r="BO1263" s="53"/>
      <c r="BP1263" s="111"/>
    </row>
    <row r="1264" spans="60:68" x14ac:dyDescent="0.3">
      <c r="BH1264" s="108" t="str">
        <f t="shared" si="50"/>
        <v/>
      </c>
      <c r="BI1264" s="22"/>
      <c r="BJ1264" s="22"/>
      <c r="BK1264" s="53"/>
      <c r="BL1264" s="53"/>
      <c r="BN1264" s="53"/>
      <c r="BO1264" s="53"/>
      <c r="BP1264" s="111"/>
    </row>
    <row r="1265" spans="60:68" x14ac:dyDescent="0.3">
      <c r="BH1265" s="108" t="str">
        <f t="shared" si="50"/>
        <v/>
      </c>
      <c r="BI1265" s="22"/>
      <c r="BJ1265" s="22"/>
      <c r="BK1265" s="53"/>
      <c r="BL1265" s="53"/>
      <c r="BN1265" s="53"/>
      <c r="BO1265" s="53"/>
      <c r="BP1265" s="111"/>
    </row>
    <row r="1266" spans="60:68" x14ac:dyDescent="0.3">
      <c r="BH1266" s="108" t="str">
        <f t="shared" si="50"/>
        <v/>
      </c>
      <c r="BI1266" s="22"/>
      <c r="BJ1266" s="22"/>
      <c r="BK1266" s="53"/>
      <c r="BL1266" s="53"/>
      <c r="BN1266" s="53"/>
      <c r="BO1266" s="53"/>
      <c r="BP1266" s="111"/>
    </row>
    <row r="1267" spans="60:68" x14ac:dyDescent="0.3">
      <c r="BH1267" s="108" t="str">
        <f t="shared" si="50"/>
        <v/>
      </c>
      <c r="BI1267" s="22"/>
      <c r="BJ1267" s="22"/>
      <c r="BK1267" s="53"/>
      <c r="BL1267" s="53"/>
      <c r="BN1267" s="53"/>
      <c r="BO1267" s="53"/>
      <c r="BP1267" s="111"/>
    </row>
    <row r="1268" spans="60:68" x14ac:dyDescent="0.3">
      <c r="BH1268" s="108" t="str">
        <f t="shared" si="50"/>
        <v/>
      </c>
      <c r="BI1268" s="22"/>
      <c r="BJ1268" s="22"/>
      <c r="BK1268" s="53"/>
      <c r="BL1268" s="53"/>
      <c r="BN1268" s="53"/>
      <c r="BO1268" s="53"/>
      <c r="BP1268" s="111"/>
    </row>
    <row r="1269" spans="60:68" x14ac:dyDescent="0.3">
      <c r="BH1269" s="108" t="str">
        <f t="shared" si="50"/>
        <v/>
      </c>
      <c r="BI1269" s="22"/>
      <c r="BJ1269" s="22"/>
      <c r="BK1269" s="53"/>
      <c r="BL1269" s="53"/>
      <c r="BN1269" s="53"/>
      <c r="BO1269" s="53"/>
      <c r="BP1269" s="111"/>
    </row>
    <row r="1270" spans="60:68" x14ac:dyDescent="0.3">
      <c r="BH1270" s="108" t="str">
        <f t="shared" si="50"/>
        <v/>
      </c>
      <c r="BI1270" s="22"/>
      <c r="BJ1270" s="22"/>
      <c r="BK1270" s="53"/>
      <c r="BL1270" s="53"/>
      <c r="BN1270" s="53"/>
      <c r="BO1270" s="53"/>
      <c r="BP1270" s="111"/>
    </row>
    <row r="1271" spans="60:68" x14ac:dyDescent="0.3">
      <c r="BH1271" s="108" t="str">
        <f t="shared" si="50"/>
        <v/>
      </c>
      <c r="BI1271" s="22"/>
      <c r="BJ1271" s="22"/>
      <c r="BK1271" s="53"/>
      <c r="BL1271" s="53"/>
      <c r="BN1271" s="53"/>
      <c r="BO1271" s="53"/>
      <c r="BP1271" s="111"/>
    </row>
    <row r="1272" spans="60:68" x14ac:dyDescent="0.3">
      <c r="BH1272" s="108" t="str">
        <f t="shared" si="50"/>
        <v/>
      </c>
      <c r="BI1272" s="22"/>
      <c r="BJ1272" s="22"/>
      <c r="BK1272" s="53"/>
      <c r="BL1272" s="53"/>
      <c r="BN1272" s="53"/>
      <c r="BO1272" s="53"/>
      <c r="BP1272" s="111"/>
    </row>
    <row r="1273" spans="60:68" x14ac:dyDescent="0.3">
      <c r="BH1273" s="108" t="str">
        <f t="shared" si="50"/>
        <v/>
      </c>
      <c r="BI1273" s="22"/>
      <c r="BJ1273" s="22"/>
      <c r="BK1273" s="53"/>
      <c r="BL1273" s="53"/>
      <c r="BN1273" s="53"/>
      <c r="BO1273" s="53"/>
      <c r="BP1273" s="111"/>
    </row>
    <row r="1274" spans="60:68" x14ac:dyDescent="0.3">
      <c r="BH1274" s="108" t="str">
        <f t="shared" si="50"/>
        <v/>
      </c>
      <c r="BI1274" s="22"/>
      <c r="BJ1274" s="22"/>
      <c r="BK1274" s="53"/>
      <c r="BL1274" s="53"/>
      <c r="BN1274" s="53"/>
      <c r="BO1274" s="53"/>
      <c r="BP1274" s="111"/>
    </row>
    <row r="1275" spans="60:68" x14ac:dyDescent="0.3">
      <c r="BH1275" s="108" t="str">
        <f t="shared" si="50"/>
        <v/>
      </c>
      <c r="BI1275" s="22"/>
      <c r="BJ1275" s="22"/>
      <c r="BK1275" s="53"/>
      <c r="BL1275" s="53"/>
      <c r="BN1275" s="53"/>
      <c r="BO1275" s="53"/>
      <c r="BP1275" s="111"/>
    </row>
    <row r="1276" spans="60:68" x14ac:dyDescent="0.3">
      <c r="BH1276" s="108" t="str">
        <f t="shared" si="50"/>
        <v/>
      </c>
      <c r="BI1276" s="22"/>
      <c r="BJ1276" s="22"/>
      <c r="BK1276" s="53"/>
      <c r="BL1276" s="53"/>
      <c r="BN1276" s="53"/>
      <c r="BO1276" s="53"/>
      <c r="BP1276" s="111"/>
    </row>
    <row r="1277" spans="60:68" x14ac:dyDescent="0.3">
      <c r="BH1277" s="108" t="str">
        <f t="shared" si="50"/>
        <v/>
      </c>
      <c r="BI1277" s="22"/>
      <c r="BJ1277" s="22"/>
      <c r="BK1277" s="53"/>
      <c r="BL1277" s="53"/>
      <c r="BN1277" s="53"/>
      <c r="BO1277" s="53"/>
      <c r="BP1277" s="111"/>
    </row>
    <row r="1278" spans="60:68" x14ac:dyDescent="0.3">
      <c r="BH1278" s="108" t="str">
        <f t="shared" si="50"/>
        <v/>
      </c>
      <c r="BI1278" s="22"/>
      <c r="BJ1278" s="22"/>
      <c r="BK1278" s="53"/>
      <c r="BL1278" s="53"/>
      <c r="BN1278" s="53"/>
      <c r="BO1278" s="53"/>
      <c r="BP1278" s="111"/>
    </row>
    <row r="1279" spans="60:68" x14ac:dyDescent="0.3">
      <c r="BH1279" s="108" t="str">
        <f t="shared" si="50"/>
        <v/>
      </c>
      <c r="BI1279" s="22"/>
      <c r="BJ1279" s="22"/>
      <c r="BK1279" s="53"/>
      <c r="BL1279" s="53"/>
      <c r="BN1279" s="53"/>
      <c r="BO1279" s="53"/>
      <c r="BP1279" s="111"/>
    </row>
    <row r="1280" spans="60:68" x14ac:dyDescent="0.3">
      <c r="BH1280" s="108" t="str">
        <f t="shared" si="50"/>
        <v/>
      </c>
      <c r="BI1280" s="22"/>
      <c r="BJ1280" s="22"/>
      <c r="BK1280" s="53"/>
      <c r="BL1280" s="53"/>
      <c r="BN1280" s="53"/>
      <c r="BO1280" s="53"/>
      <c r="BP1280" s="111"/>
    </row>
    <row r="1281" spans="60:68" x14ac:dyDescent="0.3">
      <c r="BH1281" s="108" t="str">
        <f t="shared" si="50"/>
        <v/>
      </c>
      <c r="BI1281" s="22"/>
      <c r="BJ1281" s="22"/>
      <c r="BK1281" s="53"/>
      <c r="BL1281" s="53"/>
      <c r="BN1281" s="53"/>
      <c r="BO1281" s="53"/>
      <c r="BP1281" s="111"/>
    </row>
    <row r="1282" spans="60:68" x14ac:dyDescent="0.3">
      <c r="BH1282" s="108" t="str">
        <f t="shared" si="50"/>
        <v/>
      </c>
      <c r="BI1282" s="22"/>
      <c r="BJ1282" s="22"/>
      <c r="BK1282" s="53"/>
      <c r="BL1282" s="53"/>
      <c r="BN1282" s="53"/>
      <c r="BO1282" s="53"/>
      <c r="BP1282" s="111"/>
    </row>
    <row r="1283" spans="60:68" x14ac:dyDescent="0.3">
      <c r="BH1283" s="108" t="str">
        <f t="shared" si="50"/>
        <v/>
      </c>
      <c r="BI1283" s="22"/>
      <c r="BJ1283" s="22"/>
      <c r="BK1283" s="53"/>
      <c r="BL1283" s="53"/>
      <c r="BN1283" s="53"/>
      <c r="BO1283" s="53"/>
      <c r="BP1283" s="111"/>
    </row>
    <row r="1284" spans="60:68" x14ac:dyDescent="0.3">
      <c r="BH1284" s="108" t="str">
        <f t="shared" ref="BH1284:BH1347" si="51">IF(OR(D1284="Aatrium/Fuajee",D1284="Kabinet/Büroo",D1284="Koridor",D1284="Koristus- ja hooldusruum",D1284="Kööginurk/Köök",D1284="Nõupidamise ruum",D1284="Ooteruum/Teenindusruum",D1284="Puhkeruum",D1284="WC"), 1, "")</f>
        <v/>
      </c>
      <c r="BI1284" s="22"/>
      <c r="BJ1284" s="22"/>
      <c r="BK1284" s="53"/>
      <c r="BL1284" s="53"/>
      <c r="BN1284" s="53"/>
      <c r="BO1284" s="53"/>
      <c r="BP1284" s="111"/>
    </row>
    <row r="1285" spans="60:68" x14ac:dyDescent="0.3">
      <c r="BH1285" s="108" t="str">
        <f t="shared" si="51"/>
        <v/>
      </c>
      <c r="BI1285" s="22"/>
      <c r="BJ1285" s="22"/>
      <c r="BK1285" s="53"/>
      <c r="BL1285" s="53"/>
      <c r="BN1285" s="53"/>
      <c r="BO1285" s="53"/>
      <c r="BP1285" s="111"/>
    </row>
    <row r="1286" spans="60:68" x14ac:dyDescent="0.3">
      <c r="BH1286" s="108" t="str">
        <f t="shared" si="51"/>
        <v/>
      </c>
      <c r="BI1286" s="22"/>
      <c r="BJ1286" s="22"/>
      <c r="BK1286" s="53"/>
      <c r="BL1286" s="53"/>
      <c r="BN1286" s="53"/>
      <c r="BO1286" s="53"/>
      <c r="BP1286" s="111"/>
    </row>
    <row r="1287" spans="60:68" x14ac:dyDescent="0.3">
      <c r="BH1287" s="108" t="str">
        <f t="shared" si="51"/>
        <v/>
      </c>
      <c r="BI1287" s="22"/>
      <c r="BJ1287" s="22"/>
      <c r="BK1287" s="53"/>
      <c r="BL1287" s="53"/>
      <c r="BN1287" s="53"/>
      <c r="BO1287" s="53"/>
      <c r="BP1287" s="111"/>
    </row>
    <row r="1288" spans="60:68" x14ac:dyDescent="0.3">
      <c r="BH1288" s="108" t="str">
        <f t="shared" si="51"/>
        <v/>
      </c>
      <c r="BI1288" s="22"/>
      <c r="BJ1288" s="22"/>
      <c r="BK1288" s="53"/>
      <c r="BL1288" s="53"/>
      <c r="BN1288" s="53"/>
      <c r="BO1288" s="53"/>
      <c r="BP1288" s="111"/>
    </row>
    <row r="1289" spans="60:68" x14ac:dyDescent="0.3">
      <c r="BH1289" s="108" t="str">
        <f t="shared" si="51"/>
        <v/>
      </c>
      <c r="BI1289" s="22"/>
      <c r="BJ1289" s="22"/>
      <c r="BK1289" s="53"/>
      <c r="BL1289" s="53"/>
      <c r="BN1289" s="53"/>
      <c r="BO1289" s="53"/>
      <c r="BP1289" s="111"/>
    </row>
    <row r="1290" spans="60:68" x14ac:dyDescent="0.3">
      <c r="BH1290" s="108" t="str">
        <f t="shared" si="51"/>
        <v/>
      </c>
      <c r="BI1290" s="22"/>
      <c r="BJ1290" s="22"/>
      <c r="BK1290" s="53"/>
      <c r="BL1290" s="53"/>
      <c r="BN1290" s="53"/>
      <c r="BO1290" s="53"/>
      <c r="BP1290" s="111"/>
    </row>
    <row r="1291" spans="60:68" x14ac:dyDescent="0.3">
      <c r="BH1291" s="108" t="str">
        <f t="shared" si="51"/>
        <v/>
      </c>
      <c r="BI1291" s="22"/>
      <c r="BJ1291" s="22"/>
      <c r="BK1291" s="53"/>
      <c r="BL1291" s="53"/>
      <c r="BN1291" s="53"/>
      <c r="BO1291" s="53"/>
      <c r="BP1291" s="111"/>
    </row>
    <row r="1292" spans="60:68" x14ac:dyDescent="0.3">
      <c r="BH1292" s="108" t="str">
        <f t="shared" si="51"/>
        <v/>
      </c>
      <c r="BI1292" s="22"/>
      <c r="BJ1292" s="22"/>
      <c r="BK1292" s="53"/>
      <c r="BL1292" s="53"/>
      <c r="BN1292" s="53"/>
      <c r="BO1292" s="53"/>
      <c r="BP1292" s="111"/>
    </row>
    <row r="1293" spans="60:68" x14ac:dyDescent="0.3">
      <c r="BH1293" s="108" t="str">
        <f t="shared" si="51"/>
        <v/>
      </c>
      <c r="BI1293" s="22"/>
      <c r="BJ1293" s="22"/>
      <c r="BK1293" s="53"/>
      <c r="BL1293" s="53"/>
      <c r="BN1293" s="53"/>
      <c r="BO1293" s="53"/>
      <c r="BP1293" s="111"/>
    </row>
    <row r="1294" spans="60:68" x14ac:dyDescent="0.3">
      <c r="BH1294" s="108" t="str">
        <f t="shared" si="51"/>
        <v/>
      </c>
      <c r="BI1294" s="22"/>
      <c r="BJ1294" s="22"/>
      <c r="BK1294" s="53"/>
      <c r="BL1294" s="53"/>
      <c r="BN1294" s="53"/>
      <c r="BO1294" s="53"/>
      <c r="BP1294" s="111"/>
    </row>
    <row r="1295" spans="60:68" x14ac:dyDescent="0.3">
      <c r="BH1295" s="108" t="str">
        <f t="shared" si="51"/>
        <v/>
      </c>
      <c r="BI1295" s="22"/>
      <c r="BJ1295" s="22"/>
      <c r="BK1295" s="53"/>
      <c r="BL1295" s="53"/>
      <c r="BN1295" s="53"/>
      <c r="BO1295" s="53"/>
      <c r="BP1295" s="111"/>
    </row>
    <row r="1296" spans="60:68" x14ac:dyDescent="0.3">
      <c r="BH1296" s="108" t="str">
        <f t="shared" si="51"/>
        <v/>
      </c>
      <c r="BI1296" s="22"/>
      <c r="BJ1296" s="22"/>
      <c r="BK1296" s="53"/>
      <c r="BL1296" s="53"/>
      <c r="BN1296" s="53"/>
      <c r="BO1296" s="53"/>
      <c r="BP1296" s="111"/>
    </row>
    <row r="1297" spans="60:68" x14ac:dyDescent="0.3">
      <c r="BH1297" s="108" t="str">
        <f t="shared" si="51"/>
        <v/>
      </c>
      <c r="BI1297" s="22"/>
      <c r="BJ1297" s="22"/>
      <c r="BK1297" s="53"/>
      <c r="BL1297" s="53"/>
      <c r="BN1297" s="53"/>
      <c r="BO1297" s="53"/>
      <c r="BP1297" s="111"/>
    </row>
    <row r="1298" spans="60:68" x14ac:dyDescent="0.3">
      <c r="BH1298" s="108" t="str">
        <f t="shared" si="51"/>
        <v/>
      </c>
      <c r="BI1298" s="22"/>
      <c r="BJ1298" s="22"/>
      <c r="BK1298" s="53"/>
      <c r="BL1298" s="53"/>
      <c r="BN1298" s="53"/>
      <c r="BO1298" s="53"/>
      <c r="BP1298" s="111"/>
    </row>
    <row r="1299" spans="60:68" x14ac:dyDescent="0.3">
      <c r="BH1299" s="108" t="str">
        <f t="shared" si="51"/>
        <v/>
      </c>
      <c r="BI1299" s="22"/>
      <c r="BJ1299" s="22"/>
      <c r="BK1299" s="53"/>
      <c r="BL1299" s="53"/>
      <c r="BN1299" s="53"/>
      <c r="BO1299" s="53"/>
      <c r="BP1299" s="111"/>
    </row>
    <row r="1300" spans="60:68" x14ac:dyDescent="0.3">
      <c r="BH1300" s="108" t="str">
        <f t="shared" si="51"/>
        <v/>
      </c>
      <c r="BI1300" s="22"/>
      <c r="BJ1300" s="22"/>
      <c r="BK1300" s="53"/>
      <c r="BL1300" s="53"/>
      <c r="BN1300" s="53"/>
      <c r="BO1300" s="53"/>
      <c r="BP1300" s="111"/>
    </row>
    <row r="1301" spans="60:68" x14ac:dyDescent="0.3">
      <c r="BH1301" s="108" t="str">
        <f t="shared" si="51"/>
        <v/>
      </c>
      <c r="BI1301" s="22"/>
      <c r="BJ1301" s="22"/>
      <c r="BK1301" s="53"/>
      <c r="BL1301" s="53"/>
      <c r="BN1301" s="53"/>
      <c r="BO1301" s="53"/>
      <c r="BP1301" s="111"/>
    </row>
    <row r="1302" spans="60:68" x14ac:dyDescent="0.3">
      <c r="BH1302" s="108" t="str">
        <f t="shared" si="51"/>
        <v/>
      </c>
      <c r="BI1302" s="22"/>
      <c r="BJ1302" s="22"/>
      <c r="BK1302" s="53"/>
      <c r="BL1302" s="53"/>
      <c r="BN1302" s="53"/>
      <c r="BO1302" s="53"/>
      <c r="BP1302" s="111"/>
    </row>
    <row r="1303" spans="60:68" x14ac:dyDescent="0.3">
      <c r="BH1303" s="108" t="str">
        <f t="shared" si="51"/>
        <v/>
      </c>
      <c r="BI1303" s="22"/>
      <c r="BJ1303" s="22"/>
      <c r="BK1303" s="53"/>
      <c r="BL1303" s="53"/>
      <c r="BN1303" s="53"/>
      <c r="BO1303" s="53"/>
      <c r="BP1303" s="111"/>
    </row>
    <row r="1304" spans="60:68" x14ac:dyDescent="0.3">
      <c r="BH1304" s="108" t="str">
        <f t="shared" si="51"/>
        <v/>
      </c>
      <c r="BI1304" s="22"/>
      <c r="BJ1304" s="22"/>
      <c r="BK1304" s="53"/>
      <c r="BL1304" s="53"/>
      <c r="BN1304" s="53"/>
      <c r="BO1304" s="53"/>
      <c r="BP1304" s="111"/>
    </row>
    <row r="1305" spans="60:68" x14ac:dyDescent="0.3">
      <c r="BH1305" s="108" t="str">
        <f t="shared" si="51"/>
        <v/>
      </c>
      <c r="BI1305" s="22"/>
      <c r="BJ1305" s="22"/>
      <c r="BK1305" s="53"/>
      <c r="BL1305" s="53"/>
      <c r="BN1305" s="53"/>
      <c r="BO1305" s="53"/>
      <c r="BP1305" s="111"/>
    </row>
    <row r="1306" spans="60:68" x14ac:dyDescent="0.3">
      <c r="BH1306" s="108" t="str">
        <f t="shared" si="51"/>
        <v/>
      </c>
      <c r="BI1306" s="22"/>
      <c r="BJ1306" s="22"/>
      <c r="BK1306" s="53"/>
      <c r="BL1306" s="53"/>
      <c r="BN1306" s="53"/>
      <c r="BO1306" s="53"/>
      <c r="BP1306" s="111"/>
    </row>
    <row r="1307" spans="60:68" x14ac:dyDescent="0.3">
      <c r="BH1307" s="108" t="str">
        <f t="shared" si="51"/>
        <v/>
      </c>
      <c r="BI1307" s="22"/>
      <c r="BJ1307" s="22"/>
      <c r="BK1307" s="53"/>
      <c r="BL1307" s="53"/>
      <c r="BN1307" s="53"/>
      <c r="BO1307" s="53"/>
      <c r="BP1307" s="111"/>
    </row>
    <row r="1308" spans="60:68" x14ac:dyDescent="0.3">
      <c r="BH1308" s="108" t="str">
        <f t="shared" si="51"/>
        <v/>
      </c>
      <c r="BI1308" s="22"/>
      <c r="BJ1308" s="22"/>
      <c r="BK1308" s="53"/>
      <c r="BL1308" s="53"/>
      <c r="BN1308" s="53"/>
      <c r="BO1308" s="53"/>
      <c r="BP1308" s="111"/>
    </row>
    <row r="1309" spans="60:68" x14ac:dyDescent="0.3">
      <c r="BH1309" s="108" t="str">
        <f t="shared" si="51"/>
        <v/>
      </c>
      <c r="BI1309" s="22"/>
      <c r="BJ1309" s="22"/>
      <c r="BK1309" s="53"/>
      <c r="BL1309" s="53"/>
      <c r="BN1309" s="53"/>
      <c r="BO1309" s="53"/>
      <c r="BP1309" s="111"/>
    </row>
    <row r="1310" spans="60:68" x14ac:dyDescent="0.3">
      <c r="BH1310" s="108" t="str">
        <f t="shared" si="51"/>
        <v/>
      </c>
      <c r="BI1310" s="22"/>
      <c r="BJ1310" s="22"/>
      <c r="BK1310" s="53"/>
      <c r="BL1310" s="53"/>
      <c r="BN1310" s="53"/>
      <c r="BO1310" s="53"/>
      <c r="BP1310" s="111"/>
    </row>
    <row r="1311" spans="60:68" x14ac:dyDescent="0.3">
      <c r="BH1311" s="108" t="str">
        <f t="shared" si="51"/>
        <v/>
      </c>
      <c r="BI1311" s="22"/>
      <c r="BJ1311" s="22"/>
      <c r="BK1311" s="53"/>
      <c r="BL1311" s="53"/>
      <c r="BN1311" s="53"/>
      <c r="BO1311" s="53"/>
      <c r="BP1311" s="111"/>
    </row>
    <row r="1312" spans="60:68" x14ac:dyDescent="0.3">
      <c r="BH1312" s="108" t="str">
        <f t="shared" si="51"/>
        <v/>
      </c>
      <c r="BI1312" s="22"/>
      <c r="BJ1312" s="22"/>
      <c r="BK1312" s="53"/>
      <c r="BL1312" s="53"/>
      <c r="BN1312" s="53"/>
      <c r="BO1312" s="53"/>
      <c r="BP1312" s="111"/>
    </row>
    <row r="1313" spans="60:68" x14ac:dyDescent="0.3">
      <c r="BH1313" s="108" t="str">
        <f t="shared" si="51"/>
        <v/>
      </c>
      <c r="BI1313" s="22"/>
      <c r="BJ1313" s="22"/>
      <c r="BK1313" s="53"/>
      <c r="BL1313" s="53"/>
      <c r="BN1313" s="53"/>
      <c r="BO1313" s="53"/>
      <c r="BP1313" s="111"/>
    </row>
    <row r="1314" spans="60:68" x14ac:dyDescent="0.3">
      <c r="BH1314" s="108" t="str">
        <f t="shared" si="51"/>
        <v/>
      </c>
      <c r="BI1314" s="22"/>
      <c r="BJ1314" s="22"/>
      <c r="BK1314" s="53"/>
      <c r="BL1314" s="53"/>
      <c r="BN1314" s="53"/>
      <c r="BO1314" s="53"/>
      <c r="BP1314" s="111"/>
    </row>
    <row r="1315" spans="60:68" x14ac:dyDescent="0.3">
      <c r="BH1315" s="108" t="str">
        <f t="shared" si="51"/>
        <v/>
      </c>
      <c r="BI1315" s="22"/>
      <c r="BJ1315" s="22"/>
      <c r="BK1315" s="53"/>
      <c r="BL1315" s="53"/>
      <c r="BN1315" s="53"/>
      <c r="BO1315" s="53"/>
      <c r="BP1315" s="111"/>
    </row>
    <row r="1316" spans="60:68" x14ac:dyDescent="0.3">
      <c r="BH1316" s="108" t="str">
        <f t="shared" si="51"/>
        <v/>
      </c>
      <c r="BI1316" s="22"/>
      <c r="BJ1316" s="22"/>
      <c r="BK1316" s="53"/>
      <c r="BL1316" s="53"/>
      <c r="BN1316" s="53"/>
      <c r="BO1316" s="53"/>
      <c r="BP1316" s="111"/>
    </row>
    <row r="1317" spans="60:68" x14ac:dyDescent="0.3">
      <c r="BH1317" s="108" t="str">
        <f t="shared" si="51"/>
        <v/>
      </c>
      <c r="BI1317" s="22"/>
      <c r="BJ1317" s="22"/>
      <c r="BK1317" s="53"/>
      <c r="BL1317" s="53"/>
      <c r="BN1317" s="53"/>
      <c r="BO1317" s="53"/>
      <c r="BP1317" s="111"/>
    </row>
    <row r="1318" spans="60:68" x14ac:dyDescent="0.3">
      <c r="BH1318" s="108" t="str">
        <f t="shared" si="51"/>
        <v/>
      </c>
      <c r="BI1318" s="22"/>
      <c r="BJ1318" s="22"/>
      <c r="BK1318" s="53"/>
      <c r="BL1318" s="53"/>
      <c r="BN1318" s="53"/>
      <c r="BO1318" s="53"/>
      <c r="BP1318" s="111"/>
    </row>
    <row r="1319" spans="60:68" x14ac:dyDescent="0.3">
      <c r="BH1319" s="108" t="str">
        <f t="shared" si="51"/>
        <v/>
      </c>
      <c r="BI1319" s="22"/>
      <c r="BJ1319" s="22"/>
      <c r="BK1319" s="53"/>
      <c r="BL1319" s="53"/>
      <c r="BN1319" s="53"/>
      <c r="BO1319" s="53"/>
      <c r="BP1319" s="111"/>
    </row>
    <row r="1320" spans="60:68" x14ac:dyDescent="0.3">
      <c r="BH1320" s="108" t="str">
        <f t="shared" si="51"/>
        <v/>
      </c>
      <c r="BI1320" s="22"/>
      <c r="BJ1320" s="22"/>
      <c r="BK1320" s="53"/>
      <c r="BL1320" s="53"/>
      <c r="BN1320" s="53"/>
      <c r="BO1320" s="53"/>
      <c r="BP1320" s="111"/>
    </row>
    <row r="1321" spans="60:68" x14ac:dyDescent="0.3">
      <c r="BH1321" s="108" t="str">
        <f t="shared" si="51"/>
        <v/>
      </c>
      <c r="BI1321" s="22"/>
      <c r="BJ1321" s="22"/>
      <c r="BK1321" s="53"/>
      <c r="BL1321" s="53"/>
      <c r="BN1321" s="53"/>
      <c r="BO1321" s="53"/>
      <c r="BP1321" s="111"/>
    </row>
    <row r="1322" spans="60:68" x14ac:dyDescent="0.3">
      <c r="BH1322" s="108" t="str">
        <f t="shared" si="51"/>
        <v/>
      </c>
      <c r="BI1322" s="22"/>
      <c r="BJ1322" s="22"/>
      <c r="BK1322" s="53"/>
      <c r="BL1322" s="53"/>
      <c r="BN1322" s="53"/>
      <c r="BO1322" s="53"/>
      <c r="BP1322" s="111"/>
    </row>
    <row r="1323" spans="60:68" x14ac:dyDescent="0.3">
      <c r="BH1323" s="108" t="str">
        <f t="shared" si="51"/>
        <v/>
      </c>
      <c r="BI1323" s="22"/>
      <c r="BJ1323" s="22"/>
      <c r="BK1323" s="53"/>
      <c r="BL1323" s="53"/>
      <c r="BN1323" s="53"/>
      <c r="BO1323" s="53"/>
      <c r="BP1323" s="111"/>
    </row>
    <row r="1324" spans="60:68" x14ac:dyDescent="0.3">
      <c r="BH1324" s="108" t="str">
        <f t="shared" si="51"/>
        <v/>
      </c>
      <c r="BI1324" s="22"/>
      <c r="BJ1324" s="22"/>
      <c r="BK1324" s="53"/>
      <c r="BL1324" s="53"/>
      <c r="BN1324" s="53"/>
      <c r="BO1324" s="53"/>
      <c r="BP1324" s="111"/>
    </row>
    <row r="1325" spans="60:68" x14ac:dyDescent="0.3">
      <c r="BH1325" s="108" t="str">
        <f t="shared" si="51"/>
        <v/>
      </c>
      <c r="BI1325" s="22"/>
      <c r="BJ1325" s="22"/>
      <c r="BK1325" s="53"/>
      <c r="BL1325" s="53"/>
      <c r="BN1325" s="53"/>
      <c r="BO1325" s="53"/>
      <c r="BP1325" s="111"/>
    </row>
    <row r="1326" spans="60:68" x14ac:dyDescent="0.3">
      <c r="BH1326" s="108" t="str">
        <f t="shared" si="51"/>
        <v/>
      </c>
      <c r="BI1326" s="22"/>
      <c r="BJ1326" s="22"/>
      <c r="BK1326" s="53"/>
      <c r="BL1326" s="53"/>
      <c r="BN1326" s="53"/>
      <c r="BO1326" s="53"/>
      <c r="BP1326" s="111"/>
    </row>
    <row r="1327" spans="60:68" x14ac:dyDescent="0.3">
      <c r="BH1327" s="108" t="str">
        <f t="shared" si="51"/>
        <v/>
      </c>
      <c r="BI1327" s="22"/>
      <c r="BJ1327" s="22"/>
      <c r="BK1327" s="53"/>
      <c r="BL1327" s="53"/>
      <c r="BN1327" s="53"/>
      <c r="BO1327" s="53"/>
      <c r="BP1327" s="111"/>
    </row>
    <row r="1328" spans="60:68" x14ac:dyDescent="0.3">
      <c r="BH1328" s="108" t="str">
        <f t="shared" si="51"/>
        <v/>
      </c>
      <c r="BI1328" s="22"/>
      <c r="BJ1328" s="22"/>
      <c r="BK1328" s="53"/>
      <c r="BL1328" s="53"/>
      <c r="BN1328" s="53"/>
      <c r="BO1328" s="53"/>
      <c r="BP1328" s="111"/>
    </row>
    <row r="1329" spans="60:68" x14ac:dyDescent="0.3">
      <c r="BH1329" s="108" t="str">
        <f t="shared" si="51"/>
        <v/>
      </c>
      <c r="BI1329" s="22"/>
      <c r="BJ1329" s="22"/>
      <c r="BK1329" s="53"/>
      <c r="BL1329" s="53"/>
      <c r="BN1329" s="53"/>
      <c r="BO1329" s="53"/>
      <c r="BP1329" s="111"/>
    </row>
    <row r="1330" spans="60:68" x14ac:dyDescent="0.3">
      <c r="BH1330" s="108" t="str">
        <f t="shared" si="51"/>
        <v/>
      </c>
      <c r="BI1330" s="22"/>
      <c r="BJ1330" s="22"/>
      <c r="BK1330" s="53"/>
      <c r="BL1330" s="53"/>
      <c r="BN1330" s="53"/>
      <c r="BO1330" s="53"/>
      <c r="BP1330" s="111"/>
    </row>
    <row r="1331" spans="60:68" x14ac:dyDescent="0.3">
      <c r="BH1331" s="108" t="str">
        <f t="shared" si="51"/>
        <v/>
      </c>
      <c r="BI1331" s="22"/>
      <c r="BJ1331" s="22"/>
      <c r="BK1331" s="53"/>
      <c r="BL1331" s="53"/>
      <c r="BN1331" s="53"/>
      <c r="BO1331" s="53"/>
      <c r="BP1331" s="111"/>
    </row>
    <row r="1332" spans="60:68" x14ac:dyDescent="0.3">
      <c r="BH1332" s="108" t="str">
        <f t="shared" si="51"/>
        <v/>
      </c>
      <c r="BI1332" s="22"/>
      <c r="BJ1332" s="22"/>
      <c r="BK1332" s="53"/>
      <c r="BL1332" s="53"/>
      <c r="BN1332" s="53"/>
      <c r="BO1332" s="53"/>
      <c r="BP1332" s="111"/>
    </row>
    <row r="1333" spans="60:68" x14ac:dyDescent="0.3">
      <c r="BH1333" s="108" t="str">
        <f t="shared" si="51"/>
        <v/>
      </c>
      <c r="BI1333" s="22"/>
      <c r="BJ1333" s="22"/>
      <c r="BK1333" s="53"/>
      <c r="BL1333" s="53"/>
      <c r="BN1333" s="53"/>
      <c r="BO1333" s="53"/>
      <c r="BP1333" s="111"/>
    </row>
    <row r="1334" spans="60:68" x14ac:dyDescent="0.3">
      <c r="BH1334" s="108" t="str">
        <f t="shared" si="51"/>
        <v/>
      </c>
      <c r="BI1334" s="22"/>
      <c r="BJ1334" s="22"/>
      <c r="BK1334" s="53"/>
      <c r="BL1334" s="53"/>
      <c r="BN1334" s="53"/>
      <c r="BO1334" s="53"/>
      <c r="BP1334" s="111"/>
    </row>
    <row r="1335" spans="60:68" x14ac:dyDescent="0.3">
      <c r="BH1335" s="108" t="str">
        <f t="shared" si="51"/>
        <v/>
      </c>
      <c r="BI1335" s="22"/>
      <c r="BJ1335" s="22"/>
      <c r="BK1335" s="53"/>
      <c r="BL1335" s="53"/>
      <c r="BN1335" s="53"/>
      <c r="BO1335" s="53"/>
      <c r="BP1335" s="111"/>
    </row>
    <row r="1336" spans="60:68" x14ac:dyDescent="0.3">
      <c r="BH1336" s="108" t="str">
        <f t="shared" si="51"/>
        <v/>
      </c>
      <c r="BI1336" s="22"/>
      <c r="BJ1336" s="22"/>
      <c r="BK1336" s="53"/>
      <c r="BL1336" s="53"/>
      <c r="BN1336" s="53"/>
      <c r="BO1336" s="53"/>
      <c r="BP1336" s="111"/>
    </row>
    <row r="1337" spans="60:68" x14ac:dyDescent="0.3">
      <c r="BH1337" s="108" t="str">
        <f t="shared" si="51"/>
        <v/>
      </c>
      <c r="BI1337" s="22"/>
      <c r="BJ1337" s="22"/>
      <c r="BK1337" s="53"/>
      <c r="BL1337" s="53"/>
      <c r="BN1337" s="53"/>
      <c r="BO1337" s="53"/>
      <c r="BP1337" s="111"/>
    </row>
    <row r="1338" spans="60:68" x14ac:dyDescent="0.3">
      <c r="BH1338" s="108" t="str">
        <f t="shared" si="51"/>
        <v/>
      </c>
      <c r="BI1338" s="22"/>
      <c r="BJ1338" s="22"/>
      <c r="BK1338" s="53"/>
      <c r="BL1338" s="53"/>
      <c r="BN1338" s="53"/>
      <c r="BO1338" s="53"/>
      <c r="BP1338" s="111"/>
    </row>
    <row r="1339" spans="60:68" x14ac:dyDescent="0.3">
      <c r="BH1339" s="108" t="str">
        <f t="shared" si="51"/>
        <v/>
      </c>
      <c r="BI1339" s="22"/>
      <c r="BJ1339" s="22"/>
      <c r="BK1339" s="53"/>
      <c r="BL1339" s="53"/>
      <c r="BN1339" s="53"/>
      <c r="BO1339" s="53"/>
      <c r="BP1339" s="111"/>
    </row>
    <row r="1340" spans="60:68" x14ac:dyDescent="0.3">
      <c r="BH1340" s="108" t="str">
        <f t="shared" si="51"/>
        <v/>
      </c>
      <c r="BI1340" s="22"/>
      <c r="BJ1340" s="22"/>
      <c r="BK1340" s="53"/>
      <c r="BL1340" s="53"/>
      <c r="BN1340" s="53"/>
      <c r="BO1340" s="53"/>
      <c r="BP1340" s="111"/>
    </row>
    <row r="1341" spans="60:68" x14ac:dyDescent="0.3">
      <c r="BH1341" s="108" t="str">
        <f t="shared" si="51"/>
        <v/>
      </c>
      <c r="BI1341" s="22"/>
      <c r="BJ1341" s="22"/>
      <c r="BK1341" s="53"/>
      <c r="BL1341" s="53"/>
      <c r="BN1341" s="53"/>
      <c r="BO1341" s="53"/>
      <c r="BP1341" s="111"/>
    </row>
    <row r="1342" spans="60:68" x14ac:dyDescent="0.3">
      <c r="BH1342" s="108" t="str">
        <f t="shared" si="51"/>
        <v/>
      </c>
      <c r="BI1342" s="22"/>
      <c r="BJ1342" s="22"/>
      <c r="BK1342" s="53"/>
      <c r="BL1342" s="53"/>
      <c r="BN1342" s="53"/>
      <c r="BO1342" s="53"/>
      <c r="BP1342" s="111"/>
    </row>
    <row r="1343" spans="60:68" x14ac:dyDescent="0.3">
      <c r="BH1343" s="108" t="str">
        <f t="shared" si="51"/>
        <v/>
      </c>
      <c r="BI1343" s="22"/>
      <c r="BJ1343" s="22"/>
      <c r="BK1343" s="53"/>
      <c r="BL1343" s="53"/>
      <c r="BN1343" s="53"/>
      <c r="BO1343" s="53"/>
      <c r="BP1343" s="111"/>
    </row>
    <row r="1344" spans="60:68" x14ac:dyDescent="0.3">
      <c r="BH1344" s="108" t="str">
        <f t="shared" si="51"/>
        <v/>
      </c>
      <c r="BI1344" s="22"/>
      <c r="BJ1344" s="22"/>
      <c r="BK1344" s="53"/>
      <c r="BL1344" s="53"/>
      <c r="BN1344" s="53"/>
      <c r="BO1344" s="53"/>
      <c r="BP1344" s="111"/>
    </row>
    <row r="1345" spans="60:68" x14ac:dyDescent="0.3">
      <c r="BH1345" s="108" t="str">
        <f t="shared" si="51"/>
        <v/>
      </c>
      <c r="BI1345" s="22"/>
      <c r="BJ1345" s="22"/>
      <c r="BK1345" s="53"/>
      <c r="BL1345" s="53"/>
      <c r="BN1345" s="53"/>
      <c r="BO1345" s="53"/>
      <c r="BP1345" s="111"/>
    </row>
    <row r="1346" spans="60:68" x14ac:dyDescent="0.3">
      <c r="BH1346" s="108" t="str">
        <f t="shared" si="51"/>
        <v/>
      </c>
      <c r="BI1346" s="22"/>
      <c r="BJ1346" s="22"/>
      <c r="BK1346" s="53"/>
      <c r="BL1346" s="53"/>
      <c r="BN1346" s="53"/>
      <c r="BO1346" s="53"/>
      <c r="BP1346" s="111"/>
    </row>
    <row r="1347" spans="60:68" x14ac:dyDescent="0.3">
      <c r="BH1347" s="108" t="str">
        <f t="shared" si="51"/>
        <v/>
      </c>
      <c r="BI1347" s="22"/>
      <c r="BJ1347" s="22"/>
      <c r="BK1347" s="53"/>
      <c r="BL1347" s="53"/>
      <c r="BN1347" s="53"/>
      <c r="BO1347" s="53"/>
      <c r="BP1347" s="111"/>
    </row>
    <row r="1348" spans="60:68" x14ac:dyDescent="0.3">
      <c r="BH1348" s="108" t="str">
        <f t="shared" ref="BH1348:BH1411" si="52">IF(OR(D1348="Aatrium/Fuajee",D1348="Kabinet/Büroo",D1348="Koridor",D1348="Koristus- ja hooldusruum",D1348="Kööginurk/Köök",D1348="Nõupidamise ruum",D1348="Ooteruum/Teenindusruum",D1348="Puhkeruum",D1348="WC"), 1, "")</f>
        <v/>
      </c>
      <c r="BI1348" s="22"/>
      <c r="BJ1348" s="22"/>
      <c r="BK1348" s="53"/>
      <c r="BL1348" s="53"/>
      <c r="BN1348" s="53"/>
      <c r="BO1348" s="53"/>
      <c r="BP1348" s="111"/>
    </row>
    <row r="1349" spans="60:68" x14ac:dyDescent="0.3">
      <c r="BH1349" s="108" t="str">
        <f t="shared" si="52"/>
        <v/>
      </c>
      <c r="BI1349" s="22"/>
      <c r="BJ1349" s="22"/>
      <c r="BK1349" s="53"/>
      <c r="BL1349" s="53"/>
      <c r="BN1349" s="53"/>
      <c r="BO1349" s="53"/>
      <c r="BP1349" s="111"/>
    </row>
    <row r="1350" spans="60:68" x14ac:dyDescent="0.3">
      <c r="BH1350" s="108" t="str">
        <f t="shared" si="52"/>
        <v/>
      </c>
      <c r="BI1350" s="22"/>
      <c r="BJ1350" s="22"/>
      <c r="BK1350" s="53"/>
      <c r="BL1350" s="53"/>
      <c r="BN1350" s="53"/>
      <c r="BO1350" s="53"/>
      <c r="BP1350" s="111"/>
    </row>
    <row r="1351" spans="60:68" x14ac:dyDescent="0.3">
      <c r="BH1351" s="108" t="str">
        <f t="shared" si="52"/>
        <v/>
      </c>
      <c r="BI1351" s="22"/>
      <c r="BJ1351" s="22"/>
      <c r="BK1351" s="53"/>
      <c r="BL1351" s="53"/>
      <c r="BN1351" s="53"/>
      <c r="BO1351" s="53"/>
      <c r="BP1351" s="111"/>
    </row>
    <row r="1352" spans="60:68" x14ac:dyDescent="0.3">
      <c r="BH1352" s="108" t="str">
        <f t="shared" si="52"/>
        <v/>
      </c>
      <c r="BI1352" s="22"/>
      <c r="BJ1352" s="22"/>
      <c r="BK1352" s="53"/>
      <c r="BL1352" s="53"/>
      <c r="BN1352" s="53"/>
      <c r="BO1352" s="53"/>
      <c r="BP1352" s="111"/>
    </row>
    <row r="1353" spans="60:68" x14ac:dyDescent="0.3">
      <c r="BH1353" s="108" t="str">
        <f t="shared" si="52"/>
        <v/>
      </c>
      <c r="BI1353" s="22"/>
      <c r="BJ1353" s="22"/>
      <c r="BK1353" s="53"/>
      <c r="BL1353" s="53"/>
      <c r="BN1353" s="53"/>
      <c r="BO1353" s="53"/>
      <c r="BP1353" s="111"/>
    </row>
    <row r="1354" spans="60:68" x14ac:dyDescent="0.3">
      <c r="BH1354" s="108" t="str">
        <f t="shared" si="52"/>
        <v/>
      </c>
      <c r="BI1354" s="22"/>
      <c r="BJ1354" s="22"/>
      <c r="BK1354" s="53"/>
      <c r="BL1354" s="53"/>
      <c r="BN1354" s="53"/>
      <c r="BO1354" s="53"/>
      <c r="BP1354" s="111"/>
    </row>
    <row r="1355" spans="60:68" x14ac:dyDescent="0.3">
      <c r="BH1355" s="108" t="str">
        <f t="shared" si="52"/>
        <v/>
      </c>
      <c r="BI1355" s="22"/>
      <c r="BJ1355" s="22"/>
      <c r="BK1355" s="53"/>
      <c r="BL1355" s="53"/>
      <c r="BN1355" s="53"/>
      <c r="BO1355" s="53"/>
      <c r="BP1355" s="111"/>
    </row>
    <row r="1356" spans="60:68" x14ac:dyDescent="0.3">
      <c r="BH1356" s="108" t="str">
        <f t="shared" si="52"/>
        <v/>
      </c>
      <c r="BI1356" s="22"/>
      <c r="BJ1356" s="22"/>
      <c r="BK1356" s="53"/>
      <c r="BL1356" s="53"/>
      <c r="BN1356" s="53"/>
      <c r="BO1356" s="53"/>
      <c r="BP1356" s="111"/>
    </row>
    <row r="1357" spans="60:68" x14ac:dyDescent="0.3">
      <c r="BH1357" s="108" t="str">
        <f t="shared" si="52"/>
        <v/>
      </c>
      <c r="BI1357" s="22"/>
      <c r="BJ1357" s="22"/>
      <c r="BK1357" s="53"/>
      <c r="BL1357" s="53"/>
      <c r="BN1357" s="53"/>
      <c r="BO1357" s="53"/>
      <c r="BP1357" s="111"/>
    </row>
    <row r="1358" spans="60:68" x14ac:dyDescent="0.3">
      <c r="BH1358" s="108" t="str">
        <f t="shared" si="52"/>
        <v/>
      </c>
      <c r="BI1358" s="22"/>
      <c r="BJ1358" s="22"/>
      <c r="BK1358" s="53"/>
      <c r="BL1358" s="53"/>
      <c r="BN1358" s="53"/>
      <c r="BO1358" s="53"/>
      <c r="BP1358" s="111"/>
    </row>
    <row r="1359" spans="60:68" x14ac:dyDescent="0.3">
      <c r="BH1359" s="108" t="str">
        <f t="shared" si="52"/>
        <v/>
      </c>
      <c r="BI1359" s="22"/>
      <c r="BJ1359" s="22"/>
      <c r="BK1359" s="53"/>
      <c r="BL1359" s="53"/>
      <c r="BN1359" s="53"/>
      <c r="BO1359" s="53"/>
      <c r="BP1359" s="111"/>
    </row>
    <row r="1360" spans="60:68" x14ac:dyDescent="0.3">
      <c r="BH1360" s="108" t="str">
        <f t="shared" si="52"/>
        <v/>
      </c>
      <c r="BI1360" s="22"/>
      <c r="BJ1360" s="22"/>
      <c r="BK1360" s="53"/>
      <c r="BL1360" s="53"/>
      <c r="BN1360" s="53"/>
      <c r="BO1360" s="53"/>
      <c r="BP1360" s="111"/>
    </row>
    <row r="1361" spans="60:68" x14ac:dyDescent="0.3">
      <c r="BH1361" s="108" t="str">
        <f t="shared" si="52"/>
        <v/>
      </c>
      <c r="BI1361" s="22"/>
      <c r="BJ1361" s="22"/>
      <c r="BK1361" s="53"/>
      <c r="BL1361" s="53"/>
      <c r="BN1361" s="53"/>
      <c r="BO1361" s="53"/>
      <c r="BP1361" s="111"/>
    </row>
    <row r="1362" spans="60:68" x14ac:dyDescent="0.3">
      <c r="BH1362" s="108" t="str">
        <f t="shared" si="52"/>
        <v/>
      </c>
      <c r="BI1362" s="22"/>
      <c r="BJ1362" s="22"/>
      <c r="BK1362" s="53"/>
      <c r="BL1362" s="53"/>
      <c r="BN1362" s="53"/>
      <c r="BO1362" s="53"/>
      <c r="BP1362" s="111"/>
    </row>
    <row r="1363" spans="60:68" x14ac:dyDescent="0.3">
      <c r="BH1363" s="108" t="str">
        <f t="shared" si="52"/>
        <v/>
      </c>
      <c r="BI1363" s="22"/>
      <c r="BJ1363" s="22"/>
      <c r="BK1363" s="53"/>
      <c r="BL1363" s="53"/>
      <c r="BN1363" s="53"/>
      <c r="BO1363" s="53"/>
      <c r="BP1363" s="111"/>
    </row>
    <row r="1364" spans="60:68" x14ac:dyDescent="0.3">
      <c r="BH1364" s="108" t="str">
        <f t="shared" si="52"/>
        <v/>
      </c>
      <c r="BI1364" s="22"/>
      <c r="BJ1364" s="22"/>
      <c r="BK1364" s="53"/>
      <c r="BL1364" s="53"/>
      <c r="BN1364" s="53"/>
      <c r="BO1364" s="53"/>
      <c r="BP1364" s="111"/>
    </row>
    <row r="1365" spans="60:68" x14ac:dyDescent="0.3">
      <c r="BH1365" s="108" t="str">
        <f t="shared" si="52"/>
        <v/>
      </c>
      <c r="BI1365" s="22"/>
      <c r="BJ1365" s="22"/>
      <c r="BK1365" s="53"/>
      <c r="BL1365" s="53"/>
      <c r="BN1365" s="53"/>
      <c r="BO1365" s="53"/>
      <c r="BP1365" s="111"/>
    </row>
    <row r="1366" spans="60:68" x14ac:dyDescent="0.3">
      <c r="BH1366" s="108" t="str">
        <f t="shared" si="52"/>
        <v/>
      </c>
      <c r="BI1366" s="22"/>
      <c r="BJ1366" s="22"/>
      <c r="BK1366" s="53"/>
      <c r="BL1366" s="53"/>
      <c r="BN1366" s="53"/>
      <c r="BO1366" s="53"/>
      <c r="BP1366" s="111"/>
    </row>
    <row r="1367" spans="60:68" x14ac:dyDescent="0.3">
      <c r="BH1367" s="108" t="str">
        <f t="shared" si="52"/>
        <v/>
      </c>
      <c r="BI1367" s="22"/>
      <c r="BJ1367" s="22"/>
      <c r="BK1367" s="53"/>
      <c r="BL1367" s="53"/>
      <c r="BN1367" s="53"/>
      <c r="BO1367" s="53"/>
      <c r="BP1367" s="111"/>
    </row>
    <row r="1368" spans="60:68" x14ac:dyDescent="0.3">
      <c r="BH1368" s="108" t="str">
        <f t="shared" si="52"/>
        <v/>
      </c>
      <c r="BI1368" s="22"/>
      <c r="BJ1368" s="22"/>
      <c r="BK1368" s="53"/>
      <c r="BL1368" s="53"/>
      <c r="BN1368" s="53"/>
      <c r="BO1368" s="53"/>
      <c r="BP1368" s="111"/>
    </row>
    <row r="1369" spans="60:68" x14ac:dyDescent="0.3">
      <c r="BH1369" s="108" t="str">
        <f t="shared" si="52"/>
        <v/>
      </c>
      <c r="BI1369" s="22"/>
      <c r="BJ1369" s="22"/>
      <c r="BK1369" s="53"/>
      <c r="BL1369" s="53"/>
      <c r="BN1369" s="53"/>
      <c r="BO1369" s="53"/>
      <c r="BP1369" s="111"/>
    </row>
    <row r="1370" spans="60:68" x14ac:dyDescent="0.3">
      <c r="BH1370" s="108" t="str">
        <f t="shared" si="52"/>
        <v/>
      </c>
      <c r="BI1370" s="22"/>
      <c r="BJ1370" s="22"/>
      <c r="BK1370" s="53"/>
      <c r="BL1370" s="53"/>
      <c r="BN1370" s="53"/>
      <c r="BO1370" s="53"/>
      <c r="BP1370" s="111"/>
    </row>
    <row r="1371" spans="60:68" x14ac:dyDescent="0.3">
      <c r="BH1371" s="108" t="str">
        <f t="shared" si="52"/>
        <v/>
      </c>
      <c r="BI1371" s="22"/>
      <c r="BJ1371" s="22"/>
      <c r="BK1371" s="53"/>
      <c r="BL1371" s="53"/>
      <c r="BN1371" s="53"/>
      <c r="BO1371" s="53"/>
      <c r="BP1371" s="111"/>
    </row>
    <row r="1372" spans="60:68" x14ac:dyDescent="0.3">
      <c r="BH1372" s="108" t="str">
        <f t="shared" si="52"/>
        <v/>
      </c>
      <c r="BI1372" s="22"/>
      <c r="BJ1372" s="22"/>
      <c r="BK1372" s="53"/>
      <c r="BL1372" s="53"/>
      <c r="BN1372" s="53"/>
      <c r="BO1372" s="53"/>
      <c r="BP1372" s="111"/>
    </row>
    <row r="1373" spans="60:68" x14ac:dyDescent="0.3">
      <c r="BH1373" s="108" t="str">
        <f t="shared" si="52"/>
        <v/>
      </c>
      <c r="BI1373" s="22"/>
      <c r="BJ1373" s="22"/>
      <c r="BK1373" s="53"/>
      <c r="BL1373" s="53"/>
      <c r="BN1373" s="53"/>
      <c r="BO1373" s="53"/>
      <c r="BP1373" s="111"/>
    </row>
    <row r="1374" spans="60:68" x14ac:dyDescent="0.3">
      <c r="BH1374" s="108" t="str">
        <f t="shared" si="52"/>
        <v/>
      </c>
      <c r="BI1374" s="22"/>
      <c r="BJ1374" s="22"/>
      <c r="BK1374" s="53"/>
      <c r="BL1374" s="53"/>
      <c r="BN1374" s="53"/>
      <c r="BO1374" s="53"/>
      <c r="BP1374" s="111"/>
    </row>
    <row r="1375" spans="60:68" x14ac:dyDescent="0.3">
      <c r="BH1375" s="108" t="str">
        <f t="shared" si="52"/>
        <v/>
      </c>
      <c r="BI1375" s="22"/>
      <c r="BJ1375" s="22"/>
      <c r="BK1375" s="53"/>
      <c r="BL1375" s="53"/>
      <c r="BN1375" s="53"/>
      <c r="BO1375" s="53"/>
      <c r="BP1375" s="111"/>
    </row>
    <row r="1376" spans="60:68" x14ac:dyDescent="0.3">
      <c r="BH1376" s="108" t="str">
        <f t="shared" si="52"/>
        <v/>
      </c>
      <c r="BI1376" s="22"/>
      <c r="BJ1376" s="22"/>
      <c r="BK1376" s="53"/>
      <c r="BL1376" s="53"/>
      <c r="BN1376" s="53"/>
      <c r="BO1376" s="53"/>
      <c r="BP1376" s="111"/>
    </row>
    <row r="1377" spans="60:68" x14ac:dyDescent="0.3">
      <c r="BH1377" s="108" t="str">
        <f t="shared" si="52"/>
        <v/>
      </c>
      <c r="BI1377" s="22"/>
      <c r="BJ1377" s="22"/>
      <c r="BK1377" s="53"/>
      <c r="BL1377" s="53"/>
      <c r="BN1377" s="53"/>
      <c r="BO1377" s="53"/>
      <c r="BP1377" s="111"/>
    </row>
    <row r="1378" spans="60:68" x14ac:dyDescent="0.3">
      <c r="BH1378" s="108" t="str">
        <f t="shared" si="52"/>
        <v/>
      </c>
      <c r="BI1378" s="22"/>
      <c r="BJ1378" s="22"/>
      <c r="BK1378" s="53"/>
      <c r="BL1378" s="53"/>
      <c r="BN1378" s="53"/>
      <c r="BO1378" s="53"/>
      <c r="BP1378" s="111"/>
    </row>
    <row r="1379" spans="60:68" x14ac:dyDescent="0.3">
      <c r="BH1379" s="108" t="str">
        <f t="shared" si="52"/>
        <v/>
      </c>
      <c r="BI1379" s="22"/>
      <c r="BJ1379" s="22"/>
      <c r="BK1379" s="53"/>
      <c r="BL1379" s="53"/>
      <c r="BN1379" s="53"/>
      <c r="BO1379" s="53"/>
      <c r="BP1379" s="111"/>
    </row>
    <row r="1380" spans="60:68" x14ac:dyDescent="0.3">
      <c r="BH1380" s="108" t="str">
        <f t="shared" si="52"/>
        <v/>
      </c>
      <c r="BI1380" s="22"/>
      <c r="BJ1380" s="22"/>
      <c r="BK1380" s="53"/>
      <c r="BL1380" s="53"/>
      <c r="BN1380" s="53"/>
      <c r="BO1380" s="53"/>
      <c r="BP1380" s="111"/>
    </row>
    <row r="1381" spans="60:68" x14ac:dyDescent="0.3">
      <c r="BH1381" s="108" t="str">
        <f t="shared" si="52"/>
        <v/>
      </c>
      <c r="BI1381" s="22"/>
      <c r="BJ1381" s="22"/>
      <c r="BK1381" s="53"/>
      <c r="BL1381" s="53"/>
      <c r="BN1381" s="53"/>
      <c r="BO1381" s="53"/>
      <c r="BP1381" s="111"/>
    </row>
    <row r="1382" spans="60:68" x14ac:dyDescent="0.3">
      <c r="BH1382" s="108" t="str">
        <f t="shared" si="52"/>
        <v/>
      </c>
      <c r="BI1382" s="22"/>
      <c r="BJ1382" s="22"/>
      <c r="BK1382" s="53"/>
      <c r="BL1382" s="53"/>
      <c r="BN1382" s="53"/>
      <c r="BO1382" s="53"/>
      <c r="BP1382" s="111"/>
    </row>
    <row r="1383" spans="60:68" x14ac:dyDescent="0.3">
      <c r="BH1383" s="108" t="str">
        <f t="shared" si="52"/>
        <v/>
      </c>
      <c r="BI1383" s="22"/>
      <c r="BJ1383" s="22"/>
      <c r="BK1383" s="53"/>
      <c r="BL1383" s="53"/>
      <c r="BN1383" s="53"/>
      <c r="BO1383" s="53"/>
      <c r="BP1383" s="111"/>
    </row>
    <row r="1384" spans="60:68" x14ac:dyDescent="0.3">
      <c r="BH1384" s="108" t="str">
        <f t="shared" si="52"/>
        <v/>
      </c>
      <c r="BI1384" s="22"/>
      <c r="BJ1384" s="22"/>
      <c r="BK1384" s="53"/>
      <c r="BL1384" s="53"/>
      <c r="BN1384" s="53"/>
      <c r="BO1384" s="53"/>
      <c r="BP1384" s="111"/>
    </row>
    <row r="1385" spans="60:68" x14ac:dyDescent="0.3">
      <c r="BH1385" s="108" t="str">
        <f t="shared" si="52"/>
        <v/>
      </c>
      <c r="BI1385" s="22"/>
      <c r="BJ1385" s="22"/>
      <c r="BK1385" s="53"/>
      <c r="BL1385" s="53"/>
      <c r="BN1385" s="53"/>
      <c r="BO1385" s="53"/>
      <c r="BP1385" s="111"/>
    </row>
    <row r="1386" spans="60:68" x14ac:dyDescent="0.3">
      <c r="BH1386" s="108" t="str">
        <f t="shared" si="52"/>
        <v/>
      </c>
      <c r="BI1386" s="22"/>
      <c r="BJ1386" s="22"/>
      <c r="BK1386" s="53"/>
      <c r="BL1386" s="53"/>
      <c r="BN1386" s="53"/>
      <c r="BO1386" s="53"/>
      <c r="BP1386" s="111"/>
    </row>
    <row r="1387" spans="60:68" x14ac:dyDescent="0.3">
      <c r="BH1387" s="108" t="str">
        <f t="shared" si="52"/>
        <v/>
      </c>
      <c r="BI1387" s="22"/>
      <c r="BJ1387" s="22"/>
      <c r="BK1387" s="53"/>
      <c r="BL1387" s="53"/>
      <c r="BN1387" s="53"/>
      <c r="BO1387" s="53"/>
      <c r="BP1387" s="111"/>
    </row>
    <row r="1388" spans="60:68" x14ac:dyDescent="0.3">
      <c r="BH1388" s="108" t="str">
        <f t="shared" si="52"/>
        <v/>
      </c>
      <c r="BI1388" s="22"/>
      <c r="BJ1388" s="22"/>
      <c r="BK1388" s="53"/>
      <c r="BL1388" s="53"/>
      <c r="BN1388" s="53"/>
      <c r="BO1388" s="53"/>
      <c r="BP1388" s="111"/>
    </row>
    <row r="1389" spans="60:68" x14ac:dyDescent="0.3">
      <c r="BH1389" s="108" t="str">
        <f t="shared" si="52"/>
        <v/>
      </c>
      <c r="BI1389" s="22"/>
      <c r="BJ1389" s="22"/>
      <c r="BK1389" s="53"/>
      <c r="BL1389" s="53"/>
      <c r="BN1389" s="53"/>
      <c r="BO1389" s="53"/>
      <c r="BP1389" s="111"/>
    </row>
    <row r="1390" spans="60:68" x14ac:dyDescent="0.3">
      <c r="BH1390" s="108" t="str">
        <f t="shared" si="52"/>
        <v/>
      </c>
      <c r="BI1390" s="22"/>
      <c r="BJ1390" s="22"/>
      <c r="BK1390" s="53"/>
      <c r="BL1390" s="53"/>
      <c r="BN1390" s="53"/>
      <c r="BO1390" s="53"/>
      <c r="BP1390" s="111"/>
    </row>
    <row r="1391" spans="60:68" x14ac:dyDescent="0.3">
      <c r="BH1391" s="108" t="str">
        <f t="shared" si="52"/>
        <v/>
      </c>
      <c r="BI1391" s="22"/>
      <c r="BJ1391" s="22"/>
      <c r="BK1391" s="53"/>
      <c r="BL1391" s="53"/>
      <c r="BN1391" s="53"/>
      <c r="BO1391" s="53"/>
      <c r="BP1391" s="111"/>
    </row>
    <row r="1392" spans="60:68" x14ac:dyDescent="0.3">
      <c r="BH1392" s="108" t="str">
        <f t="shared" si="52"/>
        <v/>
      </c>
      <c r="BI1392" s="22"/>
      <c r="BJ1392" s="22"/>
      <c r="BK1392" s="53"/>
      <c r="BL1392" s="53"/>
      <c r="BN1392" s="53"/>
      <c r="BO1392" s="53"/>
      <c r="BP1392" s="111"/>
    </row>
    <row r="1393" spans="60:68" x14ac:dyDescent="0.3">
      <c r="BH1393" s="108" t="str">
        <f t="shared" si="52"/>
        <v/>
      </c>
      <c r="BI1393" s="22"/>
      <c r="BJ1393" s="22"/>
      <c r="BK1393" s="53"/>
      <c r="BL1393" s="53"/>
      <c r="BN1393" s="53"/>
      <c r="BO1393" s="53"/>
      <c r="BP1393" s="111"/>
    </row>
    <row r="1394" spans="60:68" x14ac:dyDescent="0.3">
      <c r="BH1394" s="108" t="str">
        <f t="shared" si="52"/>
        <v/>
      </c>
      <c r="BI1394" s="22"/>
      <c r="BJ1394" s="22"/>
      <c r="BK1394" s="53"/>
      <c r="BL1394" s="53"/>
      <c r="BN1394" s="53"/>
      <c r="BO1394" s="53"/>
      <c r="BP1394" s="111"/>
    </row>
    <row r="1395" spans="60:68" x14ac:dyDescent="0.3">
      <c r="BH1395" s="108" t="str">
        <f t="shared" si="52"/>
        <v/>
      </c>
      <c r="BI1395" s="22"/>
      <c r="BJ1395" s="22"/>
      <c r="BK1395" s="53"/>
      <c r="BL1395" s="53"/>
      <c r="BN1395" s="53"/>
      <c r="BO1395" s="53"/>
      <c r="BP1395" s="111"/>
    </row>
    <row r="1396" spans="60:68" x14ac:dyDescent="0.3">
      <c r="BH1396" s="108" t="str">
        <f t="shared" si="52"/>
        <v/>
      </c>
      <c r="BI1396" s="22"/>
      <c r="BJ1396" s="22"/>
      <c r="BK1396" s="53"/>
      <c r="BL1396" s="53"/>
      <c r="BN1396" s="53"/>
      <c r="BO1396" s="53"/>
      <c r="BP1396" s="111"/>
    </row>
    <row r="1397" spans="60:68" x14ac:dyDescent="0.3">
      <c r="BH1397" s="108" t="str">
        <f t="shared" si="52"/>
        <v/>
      </c>
      <c r="BI1397" s="22"/>
      <c r="BJ1397" s="22"/>
      <c r="BK1397" s="53"/>
      <c r="BL1397" s="53"/>
      <c r="BN1397" s="53"/>
      <c r="BO1397" s="53"/>
      <c r="BP1397" s="111"/>
    </row>
    <row r="1398" spans="60:68" x14ac:dyDescent="0.3">
      <c r="BH1398" s="108" t="str">
        <f t="shared" si="52"/>
        <v/>
      </c>
      <c r="BI1398" s="22"/>
      <c r="BJ1398" s="22"/>
      <c r="BK1398" s="53"/>
      <c r="BL1398" s="53"/>
      <c r="BN1398" s="53"/>
      <c r="BO1398" s="53"/>
      <c r="BP1398" s="111"/>
    </row>
    <row r="1399" spans="60:68" x14ac:dyDescent="0.3">
      <c r="BH1399" s="108" t="str">
        <f t="shared" si="52"/>
        <v/>
      </c>
      <c r="BI1399" s="22"/>
      <c r="BJ1399" s="22"/>
      <c r="BK1399" s="53"/>
      <c r="BL1399" s="53"/>
      <c r="BN1399" s="53"/>
      <c r="BO1399" s="53"/>
      <c r="BP1399" s="111"/>
    </row>
    <row r="1400" spans="60:68" x14ac:dyDescent="0.3">
      <c r="BH1400" s="108" t="str">
        <f t="shared" si="52"/>
        <v/>
      </c>
      <c r="BI1400" s="22"/>
      <c r="BJ1400" s="22"/>
      <c r="BK1400" s="53"/>
      <c r="BL1400" s="53"/>
      <c r="BN1400" s="53"/>
      <c r="BO1400" s="53"/>
      <c r="BP1400" s="111"/>
    </row>
    <row r="1401" spans="60:68" x14ac:dyDescent="0.3">
      <c r="BH1401" s="108" t="str">
        <f t="shared" si="52"/>
        <v/>
      </c>
      <c r="BI1401" s="22"/>
      <c r="BJ1401" s="22"/>
      <c r="BK1401" s="53"/>
      <c r="BL1401" s="53"/>
      <c r="BN1401" s="53"/>
      <c r="BO1401" s="53"/>
      <c r="BP1401" s="111"/>
    </row>
    <row r="1402" spans="60:68" x14ac:dyDescent="0.3">
      <c r="BH1402" s="108" t="str">
        <f t="shared" si="52"/>
        <v/>
      </c>
      <c r="BI1402" s="22"/>
      <c r="BJ1402" s="22"/>
      <c r="BK1402" s="53"/>
      <c r="BL1402" s="53"/>
      <c r="BN1402" s="53"/>
      <c r="BO1402" s="53"/>
      <c r="BP1402" s="111"/>
    </row>
    <row r="1403" spans="60:68" x14ac:dyDescent="0.3">
      <c r="BH1403" s="108" t="str">
        <f t="shared" si="52"/>
        <v/>
      </c>
      <c r="BI1403" s="22"/>
      <c r="BJ1403" s="22"/>
      <c r="BK1403" s="53"/>
      <c r="BL1403" s="53"/>
      <c r="BN1403" s="53"/>
      <c r="BO1403" s="53"/>
      <c r="BP1403" s="111"/>
    </row>
    <row r="1404" spans="60:68" x14ac:dyDescent="0.3">
      <c r="BH1404" s="108" t="str">
        <f t="shared" si="52"/>
        <v/>
      </c>
      <c r="BI1404" s="22"/>
      <c r="BJ1404" s="22"/>
      <c r="BK1404" s="53"/>
      <c r="BL1404" s="53"/>
      <c r="BN1404" s="53"/>
      <c r="BO1404" s="53"/>
      <c r="BP1404" s="111"/>
    </row>
    <row r="1405" spans="60:68" x14ac:dyDescent="0.3">
      <c r="BH1405" s="108" t="str">
        <f t="shared" si="52"/>
        <v/>
      </c>
      <c r="BI1405" s="22"/>
      <c r="BJ1405" s="22"/>
      <c r="BK1405" s="53"/>
      <c r="BL1405" s="53"/>
      <c r="BN1405" s="53"/>
      <c r="BO1405" s="53"/>
      <c r="BP1405" s="111"/>
    </row>
    <row r="1406" spans="60:68" x14ac:dyDescent="0.3">
      <c r="BH1406" s="108" t="str">
        <f t="shared" si="52"/>
        <v/>
      </c>
      <c r="BI1406" s="22"/>
      <c r="BJ1406" s="22"/>
      <c r="BK1406" s="53"/>
      <c r="BL1406" s="53"/>
      <c r="BN1406" s="53"/>
      <c r="BO1406" s="53"/>
      <c r="BP1406" s="111"/>
    </row>
    <row r="1407" spans="60:68" x14ac:dyDescent="0.3">
      <c r="BH1407" s="108" t="str">
        <f t="shared" si="52"/>
        <v/>
      </c>
      <c r="BI1407" s="22"/>
      <c r="BJ1407" s="22"/>
      <c r="BK1407" s="53"/>
      <c r="BL1407" s="53"/>
      <c r="BN1407" s="53"/>
      <c r="BO1407" s="53"/>
      <c r="BP1407" s="111"/>
    </row>
    <row r="1408" spans="60:68" x14ac:dyDescent="0.3">
      <c r="BH1408" s="108" t="str">
        <f t="shared" si="52"/>
        <v/>
      </c>
      <c r="BI1408" s="22"/>
      <c r="BJ1408" s="22"/>
      <c r="BK1408" s="53"/>
      <c r="BL1408" s="53"/>
      <c r="BN1408" s="53"/>
      <c r="BO1408" s="53"/>
      <c r="BP1408" s="111"/>
    </row>
    <row r="1409" spans="60:68" x14ac:dyDescent="0.3">
      <c r="BH1409" s="108" t="str">
        <f t="shared" si="52"/>
        <v/>
      </c>
      <c r="BI1409" s="22"/>
      <c r="BJ1409" s="22"/>
      <c r="BK1409" s="53"/>
      <c r="BL1409" s="53"/>
      <c r="BN1409" s="53"/>
      <c r="BO1409" s="53"/>
      <c r="BP1409" s="111"/>
    </row>
    <row r="1410" spans="60:68" x14ac:dyDescent="0.3">
      <c r="BH1410" s="108" t="str">
        <f t="shared" si="52"/>
        <v/>
      </c>
      <c r="BI1410" s="22"/>
      <c r="BJ1410" s="22"/>
      <c r="BK1410" s="53"/>
      <c r="BL1410" s="53"/>
      <c r="BN1410" s="53"/>
      <c r="BO1410" s="53"/>
      <c r="BP1410" s="111"/>
    </row>
    <row r="1411" spans="60:68" x14ac:dyDescent="0.3">
      <c r="BH1411" s="108" t="str">
        <f t="shared" si="52"/>
        <v/>
      </c>
      <c r="BI1411" s="22"/>
      <c r="BJ1411" s="22"/>
      <c r="BK1411" s="53"/>
      <c r="BL1411" s="53"/>
      <c r="BN1411" s="53"/>
      <c r="BO1411" s="53"/>
      <c r="BP1411" s="111"/>
    </row>
    <row r="1412" spans="60:68" x14ac:dyDescent="0.3">
      <c r="BH1412" s="108" t="str">
        <f t="shared" ref="BH1412:BH1475" si="53">IF(OR(D1412="Aatrium/Fuajee",D1412="Kabinet/Büroo",D1412="Koridor",D1412="Koristus- ja hooldusruum",D1412="Kööginurk/Köök",D1412="Nõupidamise ruum",D1412="Ooteruum/Teenindusruum",D1412="Puhkeruum",D1412="WC"), 1, "")</f>
        <v/>
      </c>
      <c r="BI1412" s="22"/>
      <c r="BJ1412" s="22"/>
      <c r="BK1412" s="53"/>
      <c r="BL1412" s="53"/>
      <c r="BN1412" s="53"/>
      <c r="BO1412" s="53"/>
      <c r="BP1412" s="111"/>
    </row>
    <row r="1413" spans="60:68" x14ac:dyDescent="0.3">
      <c r="BH1413" s="108" t="str">
        <f t="shared" si="53"/>
        <v/>
      </c>
      <c r="BI1413" s="22"/>
      <c r="BJ1413" s="22"/>
      <c r="BK1413" s="53"/>
      <c r="BL1413" s="53"/>
      <c r="BN1413" s="53"/>
      <c r="BO1413" s="53"/>
      <c r="BP1413" s="111"/>
    </row>
    <row r="1414" spans="60:68" x14ac:dyDescent="0.3">
      <c r="BH1414" s="108" t="str">
        <f t="shared" si="53"/>
        <v/>
      </c>
      <c r="BI1414" s="22"/>
      <c r="BJ1414" s="22"/>
      <c r="BK1414" s="53"/>
      <c r="BL1414" s="53"/>
      <c r="BN1414" s="53"/>
      <c r="BO1414" s="53"/>
      <c r="BP1414" s="111"/>
    </row>
    <row r="1415" spans="60:68" x14ac:dyDescent="0.3">
      <c r="BH1415" s="108" t="str">
        <f t="shared" si="53"/>
        <v/>
      </c>
      <c r="BI1415" s="22"/>
      <c r="BJ1415" s="22"/>
      <c r="BK1415" s="53"/>
      <c r="BL1415" s="53"/>
      <c r="BN1415" s="53"/>
      <c r="BO1415" s="53"/>
      <c r="BP1415" s="111"/>
    </row>
    <row r="1416" spans="60:68" x14ac:dyDescent="0.3">
      <c r="BH1416" s="108" t="str">
        <f t="shared" si="53"/>
        <v/>
      </c>
      <c r="BI1416" s="22"/>
      <c r="BJ1416" s="22"/>
      <c r="BK1416" s="53"/>
      <c r="BL1416" s="53"/>
      <c r="BN1416" s="53"/>
      <c r="BO1416" s="53"/>
      <c r="BP1416" s="111"/>
    </row>
    <row r="1417" spans="60:68" x14ac:dyDescent="0.3">
      <c r="BH1417" s="108" t="str">
        <f t="shared" si="53"/>
        <v/>
      </c>
      <c r="BI1417" s="22"/>
      <c r="BJ1417" s="22"/>
      <c r="BK1417" s="53"/>
      <c r="BL1417" s="53"/>
      <c r="BN1417" s="53"/>
      <c r="BO1417" s="53"/>
      <c r="BP1417" s="111"/>
    </row>
    <row r="1418" spans="60:68" x14ac:dyDescent="0.3">
      <c r="BH1418" s="108" t="str">
        <f t="shared" si="53"/>
        <v/>
      </c>
      <c r="BI1418" s="22"/>
      <c r="BJ1418" s="22"/>
      <c r="BK1418" s="53"/>
      <c r="BL1418" s="53"/>
      <c r="BN1418" s="53"/>
      <c r="BO1418" s="53"/>
      <c r="BP1418" s="111"/>
    </row>
    <row r="1419" spans="60:68" x14ac:dyDescent="0.3">
      <c r="BH1419" s="108" t="str">
        <f t="shared" si="53"/>
        <v/>
      </c>
      <c r="BI1419" s="22"/>
      <c r="BJ1419" s="22"/>
      <c r="BK1419" s="53"/>
      <c r="BL1419" s="53"/>
      <c r="BN1419" s="53"/>
      <c r="BO1419" s="53"/>
      <c r="BP1419" s="111"/>
    </row>
    <row r="1420" spans="60:68" x14ac:dyDescent="0.3">
      <c r="BH1420" s="108" t="str">
        <f t="shared" si="53"/>
        <v/>
      </c>
      <c r="BI1420" s="22"/>
      <c r="BJ1420" s="22"/>
      <c r="BK1420" s="53"/>
      <c r="BL1420" s="53"/>
      <c r="BN1420" s="53"/>
      <c r="BO1420" s="53"/>
      <c r="BP1420" s="111"/>
    </row>
    <row r="1421" spans="60:68" x14ac:dyDescent="0.3">
      <c r="BH1421" s="108" t="str">
        <f t="shared" si="53"/>
        <v/>
      </c>
      <c r="BI1421" s="22"/>
      <c r="BJ1421" s="22"/>
      <c r="BK1421" s="53"/>
      <c r="BL1421" s="53"/>
      <c r="BN1421" s="53"/>
      <c r="BO1421" s="53"/>
      <c r="BP1421" s="111"/>
    </row>
    <row r="1422" spans="60:68" x14ac:dyDescent="0.3">
      <c r="BH1422" s="108" t="str">
        <f t="shared" si="53"/>
        <v/>
      </c>
      <c r="BI1422" s="22"/>
      <c r="BJ1422" s="22"/>
      <c r="BK1422" s="53"/>
      <c r="BL1422" s="53"/>
      <c r="BN1422" s="53"/>
      <c r="BO1422" s="53"/>
      <c r="BP1422" s="111"/>
    </row>
    <row r="1423" spans="60:68" x14ac:dyDescent="0.3">
      <c r="BH1423" s="108" t="str">
        <f t="shared" si="53"/>
        <v/>
      </c>
      <c r="BI1423" s="22"/>
      <c r="BJ1423" s="22"/>
      <c r="BK1423" s="53"/>
      <c r="BL1423" s="53"/>
      <c r="BN1423" s="53"/>
      <c r="BO1423" s="53"/>
      <c r="BP1423" s="111"/>
    </row>
    <row r="1424" spans="60:68" x14ac:dyDescent="0.3">
      <c r="BH1424" s="108" t="str">
        <f t="shared" si="53"/>
        <v/>
      </c>
      <c r="BI1424" s="22"/>
      <c r="BJ1424" s="22"/>
      <c r="BK1424" s="53"/>
      <c r="BL1424" s="53"/>
      <c r="BN1424" s="53"/>
      <c r="BO1424" s="53"/>
      <c r="BP1424" s="111"/>
    </row>
    <row r="1425" spans="60:68" x14ac:dyDescent="0.3">
      <c r="BH1425" s="108" t="str">
        <f t="shared" si="53"/>
        <v/>
      </c>
      <c r="BI1425" s="22"/>
      <c r="BJ1425" s="22"/>
      <c r="BK1425" s="53"/>
      <c r="BL1425" s="53"/>
      <c r="BN1425" s="53"/>
      <c r="BO1425" s="53"/>
      <c r="BP1425" s="111"/>
    </row>
    <row r="1426" spans="60:68" x14ac:dyDescent="0.3">
      <c r="BH1426" s="108" t="str">
        <f t="shared" si="53"/>
        <v/>
      </c>
      <c r="BI1426" s="22"/>
      <c r="BJ1426" s="22"/>
      <c r="BK1426" s="53"/>
      <c r="BL1426" s="53"/>
      <c r="BN1426" s="53"/>
      <c r="BO1426" s="53"/>
      <c r="BP1426" s="111"/>
    </row>
    <row r="1427" spans="60:68" x14ac:dyDescent="0.3">
      <c r="BH1427" s="108" t="str">
        <f t="shared" si="53"/>
        <v/>
      </c>
      <c r="BI1427" s="22"/>
      <c r="BJ1427" s="22"/>
      <c r="BK1427" s="53"/>
      <c r="BL1427" s="53"/>
      <c r="BN1427" s="53"/>
      <c r="BO1427" s="53"/>
      <c r="BP1427" s="111"/>
    </row>
    <row r="1428" spans="60:68" x14ac:dyDescent="0.3">
      <c r="BH1428" s="108" t="str">
        <f t="shared" si="53"/>
        <v/>
      </c>
      <c r="BI1428" s="22"/>
      <c r="BJ1428" s="22"/>
      <c r="BK1428" s="53"/>
      <c r="BL1428" s="53"/>
      <c r="BN1428" s="53"/>
      <c r="BO1428" s="53"/>
      <c r="BP1428" s="111"/>
    </row>
    <row r="1429" spans="60:68" x14ac:dyDescent="0.3">
      <c r="BH1429" s="108" t="str">
        <f t="shared" si="53"/>
        <v/>
      </c>
      <c r="BI1429" s="22"/>
      <c r="BJ1429" s="22"/>
      <c r="BK1429" s="53"/>
      <c r="BL1429" s="53"/>
      <c r="BN1429" s="53"/>
      <c r="BO1429" s="53"/>
      <c r="BP1429" s="111"/>
    </row>
    <row r="1430" spans="60:68" x14ac:dyDescent="0.3">
      <c r="BH1430" s="108" t="str">
        <f t="shared" si="53"/>
        <v/>
      </c>
      <c r="BI1430" s="22"/>
      <c r="BJ1430" s="22"/>
      <c r="BK1430" s="53"/>
      <c r="BL1430" s="53"/>
      <c r="BN1430" s="53"/>
      <c r="BO1430" s="53"/>
      <c r="BP1430" s="111"/>
    </row>
    <row r="1431" spans="60:68" x14ac:dyDescent="0.3">
      <c r="BH1431" s="108" t="str">
        <f t="shared" si="53"/>
        <v/>
      </c>
      <c r="BI1431" s="22"/>
      <c r="BJ1431" s="22"/>
      <c r="BK1431" s="53"/>
      <c r="BL1431" s="53"/>
      <c r="BN1431" s="53"/>
      <c r="BO1431" s="53"/>
      <c r="BP1431" s="111"/>
    </row>
    <row r="1432" spans="60:68" x14ac:dyDescent="0.3">
      <c r="BH1432" s="108" t="str">
        <f t="shared" si="53"/>
        <v/>
      </c>
      <c r="BI1432" s="22"/>
      <c r="BJ1432" s="22"/>
      <c r="BK1432" s="53"/>
      <c r="BL1432" s="53"/>
      <c r="BN1432" s="53"/>
      <c r="BO1432" s="53"/>
      <c r="BP1432" s="111"/>
    </row>
    <row r="1433" spans="60:68" x14ac:dyDescent="0.3">
      <c r="BH1433" s="108" t="str">
        <f t="shared" si="53"/>
        <v/>
      </c>
      <c r="BI1433" s="22"/>
      <c r="BJ1433" s="22"/>
      <c r="BK1433" s="53"/>
      <c r="BL1433" s="53"/>
      <c r="BN1433" s="53"/>
      <c r="BO1433" s="53"/>
      <c r="BP1433" s="111"/>
    </row>
    <row r="1434" spans="60:68" x14ac:dyDescent="0.3">
      <c r="BH1434" s="108" t="str">
        <f t="shared" si="53"/>
        <v/>
      </c>
      <c r="BI1434" s="22"/>
      <c r="BJ1434" s="22"/>
      <c r="BK1434" s="53"/>
      <c r="BL1434" s="53"/>
      <c r="BN1434" s="53"/>
      <c r="BO1434" s="53"/>
      <c r="BP1434" s="111"/>
    </row>
    <row r="1435" spans="60:68" x14ac:dyDescent="0.3">
      <c r="BH1435" s="108" t="str">
        <f t="shared" si="53"/>
        <v/>
      </c>
      <c r="BI1435" s="22"/>
      <c r="BJ1435" s="22"/>
      <c r="BK1435" s="53"/>
      <c r="BL1435" s="53"/>
      <c r="BN1435" s="53"/>
      <c r="BO1435" s="53"/>
      <c r="BP1435" s="111"/>
    </row>
    <row r="1436" spans="60:68" x14ac:dyDescent="0.3">
      <c r="BH1436" s="108" t="str">
        <f t="shared" si="53"/>
        <v/>
      </c>
      <c r="BI1436" s="22"/>
      <c r="BJ1436" s="22"/>
      <c r="BK1436" s="53"/>
      <c r="BL1436" s="53"/>
      <c r="BN1436" s="53"/>
      <c r="BO1436" s="53"/>
      <c r="BP1436" s="111"/>
    </row>
    <row r="1437" spans="60:68" x14ac:dyDescent="0.3">
      <c r="BH1437" s="108" t="str">
        <f t="shared" si="53"/>
        <v/>
      </c>
      <c r="BI1437" s="22"/>
      <c r="BJ1437" s="22"/>
      <c r="BK1437" s="53"/>
      <c r="BL1437" s="53"/>
      <c r="BN1437" s="53"/>
      <c r="BO1437" s="53"/>
      <c r="BP1437" s="111"/>
    </row>
    <row r="1438" spans="60:68" x14ac:dyDescent="0.3">
      <c r="BH1438" s="108" t="str">
        <f t="shared" si="53"/>
        <v/>
      </c>
      <c r="BI1438" s="22"/>
      <c r="BJ1438" s="22"/>
      <c r="BK1438" s="53"/>
      <c r="BL1438" s="53"/>
      <c r="BN1438" s="53"/>
      <c r="BO1438" s="53"/>
      <c r="BP1438" s="111"/>
    </row>
    <row r="1439" spans="60:68" x14ac:dyDescent="0.3">
      <c r="BH1439" s="108" t="str">
        <f t="shared" si="53"/>
        <v/>
      </c>
      <c r="BI1439" s="22"/>
      <c r="BJ1439" s="22"/>
      <c r="BK1439" s="53"/>
      <c r="BL1439" s="53"/>
      <c r="BN1439" s="53"/>
      <c r="BO1439" s="53"/>
      <c r="BP1439" s="111"/>
    </row>
    <row r="1440" spans="60:68" x14ac:dyDescent="0.3">
      <c r="BH1440" s="108" t="str">
        <f t="shared" si="53"/>
        <v/>
      </c>
      <c r="BI1440" s="22"/>
      <c r="BJ1440" s="22"/>
      <c r="BK1440" s="53"/>
      <c r="BL1440" s="53"/>
      <c r="BN1440" s="53"/>
      <c r="BO1440" s="53"/>
      <c r="BP1440" s="111"/>
    </row>
    <row r="1441" spans="60:68" x14ac:dyDescent="0.3">
      <c r="BH1441" s="108" t="str">
        <f t="shared" si="53"/>
        <v/>
      </c>
      <c r="BI1441" s="22"/>
      <c r="BJ1441" s="22"/>
      <c r="BK1441" s="53"/>
      <c r="BL1441" s="53"/>
      <c r="BN1441" s="53"/>
      <c r="BO1441" s="53"/>
      <c r="BP1441" s="111"/>
    </row>
    <row r="1442" spans="60:68" x14ac:dyDescent="0.3">
      <c r="BH1442" s="108" t="str">
        <f t="shared" si="53"/>
        <v/>
      </c>
      <c r="BI1442" s="22"/>
      <c r="BJ1442" s="22"/>
      <c r="BK1442" s="53"/>
      <c r="BL1442" s="53"/>
      <c r="BN1442" s="53"/>
      <c r="BO1442" s="53"/>
      <c r="BP1442" s="111"/>
    </row>
    <row r="1443" spans="60:68" x14ac:dyDescent="0.3">
      <c r="BH1443" s="108" t="str">
        <f t="shared" si="53"/>
        <v/>
      </c>
      <c r="BI1443" s="22"/>
      <c r="BJ1443" s="22"/>
      <c r="BK1443" s="53"/>
      <c r="BL1443" s="53"/>
      <c r="BN1443" s="53"/>
      <c r="BO1443" s="53"/>
      <c r="BP1443" s="111"/>
    </row>
    <row r="1444" spans="60:68" x14ac:dyDescent="0.3">
      <c r="BH1444" s="108" t="str">
        <f t="shared" si="53"/>
        <v/>
      </c>
      <c r="BI1444" s="22"/>
      <c r="BJ1444" s="22"/>
      <c r="BK1444" s="53"/>
      <c r="BL1444" s="53"/>
      <c r="BN1444" s="53"/>
      <c r="BO1444" s="53"/>
      <c r="BP1444" s="111"/>
    </row>
    <row r="1445" spans="60:68" x14ac:dyDescent="0.3">
      <c r="BH1445" s="108" t="str">
        <f t="shared" si="53"/>
        <v/>
      </c>
      <c r="BI1445" s="22"/>
      <c r="BJ1445" s="22"/>
      <c r="BK1445" s="53"/>
      <c r="BL1445" s="53"/>
      <c r="BN1445" s="53"/>
      <c r="BO1445" s="53"/>
      <c r="BP1445" s="111"/>
    </row>
    <row r="1446" spans="60:68" x14ac:dyDescent="0.3">
      <c r="BH1446" s="108" t="str">
        <f t="shared" si="53"/>
        <v/>
      </c>
      <c r="BI1446" s="22"/>
      <c r="BJ1446" s="22"/>
      <c r="BK1446" s="53"/>
      <c r="BL1446" s="53"/>
      <c r="BN1446" s="53"/>
      <c r="BO1446" s="53"/>
      <c r="BP1446" s="111"/>
    </row>
    <row r="1447" spans="60:68" x14ac:dyDescent="0.3">
      <c r="BH1447" s="108" t="str">
        <f t="shared" si="53"/>
        <v/>
      </c>
      <c r="BI1447" s="22"/>
      <c r="BJ1447" s="22"/>
      <c r="BK1447" s="53"/>
      <c r="BL1447" s="53"/>
      <c r="BN1447" s="53"/>
      <c r="BO1447" s="53"/>
      <c r="BP1447" s="111"/>
    </row>
    <row r="1448" spans="60:68" x14ac:dyDescent="0.3">
      <c r="BH1448" s="108" t="str">
        <f t="shared" si="53"/>
        <v/>
      </c>
      <c r="BI1448" s="22"/>
      <c r="BJ1448" s="22"/>
      <c r="BK1448" s="53"/>
      <c r="BL1448" s="53"/>
      <c r="BN1448" s="53"/>
      <c r="BO1448" s="53"/>
      <c r="BP1448" s="111"/>
    </row>
    <row r="1449" spans="60:68" x14ac:dyDescent="0.3">
      <c r="BH1449" s="108" t="str">
        <f t="shared" si="53"/>
        <v/>
      </c>
      <c r="BI1449" s="22"/>
      <c r="BJ1449" s="22"/>
      <c r="BK1449" s="53"/>
      <c r="BL1449" s="53"/>
      <c r="BN1449" s="53"/>
      <c r="BO1449" s="53"/>
      <c r="BP1449" s="111"/>
    </row>
    <row r="1450" spans="60:68" x14ac:dyDescent="0.3">
      <c r="BH1450" s="108" t="str">
        <f t="shared" si="53"/>
        <v/>
      </c>
      <c r="BI1450" s="22"/>
      <c r="BJ1450" s="22"/>
      <c r="BK1450" s="53"/>
      <c r="BL1450" s="53"/>
      <c r="BN1450" s="53"/>
      <c r="BO1450" s="53"/>
      <c r="BP1450" s="111"/>
    </row>
    <row r="1451" spans="60:68" x14ac:dyDescent="0.3">
      <c r="BH1451" s="108" t="str">
        <f t="shared" si="53"/>
        <v/>
      </c>
      <c r="BI1451" s="22"/>
      <c r="BJ1451" s="22"/>
      <c r="BK1451" s="53"/>
      <c r="BL1451" s="53"/>
      <c r="BN1451" s="53"/>
      <c r="BO1451" s="53"/>
      <c r="BP1451" s="111"/>
    </row>
    <row r="1452" spans="60:68" x14ac:dyDescent="0.3">
      <c r="BH1452" s="108" t="str">
        <f t="shared" si="53"/>
        <v/>
      </c>
      <c r="BI1452" s="22"/>
      <c r="BJ1452" s="22"/>
      <c r="BK1452" s="53"/>
      <c r="BL1452" s="53"/>
      <c r="BN1452" s="53"/>
      <c r="BO1452" s="53"/>
      <c r="BP1452" s="111"/>
    </row>
    <row r="1453" spans="60:68" x14ac:dyDescent="0.3">
      <c r="BH1453" s="108" t="str">
        <f t="shared" si="53"/>
        <v/>
      </c>
      <c r="BI1453" s="22"/>
      <c r="BJ1453" s="22"/>
      <c r="BK1453" s="53"/>
      <c r="BL1453" s="53"/>
      <c r="BN1453" s="53"/>
      <c r="BO1453" s="53"/>
      <c r="BP1453" s="111"/>
    </row>
    <row r="1454" spans="60:68" x14ac:dyDescent="0.3">
      <c r="BH1454" s="108" t="str">
        <f t="shared" si="53"/>
        <v/>
      </c>
      <c r="BI1454" s="22"/>
      <c r="BJ1454" s="22"/>
      <c r="BK1454" s="53"/>
      <c r="BL1454" s="53"/>
      <c r="BN1454" s="53"/>
      <c r="BO1454" s="53"/>
      <c r="BP1454" s="111"/>
    </row>
    <row r="1455" spans="60:68" x14ac:dyDescent="0.3">
      <c r="BH1455" s="108" t="str">
        <f t="shared" si="53"/>
        <v/>
      </c>
      <c r="BI1455" s="22"/>
      <c r="BJ1455" s="22"/>
      <c r="BK1455" s="53"/>
      <c r="BL1455" s="53"/>
      <c r="BN1455" s="53"/>
      <c r="BO1455" s="53"/>
      <c r="BP1455" s="111"/>
    </row>
    <row r="1456" spans="60:68" x14ac:dyDescent="0.3">
      <c r="BH1456" s="108" t="str">
        <f t="shared" si="53"/>
        <v/>
      </c>
      <c r="BI1456" s="22"/>
      <c r="BJ1456" s="22"/>
      <c r="BK1456" s="53"/>
      <c r="BL1456" s="53"/>
      <c r="BN1456" s="53"/>
      <c r="BO1456" s="53"/>
      <c r="BP1456" s="111"/>
    </row>
    <row r="1457" spans="60:68" x14ac:dyDescent="0.3">
      <c r="BH1457" s="108" t="str">
        <f t="shared" si="53"/>
        <v/>
      </c>
      <c r="BI1457" s="22"/>
      <c r="BJ1457" s="22"/>
      <c r="BK1457" s="53"/>
      <c r="BL1457" s="53"/>
      <c r="BN1457" s="53"/>
      <c r="BO1457" s="53"/>
      <c r="BP1457" s="111"/>
    </row>
    <row r="1458" spans="60:68" x14ac:dyDescent="0.3">
      <c r="BH1458" s="108" t="str">
        <f t="shared" si="53"/>
        <v/>
      </c>
      <c r="BI1458" s="22"/>
      <c r="BJ1458" s="22"/>
      <c r="BK1458" s="53"/>
      <c r="BL1458" s="53"/>
      <c r="BN1458" s="53"/>
      <c r="BO1458" s="53"/>
      <c r="BP1458" s="111"/>
    </row>
    <row r="1459" spans="60:68" x14ac:dyDescent="0.3">
      <c r="BH1459" s="108" t="str">
        <f t="shared" si="53"/>
        <v/>
      </c>
      <c r="BI1459" s="22"/>
      <c r="BJ1459" s="22"/>
      <c r="BK1459" s="53"/>
      <c r="BL1459" s="53"/>
      <c r="BN1459" s="53"/>
      <c r="BO1459" s="53"/>
      <c r="BP1459" s="111"/>
    </row>
    <row r="1460" spans="60:68" x14ac:dyDescent="0.3">
      <c r="BH1460" s="108" t="str">
        <f t="shared" si="53"/>
        <v/>
      </c>
      <c r="BI1460" s="22"/>
      <c r="BJ1460" s="22"/>
      <c r="BK1460" s="53"/>
      <c r="BL1460" s="53"/>
      <c r="BN1460" s="53"/>
      <c r="BO1460" s="53"/>
      <c r="BP1460" s="111"/>
    </row>
    <row r="1461" spans="60:68" x14ac:dyDescent="0.3">
      <c r="BH1461" s="108" t="str">
        <f t="shared" si="53"/>
        <v/>
      </c>
      <c r="BI1461" s="22"/>
      <c r="BJ1461" s="22"/>
      <c r="BK1461" s="53"/>
      <c r="BL1461" s="53"/>
      <c r="BN1461" s="53"/>
      <c r="BO1461" s="53"/>
      <c r="BP1461" s="111"/>
    </row>
    <row r="1462" spans="60:68" x14ac:dyDescent="0.3">
      <c r="BH1462" s="108" t="str">
        <f t="shared" si="53"/>
        <v/>
      </c>
      <c r="BI1462" s="22"/>
      <c r="BJ1462" s="22"/>
      <c r="BK1462" s="53"/>
      <c r="BL1462" s="53"/>
      <c r="BN1462" s="53"/>
      <c r="BO1462" s="53"/>
      <c r="BP1462" s="111"/>
    </row>
    <row r="1463" spans="60:68" x14ac:dyDescent="0.3">
      <c r="BH1463" s="108" t="str">
        <f t="shared" si="53"/>
        <v/>
      </c>
      <c r="BI1463" s="22"/>
      <c r="BJ1463" s="22"/>
      <c r="BK1463" s="53"/>
      <c r="BL1463" s="53"/>
      <c r="BN1463" s="53"/>
      <c r="BO1463" s="53"/>
      <c r="BP1463" s="111"/>
    </row>
    <row r="1464" spans="60:68" x14ac:dyDescent="0.3">
      <c r="BH1464" s="108" t="str">
        <f t="shared" si="53"/>
        <v/>
      </c>
      <c r="BI1464" s="22"/>
      <c r="BJ1464" s="22"/>
      <c r="BK1464" s="53"/>
      <c r="BL1464" s="53"/>
      <c r="BN1464" s="53"/>
      <c r="BO1464" s="53"/>
      <c r="BP1464" s="111"/>
    </row>
    <row r="1465" spans="60:68" x14ac:dyDescent="0.3">
      <c r="BH1465" s="108" t="str">
        <f t="shared" si="53"/>
        <v/>
      </c>
      <c r="BI1465" s="22"/>
      <c r="BJ1465" s="22"/>
      <c r="BK1465" s="53"/>
      <c r="BL1465" s="53"/>
      <c r="BN1465" s="53"/>
      <c r="BO1465" s="53"/>
      <c r="BP1465" s="111"/>
    </row>
    <row r="1466" spans="60:68" x14ac:dyDescent="0.3">
      <c r="BH1466" s="108" t="str">
        <f t="shared" si="53"/>
        <v/>
      </c>
      <c r="BI1466" s="22"/>
      <c r="BJ1466" s="22"/>
      <c r="BK1466" s="53"/>
      <c r="BL1466" s="53"/>
      <c r="BN1466" s="53"/>
      <c r="BO1466" s="53"/>
      <c r="BP1466" s="111"/>
    </row>
    <row r="1467" spans="60:68" x14ac:dyDescent="0.3">
      <c r="BH1467" s="108" t="str">
        <f t="shared" si="53"/>
        <v/>
      </c>
      <c r="BI1467" s="22"/>
      <c r="BJ1467" s="22"/>
      <c r="BK1467" s="53"/>
      <c r="BL1467" s="53"/>
      <c r="BN1467" s="53"/>
      <c r="BO1467" s="53"/>
      <c r="BP1467" s="111"/>
    </row>
    <row r="1468" spans="60:68" x14ac:dyDescent="0.3">
      <c r="BH1468" s="108" t="str">
        <f t="shared" si="53"/>
        <v/>
      </c>
      <c r="BI1468" s="22"/>
      <c r="BJ1468" s="22"/>
      <c r="BK1468" s="53"/>
      <c r="BL1468" s="53"/>
      <c r="BN1468" s="53"/>
      <c r="BO1468" s="53"/>
      <c r="BP1468" s="111"/>
    </row>
    <row r="1469" spans="60:68" x14ac:dyDescent="0.3">
      <c r="BH1469" s="108" t="str">
        <f t="shared" si="53"/>
        <v/>
      </c>
      <c r="BI1469" s="22"/>
      <c r="BJ1469" s="22"/>
      <c r="BK1469" s="53"/>
      <c r="BL1469" s="53"/>
      <c r="BN1469" s="53"/>
      <c r="BO1469" s="53"/>
      <c r="BP1469" s="111"/>
    </row>
    <row r="1470" spans="60:68" x14ac:dyDescent="0.3">
      <c r="BH1470" s="108" t="str">
        <f t="shared" si="53"/>
        <v/>
      </c>
      <c r="BI1470" s="22"/>
      <c r="BJ1470" s="22"/>
      <c r="BK1470" s="53"/>
      <c r="BL1470" s="53"/>
      <c r="BN1470" s="53"/>
      <c r="BO1470" s="53"/>
      <c r="BP1470" s="111"/>
    </row>
    <row r="1471" spans="60:68" x14ac:dyDescent="0.3">
      <c r="BH1471" s="108" t="str">
        <f t="shared" si="53"/>
        <v/>
      </c>
      <c r="BI1471" s="22"/>
      <c r="BJ1471" s="22"/>
      <c r="BK1471" s="53"/>
      <c r="BL1471" s="53"/>
      <c r="BN1471" s="53"/>
      <c r="BO1471" s="53"/>
      <c r="BP1471" s="111"/>
    </row>
    <row r="1472" spans="60:68" x14ac:dyDescent="0.3">
      <c r="BH1472" s="108" t="str">
        <f t="shared" si="53"/>
        <v/>
      </c>
      <c r="BI1472" s="22"/>
      <c r="BJ1472" s="22"/>
      <c r="BK1472" s="53"/>
      <c r="BL1472" s="53"/>
      <c r="BN1472" s="53"/>
      <c r="BO1472" s="53"/>
      <c r="BP1472" s="111"/>
    </row>
    <row r="1473" spans="60:68" x14ac:dyDescent="0.3">
      <c r="BH1473" s="108" t="str">
        <f t="shared" si="53"/>
        <v/>
      </c>
      <c r="BI1473" s="22"/>
      <c r="BJ1473" s="22"/>
      <c r="BK1473" s="53"/>
      <c r="BL1473" s="53"/>
      <c r="BN1473" s="53"/>
      <c r="BO1473" s="53"/>
      <c r="BP1473" s="111"/>
    </row>
    <row r="1474" spans="60:68" x14ac:dyDescent="0.3">
      <c r="BH1474" s="108" t="str">
        <f t="shared" si="53"/>
        <v/>
      </c>
      <c r="BI1474" s="22"/>
      <c r="BJ1474" s="22"/>
      <c r="BK1474" s="53"/>
      <c r="BL1474" s="53"/>
      <c r="BN1474" s="53"/>
      <c r="BO1474" s="53"/>
      <c r="BP1474" s="111"/>
    </row>
    <row r="1475" spans="60:68" x14ac:dyDescent="0.3">
      <c r="BH1475" s="108" t="str">
        <f t="shared" si="53"/>
        <v/>
      </c>
      <c r="BI1475" s="22"/>
      <c r="BJ1475" s="22"/>
      <c r="BK1475" s="53"/>
      <c r="BL1475" s="53"/>
      <c r="BN1475" s="53"/>
      <c r="BO1475" s="53"/>
      <c r="BP1475" s="111"/>
    </row>
    <row r="1476" spans="60:68" x14ac:dyDescent="0.3">
      <c r="BH1476" s="108" t="str">
        <f t="shared" ref="BH1476:BH1539" si="54">IF(OR(D1476="Aatrium/Fuajee",D1476="Kabinet/Büroo",D1476="Koridor",D1476="Koristus- ja hooldusruum",D1476="Kööginurk/Köök",D1476="Nõupidamise ruum",D1476="Ooteruum/Teenindusruum",D1476="Puhkeruum",D1476="WC"), 1, "")</f>
        <v/>
      </c>
      <c r="BI1476" s="22"/>
      <c r="BJ1476" s="22"/>
      <c r="BK1476" s="53"/>
      <c r="BL1476" s="53"/>
      <c r="BN1476" s="53"/>
      <c r="BO1476" s="53"/>
      <c r="BP1476" s="111"/>
    </row>
    <row r="1477" spans="60:68" x14ac:dyDescent="0.3">
      <c r="BH1477" s="108" t="str">
        <f t="shared" si="54"/>
        <v/>
      </c>
      <c r="BI1477" s="22"/>
      <c r="BJ1477" s="22"/>
      <c r="BK1477" s="53"/>
      <c r="BL1477" s="53"/>
      <c r="BN1477" s="53"/>
      <c r="BO1477" s="53"/>
      <c r="BP1477" s="111"/>
    </row>
    <row r="1478" spans="60:68" x14ac:dyDescent="0.3">
      <c r="BH1478" s="108" t="str">
        <f t="shared" si="54"/>
        <v/>
      </c>
      <c r="BI1478" s="22"/>
      <c r="BJ1478" s="22"/>
      <c r="BK1478" s="53"/>
      <c r="BL1478" s="53"/>
      <c r="BN1478" s="53"/>
      <c r="BO1478" s="53"/>
      <c r="BP1478" s="111"/>
    </row>
    <row r="1479" spans="60:68" x14ac:dyDescent="0.3">
      <c r="BH1479" s="108" t="str">
        <f t="shared" si="54"/>
        <v/>
      </c>
      <c r="BI1479" s="22"/>
      <c r="BJ1479" s="22"/>
      <c r="BK1479" s="53"/>
      <c r="BL1479" s="53"/>
      <c r="BN1479" s="53"/>
      <c r="BO1479" s="53"/>
      <c r="BP1479" s="111"/>
    </row>
    <row r="1480" spans="60:68" x14ac:dyDescent="0.3">
      <c r="BH1480" s="108" t="str">
        <f t="shared" si="54"/>
        <v/>
      </c>
      <c r="BI1480" s="22"/>
      <c r="BJ1480" s="22"/>
      <c r="BK1480" s="53"/>
      <c r="BL1480" s="53"/>
      <c r="BN1480" s="53"/>
      <c r="BO1480" s="53"/>
      <c r="BP1480" s="111"/>
    </row>
    <row r="1481" spans="60:68" x14ac:dyDescent="0.3">
      <c r="BH1481" s="108" t="str">
        <f t="shared" si="54"/>
        <v/>
      </c>
      <c r="BI1481" s="22"/>
      <c r="BJ1481" s="22"/>
      <c r="BK1481" s="53"/>
      <c r="BL1481" s="53"/>
      <c r="BN1481" s="53"/>
      <c r="BO1481" s="53"/>
      <c r="BP1481" s="111"/>
    </row>
    <row r="1482" spans="60:68" x14ac:dyDescent="0.3">
      <c r="BH1482" s="108" t="str">
        <f t="shared" si="54"/>
        <v/>
      </c>
      <c r="BI1482" s="22"/>
      <c r="BJ1482" s="22"/>
      <c r="BK1482" s="53"/>
      <c r="BL1482" s="53"/>
      <c r="BN1482" s="53"/>
      <c r="BO1482" s="53"/>
      <c r="BP1482" s="111"/>
    </row>
    <row r="1483" spans="60:68" x14ac:dyDescent="0.3">
      <c r="BH1483" s="108" t="str">
        <f t="shared" si="54"/>
        <v/>
      </c>
      <c r="BI1483" s="22"/>
      <c r="BJ1483" s="22"/>
      <c r="BK1483" s="53"/>
      <c r="BL1483" s="53"/>
      <c r="BN1483" s="53"/>
      <c r="BO1483" s="53"/>
      <c r="BP1483" s="111"/>
    </row>
    <row r="1484" spans="60:68" x14ac:dyDescent="0.3">
      <c r="BH1484" s="108" t="str">
        <f t="shared" si="54"/>
        <v/>
      </c>
      <c r="BI1484" s="22"/>
      <c r="BJ1484" s="22"/>
      <c r="BK1484" s="53"/>
      <c r="BL1484" s="53"/>
      <c r="BN1484" s="53"/>
      <c r="BO1484" s="53"/>
      <c r="BP1484" s="111"/>
    </row>
    <row r="1485" spans="60:68" x14ac:dyDescent="0.3">
      <c r="BH1485" s="108" t="str">
        <f t="shared" si="54"/>
        <v/>
      </c>
      <c r="BI1485" s="22"/>
      <c r="BJ1485" s="22"/>
      <c r="BK1485" s="53"/>
      <c r="BL1485" s="53"/>
      <c r="BN1485" s="53"/>
      <c r="BO1485" s="53"/>
      <c r="BP1485" s="111"/>
    </row>
    <row r="1486" spans="60:68" x14ac:dyDescent="0.3">
      <c r="BH1486" s="108" t="str">
        <f t="shared" si="54"/>
        <v/>
      </c>
      <c r="BI1486" s="22"/>
      <c r="BJ1486" s="22"/>
      <c r="BK1486" s="53"/>
      <c r="BL1486" s="53"/>
      <c r="BN1486" s="53"/>
      <c r="BO1486" s="53"/>
      <c r="BP1486" s="111"/>
    </row>
    <row r="1487" spans="60:68" x14ac:dyDescent="0.3">
      <c r="BH1487" s="108" t="str">
        <f t="shared" si="54"/>
        <v/>
      </c>
      <c r="BI1487" s="22"/>
      <c r="BJ1487" s="22"/>
      <c r="BK1487" s="53"/>
      <c r="BL1487" s="53"/>
      <c r="BN1487" s="53"/>
      <c r="BO1487" s="53"/>
      <c r="BP1487" s="111"/>
    </row>
    <row r="1488" spans="60:68" x14ac:dyDescent="0.3">
      <c r="BH1488" s="108" t="str">
        <f t="shared" si="54"/>
        <v/>
      </c>
      <c r="BI1488" s="22"/>
      <c r="BJ1488" s="22"/>
      <c r="BK1488" s="53"/>
      <c r="BL1488" s="53"/>
      <c r="BN1488" s="53"/>
      <c r="BO1488" s="53"/>
      <c r="BP1488" s="111"/>
    </row>
    <row r="1489" spans="60:68" x14ac:dyDescent="0.3">
      <c r="BH1489" s="108" t="str">
        <f t="shared" si="54"/>
        <v/>
      </c>
      <c r="BI1489" s="22"/>
      <c r="BJ1489" s="22"/>
      <c r="BK1489" s="53"/>
      <c r="BL1489" s="53"/>
      <c r="BN1489" s="53"/>
      <c r="BO1489" s="53"/>
      <c r="BP1489" s="111"/>
    </row>
    <row r="1490" spans="60:68" x14ac:dyDescent="0.3">
      <c r="BH1490" s="108" t="str">
        <f t="shared" si="54"/>
        <v/>
      </c>
      <c r="BI1490" s="22"/>
      <c r="BJ1490" s="22"/>
      <c r="BK1490" s="53"/>
      <c r="BL1490" s="53"/>
      <c r="BN1490" s="53"/>
      <c r="BO1490" s="53"/>
      <c r="BP1490" s="111"/>
    </row>
    <row r="1491" spans="60:68" x14ac:dyDescent="0.3">
      <c r="BH1491" s="108" t="str">
        <f t="shared" si="54"/>
        <v/>
      </c>
      <c r="BI1491" s="22"/>
      <c r="BJ1491" s="22"/>
      <c r="BK1491" s="53"/>
      <c r="BL1491" s="53"/>
      <c r="BN1491" s="53"/>
      <c r="BO1491" s="53"/>
      <c r="BP1491" s="111"/>
    </row>
    <row r="1492" spans="60:68" x14ac:dyDescent="0.3">
      <c r="BH1492" s="108" t="str">
        <f t="shared" si="54"/>
        <v/>
      </c>
      <c r="BI1492" s="22"/>
      <c r="BJ1492" s="22"/>
      <c r="BK1492" s="53"/>
      <c r="BL1492" s="53"/>
      <c r="BN1492" s="53"/>
      <c r="BO1492" s="53"/>
      <c r="BP1492" s="111"/>
    </row>
    <row r="1493" spans="60:68" x14ac:dyDescent="0.3">
      <c r="BH1493" s="108" t="str">
        <f t="shared" si="54"/>
        <v/>
      </c>
      <c r="BI1493" s="22"/>
      <c r="BJ1493" s="22"/>
      <c r="BK1493" s="53"/>
      <c r="BL1493" s="53"/>
      <c r="BN1493" s="53"/>
      <c r="BO1493" s="53"/>
      <c r="BP1493" s="111"/>
    </row>
    <row r="1494" spans="60:68" x14ac:dyDescent="0.3">
      <c r="BH1494" s="108" t="str">
        <f t="shared" si="54"/>
        <v/>
      </c>
      <c r="BI1494" s="22"/>
      <c r="BJ1494" s="22"/>
      <c r="BK1494" s="53"/>
      <c r="BL1494" s="53"/>
      <c r="BN1494" s="53"/>
      <c r="BO1494" s="53"/>
      <c r="BP1494" s="111"/>
    </row>
    <row r="1495" spans="60:68" x14ac:dyDescent="0.3">
      <c r="BH1495" s="108" t="str">
        <f t="shared" si="54"/>
        <v/>
      </c>
      <c r="BI1495" s="22"/>
      <c r="BJ1495" s="22"/>
      <c r="BK1495" s="53"/>
      <c r="BL1495" s="53"/>
      <c r="BN1495" s="53"/>
      <c r="BO1495" s="53"/>
      <c r="BP1495" s="111"/>
    </row>
    <row r="1496" spans="60:68" x14ac:dyDescent="0.3">
      <c r="BH1496" s="108" t="str">
        <f t="shared" si="54"/>
        <v/>
      </c>
      <c r="BI1496" s="22"/>
      <c r="BJ1496" s="22"/>
      <c r="BK1496" s="53"/>
      <c r="BL1496" s="53"/>
      <c r="BN1496" s="53"/>
      <c r="BO1496" s="53"/>
      <c r="BP1496" s="111"/>
    </row>
    <row r="1497" spans="60:68" x14ac:dyDescent="0.3">
      <c r="BH1497" s="108" t="str">
        <f t="shared" si="54"/>
        <v/>
      </c>
      <c r="BI1497" s="22"/>
      <c r="BJ1497" s="22"/>
      <c r="BK1497" s="53"/>
      <c r="BL1497" s="53"/>
      <c r="BN1497" s="53"/>
      <c r="BO1497" s="53"/>
      <c r="BP1497" s="111"/>
    </row>
    <row r="1498" spans="60:68" x14ac:dyDescent="0.3">
      <c r="BH1498" s="108" t="str">
        <f t="shared" si="54"/>
        <v/>
      </c>
      <c r="BI1498" s="22"/>
      <c r="BJ1498" s="22"/>
      <c r="BK1498" s="53"/>
      <c r="BL1498" s="53"/>
      <c r="BN1498" s="53"/>
      <c r="BO1498" s="53"/>
      <c r="BP1498" s="111"/>
    </row>
    <row r="1499" spans="60:68" x14ac:dyDescent="0.3">
      <c r="BH1499" s="108" t="str">
        <f t="shared" si="54"/>
        <v/>
      </c>
      <c r="BI1499" s="22"/>
      <c r="BJ1499" s="22"/>
      <c r="BK1499" s="53"/>
      <c r="BL1499" s="53"/>
      <c r="BN1499" s="53"/>
      <c r="BO1499" s="53"/>
      <c r="BP1499" s="111"/>
    </row>
    <row r="1500" spans="60:68" x14ac:dyDescent="0.3">
      <c r="BH1500" s="108" t="str">
        <f t="shared" si="54"/>
        <v/>
      </c>
      <c r="BI1500" s="22"/>
      <c r="BJ1500" s="22"/>
      <c r="BK1500" s="53"/>
      <c r="BL1500" s="53"/>
      <c r="BN1500" s="53"/>
      <c r="BO1500" s="53"/>
      <c r="BP1500" s="111"/>
    </row>
    <row r="1501" spans="60:68" x14ac:dyDescent="0.3">
      <c r="BH1501" s="108" t="str">
        <f t="shared" si="54"/>
        <v/>
      </c>
      <c r="BI1501" s="22"/>
      <c r="BJ1501" s="22"/>
      <c r="BK1501" s="53"/>
      <c r="BL1501" s="53"/>
      <c r="BN1501" s="53"/>
      <c r="BO1501" s="53"/>
      <c r="BP1501" s="111"/>
    </row>
    <row r="1502" spans="60:68" x14ac:dyDescent="0.3">
      <c r="BH1502" s="108" t="str">
        <f t="shared" si="54"/>
        <v/>
      </c>
      <c r="BI1502" s="22"/>
      <c r="BJ1502" s="22"/>
      <c r="BK1502" s="53"/>
      <c r="BL1502" s="53"/>
      <c r="BN1502" s="53"/>
      <c r="BO1502" s="53"/>
      <c r="BP1502" s="111"/>
    </row>
    <row r="1503" spans="60:68" x14ac:dyDescent="0.3">
      <c r="BH1503" s="108" t="str">
        <f t="shared" si="54"/>
        <v/>
      </c>
      <c r="BI1503" s="22"/>
      <c r="BJ1503" s="22"/>
      <c r="BK1503" s="53"/>
      <c r="BL1503" s="53"/>
      <c r="BN1503" s="53"/>
      <c r="BO1503" s="53"/>
      <c r="BP1503" s="111"/>
    </row>
    <row r="1504" spans="60:68" x14ac:dyDescent="0.3">
      <c r="BH1504" s="108" t="str">
        <f t="shared" si="54"/>
        <v/>
      </c>
      <c r="BI1504" s="22"/>
      <c r="BJ1504" s="22"/>
      <c r="BK1504" s="53"/>
      <c r="BL1504" s="53"/>
      <c r="BN1504" s="53"/>
      <c r="BO1504" s="53"/>
      <c r="BP1504" s="111"/>
    </row>
    <row r="1505" spans="60:68" x14ac:dyDescent="0.3">
      <c r="BH1505" s="108" t="str">
        <f t="shared" si="54"/>
        <v/>
      </c>
      <c r="BI1505" s="22"/>
      <c r="BJ1505" s="22"/>
      <c r="BK1505" s="53"/>
      <c r="BL1505" s="53"/>
      <c r="BN1505" s="53"/>
      <c r="BO1505" s="53"/>
      <c r="BP1505" s="111"/>
    </row>
    <row r="1506" spans="60:68" x14ac:dyDescent="0.3">
      <c r="BH1506" s="108" t="str">
        <f t="shared" si="54"/>
        <v/>
      </c>
      <c r="BI1506" s="22"/>
      <c r="BJ1506" s="22"/>
      <c r="BK1506" s="53"/>
      <c r="BL1506" s="53"/>
      <c r="BN1506" s="53"/>
      <c r="BO1506" s="53"/>
      <c r="BP1506" s="111"/>
    </row>
    <row r="1507" spans="60:68" x14ac:dyDescent="0.3">
      <c r="BH1507" s="108" t="str">
        <f t="shared" si="54"/>
        <v/>
      </c>
      <c r="BI1507" s="22"/>
      <c r="BJ1507" s="22"/>
      <c r="BK1507" s="53"/>
      <c r="BL1507" s="53"/>
      <c r="BN1507" s="53"/>
      <c r="BO1507" s="53"/>
      <c r="BP1507" s="111"/>
    </row>
    <row r="1508" spans="60:68" x14ac:dyDescent="0.3">
      <c r="BH1508" s="108" t="str">
        <f t="shared" si="54"/>
        <v/>
      </c>
      <c r="BI1508" s="22"/>
      <c r="BJ1508" s="22"/>
      <c r="BK1508" s="53"/>
      <c r="BL1508" s="53"/>
      <c r="BN1508" s="53"/>
      <c r="BO1508" s="53"/>
      <c r="BP1508" s="111"/>
    </row>
    <row r="1509" spans="60:68" x14ac:dyDescent="0.3">
      <c r="BH1509" s="108" t="str">
        <f t="shared" si="54"/>
        <v/>
      </c>
      <c r="BI1509" s="22"/>
      <c r="BJ1509" s="22"/>
      <c r="BK1509" s="53"/>
      <c r="BL1509" s="53"/>
      <c r="BN1509" s="53"/>
      <c r="BO1509" s="53"/>
      <c r="BP1509" s="111"/>
    </row>
    <row r="1510" spans="60:68" x14ac:dyDescent="0.3">
      <c r="BH1510" s="108" t="str">
        <f t="shared" si="54"/>
        <v/>
      </c>
      <c r="BI1510" s="22"/>
      <c r="BJ1510" s="22"/>
      <c r="BK1510" s="53"/>
      <c r="BL1510" s="53"/>
      <c r="BN1510" s="53"/>
      <c r="BO1510" s="53"/>
      <c r="BP1510" s="111"/>
    </row>
    <row r="1511" spans="60:68" x14ac:dyDescent="0.3">
      <c r="BH1511" s="108" t="str">
        <f t="shared" si="54"/>
        <v/>
      </c>
      <c r="BI1511" s="22"/>
      <c r="BJ1511" s="22"/>
      <c r="BK1511" s="53"/>
      <c r="BL1511" s="53"/>
      <c r="BN1511" s="53"/>
      <c r="BO1511" s="53"/>
      <c r="BP1511" s="111"/>
    </row>
    <row r="1512" spans="60:68" x14ac:dyDescent="0.3">
      <c r="BH1512" s="108" t="str">
        <f t="shared" si="54"/>
        <v/>
      </c>
      <c r="BI1512" s="22"/>
      <c r="BJ1512" s="22"/>
      <c r="BK1512" s="53"/>
      <c r="BL1512" s="53"/>
      <c r="BN1512" s="53"/>
      <c r="BO1512" s="53"/>
      <c r="BP1512" s="111"/>
    </row>
    <row r="1513" spans="60:68" x14ac:dyDescent="0.3">
      <c r="BH1513" s="108" t="str">
        <f t="shared" si="54"/>
        <v/>
      </c>
      <c r="BI1513" s="22"/>
      <c r="BJ1513" s="22"/>
      <c r="BK1513" s="53"/>
      <c r="BL1513" s="53"/>
      <c r="BN1513" s="53"/>
      <c r="BO1513" s="53"/>
      <c r="BP1513" s="111"/>
    </row>
    <row r="1514" spans="60:68" x14ac:dyDescent="0.3">
      <c r="BH1514" s="108" t="str">
        <f t="shared" si="54"/>
        <v/>
      </c>
      <c r="BI1514" s="22"/>
      <c r="BJ1514" s="22"/>
      <c r="BK1514" s="53"/>
      <c r="BL1514" s="53"/>
      <c r="BN1514" s="53"/>
      <c r="BO1514" s="53"/>
      <c r="BP1514" s="111"/>
    </row>
    <row r="1515" spans="60:68" x14ac:dyDescent="0.3">
      <c r="BH1515" s="108" t="str">
        <f t="shared" si="54"/>
        <v/>
      </c>
      <c r="BI1515" s="22"/>
      <c r="BJ1515" s="22"/>
      <c r="BK1515" s="53"/>
      <c r="BL1515" s="53"/>
      <c r="BN1515" s="53"/>
      <c r="BO1515" s="53"/>
      <c r="BP1515" s="111"/>
    </row>
    <row r="1516" spans="60:68" x14ac:dyDescent="0.3">
      <c r="BH1516" s="108" t="str">
        <f t="shared" si="54"/>
        <v/>
      </c>
      <c r="BI1516" s="22"/>
      <c r="BJ1516" s="22"/>
      <c r="BK1516" s="53"/>
      <c r="BL1516" s="53"/>
      <c r="BN1516" s="53"/>
      <c r="BO1516" s="53"/>
      <c r="BP1516" s="111"/>
    </row>
    <row r="1517" spans="60:68" x14ac:dyDescent="0.3">
      <c r="BH1517" s="108" t="str">
        <f t="shared" si="54"/>
        <v/>
      </c>
      <c r="BI1517" s="22"/>
      <c r="BJ1517" s="22"/>
      <c r="BK1517" s="53"/>
      <c r="BL1517" s="53"/>
      <c r="BN1517" s="53"/>
      <c r="BO1517" s="53"/>
      <c r="BP1517" s="111"/>
    </row>
    <row r="1518" spans="60:68" x14ac:dyDescent="0.3">
      <c r="BH1518" s="108" t="str">
        <f t="shared" si="54"/>
        <v/>
      </c>
      <c r="BI1518" s="22"/>
      <c r="BJ1518" s="22"/>
      <c r="BK1518" s="53"/>
      <c r="BL1518" s="53"/>
      <c r="BN1518" s="53"/>
      <c r="BO1518" s="53"/>
      <c r="BP1518" s="111"/>
    </row>
    <row r="1519" spans="60:68" x14ac:dyDescent="0.3">
      <c r="BH1519" s="108" t="str">
        <f t="shared" si="54"/>
        <v/>
      </c>
      <c r="BI1519" s="22"/>
      <c r="BJ1519" s="22"/>
      <c r="BK1519" s="53"/>
      <c r="BL1519" s="53"/>
      <c r="BN1519" s="53"/>
      <c r="BO1519" s="53"/>
      <c r="BP1519" s="111"/>
    </row>
    <row r="1520" spans="60:68" x14ac:dyDescent="0.3">
      <c r="BH1520" s="108" t="str">
        <f t="shared" si="54"/>
        <v/>
      </c>
      <c r="BI1520" s="22"/>
      <c r="BJ1520" s="22"/>
      <c r="BK1520" s="53"/>
      <c r="BL1520" s="53"/>
      <c r="BN1520" s="53"/>
      <c r="BO1520" s="53"/>
      <c r="BP1520" s="111"/>
    </row>
    <row r="1521" spans="60:68" x14ac:dyDescent="0.3">
      <c r="BH1521" s="108" t="str">
        <f t="shared" si="54"/>
        <v/>
      </c>
      <c r="BI1521" s="22"/>
      <c r="BJ1521" s="22"/>
      <c r="BK1521" s="53"/>
      <c r="BL1521" s="53"/>
      <c r="BN1521" s="53"/>
      <c r="BO1521" s="53"/>
      <c r="BP1521" s="111"/>
    </row>
    <row r="1522" spans="60:68" x14ac:dyDescent="0.3">
      <c r="BH1522" s="108" t="str">
        <f t="shared" si="54"/>
        <v/>
      </c>
      <c r="BI1522" s="22"/>
      <c r="BJ1522" s="22"/>
      <c r="BK1522" s="53"/>
      <c r="BL1522" s="53"/>
      <c r="BN1522" s="53"/>
      <c r="BO1522" s="53"/>
      <c r="BP1522" s="111"/>
    </row>
    <row r="1523" spans="60:68" x14ac:dyDescent="0.3">
      <c r="BH1523" s="108" t="str">
        <f t="shared" si="54"/>
        <v/>
      </c>
      <c r="BI1523" s="22"/>
      <c r="BJ1523" s="22"/>
      <c r="BK1523" s="53"/>
      <c r="BL1523" s="53"/>
      <c r="BN1523" s="53"/>
      <c r="BO1523" s="53"/>
      <c r="BP1523" s="111"/>
    </row>
    <row r="1524" spans="60:68" x14ac:dyDescent="0.3">
      <c r="BH1524" s="108" t="str">
        <f t="shared" si="54"/>
        <v/>
      </c>
      <c r="BI1524" s="22"/>
      <c r="BJ1524" s="22"/>
      <c r="BK1524" s="53"/>
      <c r="BL1524" s="53"/>
      <c r="BN1524" s="53"/>
      <c r="BO1524" s="53"/>
      <c r="BP1524" s="111"/>
    </row>
    <row r="1525" spans="60:68" x14ac:dyDescent="0.3">
      <c r="BH1525" s="108" t="str">
        <f t="shared" si="54"/>
        <v/>
      </c>
      <c r="BI1525" s="22"/>
      <c r="BJ1525" s="22"/>
      <c r="BK1525" s="53"/>
      <c r="BL1525" s="53"/>
      <c r="BN1525" s="53"/>
      <c r="BO1525" s="53"/>
      <c r="BP1525" s="111"/>
    </row>
    <row r="1526" spans="60:68" x14ac:dyDescent="0.3">
      <c r="BH1526" s="108" t="str">
        <f t="shared" si="54"/>
        <v/>
      </c>
      <c r="BI1526" s="22"/>
      <c r="BJ1526" s="22"/>
      <c r="BK1526" s="53"/>
      <c r="BL1526" s="53"/>
      <c r="BN1526" s="53"/>
      <c r="BO1526" s="53"/>
      <c r="BP1526" s="111"/>
    </row>
    <row r="1527" spans="60:68" x14ac:dyDescent="0.3">
      <c r="BH1527" s="108" t="str">
        <f t="shared" si="54"/>
        <v/>
      </c>
      <c r="BI1527" s="22"/>
      <c r="BJ1527" s="22"/>
      <c r="BK1527" s="53"/>
      <c r="BL1527" s="53"/>
      <c r="BN1527" s="53"/>
      <c r="BO1527" s="53"/>
      <c r="BP1527" s="111"/>
    </row>
    <row r="1528" spans="60:68" x14ac:dyDescent="0.3">
      <c r="BH1528" s="108" t="str">
        <f t="shared" si="54"/>
        <v/>
      </c>
      <c r="BI1528" s="22"/>
      <c r="BJ1528" s="22"/>
      <c r="BK1528" s="53"/>
      <c r="BL1528" s="53"/>
      <c r="BN1528" s="53"/>
      <c r="BO1528" s="53"/>
      <c r="BP1528" s="111"/>
    </row>
    <row r="1529" spans="60:68" x14ac:dyDescent="0.3">
      <c r="BH1529" s="108" t="str">
        <f t="shared" si="54"/>
        <v/>
      </c>
      <c r="BI1529" s="22"/>
      <c r="BJ1529" s="22"/>
      <c r="BK1529" s="53"/>
      <c r="BL1529" s="53"/>
      <c r="BN1529" s="53"/>
      <c r="BO1529" s="53"/>
      <c r="BP1529" s="111"/>
    </row>
    <row r="1530" spans="60:68" x14ac:dyDescent="0.3">
      <c r="BH1530" s="108" t="str">
        <f t="shared" si="54"/>
        <v/>
      </c>
      <c r="BI1530" s="22"/>
      <c r="BJ1530" s="22"/>
      <c r="BK1530" s="53"/>
      <c r="BL1530" s="53"/>
      <c r="BN1530" s="53"/>
      <c r="BO1530" s="53"/>
      <c r="BP1530" s="111"/>
    </row>
    <row r="1531" spans="60:68" x14ac:dyDescent="0.3">
      <c r="BH1531" s="108" t="str">
        <f t="shared" si="54"/>
        <v/>
      </c>
      <c r="BI1531" s="22"/>
      <c r="BJ1531" s="22"/>
      <c r="BK1531" s="53"/>
      <c r="BL1531" s="53"/>
      <c r="BN1531" s="53"/>
      <c r="BO1531" s="53"/>
      <c r="BP1531" s="111"/>
    </row>
    <row r="1532" spans="60:68" x14ac:dyDescent="0.3">
      <c r="BH1532" s="108" t="str">
        <f t="shared" si="54"/>
        <v/>
      </c>
      <c r="BI1532" s="22"/>
      <c r="BJ1532" s="22"/>
      <c r="BK1532" s="53"/>
      <c r="BL1532" s="53"/>
      <c r="BN1532" s="53"/>
      <c r="BO1532" s="53"/>
      <c r="BP1532" s="111"/>
    </row>
    <row r="1533" spans="60:68" x14ac:dyDescent="0.3">
      <c r="BH1533" s="108" t="str">
        <f t="shared" si="54"/>
        <v/>
      </c>
      <c r="BI1533" s="22"/>
      <c r="BJ1533" s="22"/>
      <c r="BK1533" s="53"/>
      <c r="BL1533" s="53"/>
      <c r="BN1533" s="53"/>
      <c r="BO1533" s="53"/>
      <c r="BP1533" s="111"/>
    </row>
    <row r="1534" spans="60:68" x14ac:dyDescent="0.3">
      <c r="BH1534" s="108" t="str">
        <f t="shared" si="54"/>
        <v/>
      </c>
      <c r="BI1534" s="22"/>
      <c r="BJ1534" s="22"/>
      <c r="BK1534" s="53"/>
      <c r="BL1534" s="53"/>
      <c r="BN1534" s="53"/>
      <c r="BO1534" s="53"/>
      <c r="BP1534" s="111"/>
    </row>
    <row r="1535" spans="60:68" x14ac:dyDescent="0.3">
      <c r="BH1535" s="108" t="str">
        <f t="shared" si="54"/>
        <v/>
      </c>
      <c r="BI1535" s="22"/>
      <c r="BJ1535" s="22"/>
      <c r="BK1535" s="53"/>
      <c r="BL1535" s="53"/>
      <c r="BN1535" s="53"/>
      <c r="BO1535" s="53"/>
      <c r="BP1535" s="111"/>
    </row>
    <row r="1536" spans="60:68" x14ac:dyDescent="0.3">
      <c r="BH1536" s="108" t="str">
        <f t="shared" si="54"/>
        <v/>
      </c>
      <c r="BI1536" s="22"/>
      <c r="BJ1536" s="22"/>
      <c r="BK1536" s="53"/>
      <c r="BL1536" s="53"/>
      <c r="BN1536" s="53"/>
      <c r="BO1536" s="53"/>
      <c r="BP1536" s="111"/>
    </row>
    <row r="1537" spans="60:68" x14ac:dyDescent="0.3">
      <c r="BH1537" s="108" t="str">
        <f t="shared" si="54"/>
        <v/>
      </c>
      <c r="BI1537" s="22"/>
      <c r="BJ1537" s="22"/>
      <c r="BK1537" s="53"/>
      <c r="BL1537" s="53"/>
      <c r="BN1537" s="53"/>
      <c r="BO1537" s="53"/>
      <c r="BP1537" s="111"/>
    </row>
    <row r="1538" spans="60:68" x14ac:dyDescent="0.3">
      <c r="BH1538" s="108" t="str">
        <f t="shared" si="54"/>
        <v/>
      </c>
      <c r="BI1538" s="22"/>
      <c r="BJ1538" s="22"/>
      <c r="BK1538" s="53"/>
      <c r="BL1538" s="53"/>
      <c r="BN1538" s="53"/>
      <c r="BO1538" s="53"/>
      <c r="BP1538" s="111"/>
    </row>
    <row r="1539" spans="60:68" x14ac:dyDescent="0.3">
      <c r="BH1539" s="108" t="str">
        <f t="shared" si="54"/>
        <v/>
      </c>
      <c r="BI1539" s="22"/>
      <c r="BJ1539" s="22"/>
      <c r="BK1539" s="53"/>
      <c r="BL1539" s="53"/>
      <c r="BN1539" s="53"/>
      <c r="BO1539" s="53"/>
      <c r="BP1539" s="111"/>
    </row>
    <row r="1540" spans="60:68" x14ac:dyDescent="0.3">
      <c r="BH1540" s="108" t="str">
        <f t="shared" ref="BH1540:BH1603" si="55">IF(OR(D1540="Aatrium/Fuajee",D1540="Kabinet/Büroo",D1540="Koridor",D1540="Koristus- ja hooldusruum",D1540="Kööginurk/Köök",D1540="Nõupidamise ruum",D1540="Ooteruum/Teenindusruum",D1540="Puhkeruum",D1540="WC"), 1, "")</f>
        <v/>
      </c>
      <c r="BI1540" s="22"/>
      <c r="BJ1540" s="22"/>
      <c r="BK1540" s="53"/>
      <c r="BL1540" s="53"/>
      <c r="BN1540" s="53"/>
      <c r="BO1540" s="53"/>
      <c r="BP1540" s="111"/>
    </row>
    <row r="1541" spans="60:68" x14ac:dyDescent="0.3">
      <c r="BH1541" s="108" t="str">
        <f t="shared" si="55"/>
        <v/>
      </c>
      <c r="BI1541" s="22"/>
      <c r="BJ1541" s="22"/>
      <c r="BK1541" s="53"/>
      <c r="BL1541" s="53"/>
      <c r="BN1541" s="53"/>
      <c r="BO1541" s="53"/>
      <c r="BP1541" s="111"/>
    </row>
    <row r="1542" spans="60:68" x14ac:dyDescent="0.3">
      <c r="BH1542" s="108" t="str">
        <f t="shared" si="55"/>
        <v/>
      </c>
      <c r="BI1542" s="22"/>
      <c r="BJ1542" s="22"/>
      <c r="BK1542" s="53"/>
      <c r="BL1542" s="53"/>
      <c r="BN1542" s="53"/>
      <c r="BO1542" s="53"/>
      <c r="BP1542" s="111"/>
    </row>
    <row r="1543" spans="60:68" x14ac:dyDescent="0.3">
      <c r="BH1543" s="108" t="str">
        <f t="shared" si="55"/>
        <v/>
      </c>
      <c r="BI1543" s="22"/>
      <c r="BJ1543" s="22"/>
      <c r="BK1543" s="53"/>
      <c r="BL1543" s="53"/>
      <c r="BN1543" s="53"/>
      <c r="BO1543" s="53"/>
      <c r="BP1543" s="111"/>
    </row>
    <row r="1544" spans="60:68" x14ac:dyDescent="0.3">
      <c r="BH1544" s="108" t="str">
        <f t="shared" si="55"/>
        <v/>
      </c>
      <c r="BI1544" s="22"/>
      <c r="BJ1544" s="22"/>
      <c r="BK1544" s="53"/>
      <c r="BL1544" s="53"/>
      <c r="BN1544" s="53"/>
      <c r="BO1544" s="53"/>
      <c r="BP1544" s="111"/>
    </row>
    <row r="1545" spans="60:68" x14ac:dyDescent="0.3">
      <c r="BH1545" s="108" t="str">
        <f t="shared" si="55"/>
        <v/>
      </c>
      <c r="BI1545" s="22"/>
      <c r="BJ1545" s="22"/>
      <c r="BK1545" s="53"/>
      <c r="BL1545" s="53"/>
      <c r="BN1545" s="53"/>
      <c r="BO1545" s="53"/>
      <c r="BP1545" s="111"/>
    </row>
    <row r="1546" spans="60:68" x14ac:dyDescent="0.3">
      <c r="BH1546" s="108" t="str">
        <f t="shared" si="55"/>
        <v/>
      </c>
      <c r="BI1546" s="22"/>
      <c r="BJ1546" s="22"/>
      <c r="BK1546" s="53"/>
      <c r="BL1546" s="53"/>
      <c r="BN1546" s="53"/>
      <c r="BO1546" s="53"/>
      <c r="BP1546" s="111"/>
    </row>
    <row r="1547" spans="60:68" x14ac:dyDescent="0.3">
      <c r="BH1547" s="108" t="str">
        <f t="shared" si="55"/>
        <v/>
      </c>
      <c r="BI1547" s="22"/>
      <c r="BJ1547" s="22"/>
      <c r="BK1547" s="53"/>
      <c r="BL1547" s="53"/>
      <c r="BN1547" s="53"/>
      <c r="BO1547" s="53"/>
      <c r="BP1547" s="111"/>
    </row>
    <row r="1548" spans="60:68" x14ac:dyDescent="0.3">
      <c r="BH1548" s="108" t="str">
        <f t="shared" si="55"/>
        <v/>
      </c>
      <c r="BI1548" s="22"/>
      <c r="BJ1548" s="22"/>
      <c r="BK1548" s="53"/>
      <c r="BL1548" s="53"/>
      <c r="BN1548" s="53"/>
      <c r="BO1548" s="53"/>
      <c r="BP1548" s="111"/>
    </row>
    <row r="1549" spans="60:68" x14ac:dyDescent="0.3">
      <c r="BH1549" s="108" t="str">
        <f t="shared" si="55"/>
        <v/>
      </c>
      <c r="BI1549" s="22"/>
      <c r="BJ1549" s="22"/>
      <c r="BK1549" s="53"/>
      <c r="BL1549" s="53"/>
      <c r="BN1549" s="53"/>
      <c r="BO1549" s="53"/>
      <c r="BP1549" s="111"/>
    </row>
    <row r="1550" spans="60:68" x14ac:dyDescent="0.3">
      <c r="BH1550" s="108" t="str">
        <f t="shared" si="55"/>
        <v/>
      </c>
      <c r="BI1550" s="22"/>
      <c r="BJ1550" s="22"/>
      <c r="BK1550" s="53"/>
      <c r="BL1550" s="53"/>
      <c r="BN1550" s="53"/>
      <c r="BO1550" s="53"/>
      <c r="BP1550" s="111"/>
    </row>
    <row r="1551" spans="60:68" x14ac:dyDescent="0.3">
      <c r="BH1551" s="108" t="str">
        <f t="shared" si="55"/>
        <v/>
      </c>
      <c r="BI1551" s="22"/>
      <c r="BJ1551" s="22"/>
      <c r="BK1551" s="53"/>
      <c r="BL1551" s="53"/>
      <c r="BN1551" s="53"/>
      <c r="BO1551" s="53"/>
      <c r="BP1551" s="111"/>
    </row>
    <row r="1552" spans="60:68" x14ac:dyDescent="0.3">
      <c r="BH1552" s="108" t="str">
        <f t="shared" si="55"/>
        <v/>
      </c>
      <c r="BI1552" s="22"/>
      <c r="BJ1552" s="22"/>
      <c r="BK1552" s="53"/>
      <c r="BL1552" s="53"/>
      <c r="BN1552" s="53"/>
      <c r="BO1552" s="53"/>
      <c r="BP1552" s="111"/>
    </row>
    <row r="1553" spans="60:68" x14ac:dyDescent="0.3">
      <c r="BH1553" s="108" t="str">
        <f t="shared" si="55"/>
        <v/>
      </c>
      <c r="BI1553" s="22"/>
      <c r="BJ1553" s="22"/>
      <c r="BK1553" s="53"/>
      <c r="BL1553" s="53"/>
      <c r="BN1553" s="53"/>
      <c r="BO1553" s="53"/>
      <c r="BP1553" s="111"/>
    </row>
    <row r="1554" spans="60:68" x14ac:dyDescent="0.3">
      <c r="BH1554" s="108" t="str">
        <f t="shared" si="55"/>
        <v/>
      </c>
      <c r="BI1554" s="22"/>
      <c r="BJ1554" s="22"/>
      <c r="BK1554" s="53"/>
      <c r="BL1554" s="53"/>
      <c r="BN1554" s="53"/>
      <c r="BO1554" s="53"/>
      <c r="BP1554" s="111"/>
    </row>
    <row r="1555" spans="60:68" x14ac:dyDescent="0.3">
      <c r="BH1555" s="108" t="str">
        <f t="shared" si="55"/>
        <v/>
      </c>
      <c r="BI1555" s="22"/>
      <c r="BJ1555" s="22"/>
      <c r="BK1555" s="53"/>
      <c r="BL1555" s="53"/>
      <c r="BN1555" s="53"/>
      <c r="BO1555" s="53"/>
      <c r="BP1555" s="111"/>
    </row>
    <row r="1556" spans="60:68" x14ac:dyDescent="0.3">
      <c r="BH1556" s="108" t="str">
        <f t="shared" si="55"/>
        <v/>
      </c>
      <c r="BI1556" s="22"/>
      <c r="BJ1556" s="22"/>
      <c r="BK1556" s="53"/>
      <c r="BL1556" s="53"/>
      <c r="BN1556" s="53"/>
      <c r="BO1556" s="53"/>
      <c r="BP1556" s="111"/>
    </row>
    <row r="1557" spans="60:68" x14ac:dyDescent="0.3">
      <c r="BH1557" s="108" t="str">
        <f t="shared" si="55"/>
        <v/>
      </c>
      <c r="BI1557" s="22"/>
      <c r="BJ1557" s="22"/>
      <c r="BK1557" s="53"/>
      <c r="BL1557" s="53"/>
      <c r="BN1557" s="53"/>
      <c r="BO1557" s="53"/>
      <c r="BP1557" s="111"/>
    </row>
    <row r="1558" spans="60:68" x14ac:dyDescent="0.3">
      <c r="BH1558" s="108" t="str">
        <f t="shared" si="55"/>
        <v/>
      </c>
      <c r="BI1558" s="22"/>
      <c r="BJ1558" s="22"/>
      <c r="BK1558" s="53"/>
      <c r="BL1558" s="53"/>
      <c r="BN1558" s="53"/>
      <c r="BO1558" s="53"/>
      <c r="BP1558" s="111"/>
    </row>
    <row r="1559" spans="60:68" x14ac:dyDescent="0.3">
      <c r="BH1559" s="108" t="str">
        <f t="shared" si="55"/>
        <v/>
      </c>
      <c r="BI1559" s="22"/>
      <c r="BJ1559" s="22"/>
      <c r="BK1559" s="53"/>
      <c r="BL1559" s="53"/>
      <c r="BN1559" s="53"/>
      <c r="BO1559" s="53"/>
      <c r="BP1559" s="111"/>
    </row>
    <row r="1560" spans="60:68" x14ac:dyDescent="0.3">
      <c r="BH1560" s="108" t="str">
        <f t="shared" si="55"/>
        <v/>
      </c>
      <c r="BI1560" s="22"/>
      <c r="BJ1560" s="22"/>
      <c r="BK1560" s="53"/>
      <c r="BL1560" s="53"/>
      <c r="BN1560" s="53"/>
      <c r="BO1560" s="53"/>
      <c r="BP1560" s="111"/>
    </row>
    <row r="1561" spans="60:68" x14ac:dyDescent="0.3">
      <c r="BH1561" s="108" t="str">
        <f t="shared" si="55"/>
        <v/>
      </c>
      <c r="BI1561" s="22"/>
      <c r="BJ1561" s="22"/>
      <c r="BK1561" s="53"/>
      <c r="BL1561" s="53"/>
      <c r="BN1561" s="53"/>
      <c r="BO1561" s="53"/>
      <c r="BP1561" s="111"/>
    </row>
    <row r="1562" spans="60:68" x14ac:dyDescent="0.3">
      <c r="BH1562" s="108" t="str">
        <f t="shared" si="55"/>
        <v/>
      </c>
      <c r="BI1562" s="22"/>
      <c r="BJ1562" s="22"/>
      <c r="BK1562" s="53"/>
      <c r="BL1562" s="53"/>
      <c r="BN1562" s="53"/>
      <c r="BO1562" s="53"/>
      <c r="BP1562" s="111"/>
    </row>
    <row r="1563" spans="60:68" x14ac:dyDescent="0.3">
      <c r="BH1563" s="108" t="str">
        <f t="shared" si="55"/>
        <v/>
      </c>
      <c r="BI1563" s="22"/>
      <c r="BJ1563" s="22"/>
      <c r="BK1563" s="53"/>
      <c r="BL1563" s="53"/>
      <c r="BN1563" s="53"/>
      <c r="BO1563" s="53"/>
      <c r="BP1563" s="111"/>
    </row>
    <row r="1564" spans="60:68" x14ac:dyDescent="0.3">
      <c r="BH1564" s="108" t="str">
        <f t="shared" si="55"/>
        <v/>
      </c>
      <c r="BI1564" s="22"/>
      <c r="BJ1564" s="22"/>
      <c r="BK1564" s="53"/>
      <c r="BL1564" s="53"/>
      <c r="BN1564" s="53"/>
      <c r="BO1564" s="53"/>
      <c r="BP1564" s="111"/>
    </row>
    <row r="1565" spans="60:68" x14ac:dyDescent="0.3">
      <c r="BH1565" s="108" t="str">
        <f t="shared" si="55"/>
        <v/>
      </c>
      <c r="BI1565" s="22"/>
      <c r="BJ1565" s="22"/>
      <c r="BK1565" s="53"/>
      <c r="BL1565" s="53"/>
      <c r="BN1565" s="53"/>
      <c r="BO1565" s="53"/>
      <c r="BP1565" s="111"/>
    </row>
    <row r="1566" spans="60:68" x14ac:dyDescent="0.3">
      <c r="BH1566" s="108" t="str">
        <f t="shared" si="55"/>
        <v/>
      </c>
      <c r="BI1566" s="22"/>
      <c r="BJ1566" s="22"/>
      <c r="BK1566" s="53"/>
      <c r="BL1566" s="53"/>
      <c r="BN1566" s="53"/>
      <c r="BO1566" s="53"/>
      <c r="BP1566" s="111"/>
    </row>
    <row r="1567" spans="60:68" x14ac:dyDescent="0.3">
      <c r="BH1567" s="108" t="str">
        <f t="shared" si="55"/>
        <v/>
      </c>
      <c r="BI1567" s="22"/>
      <c r="BJ1567" s="22"/>
      <c r="BK1567" s="53"/>
      <c r="BL1567" s="53"/>
      <c r="BN1567" s="53"/>
      <c r="BO1567" s="53"/>
      <c r="BP1567" s="111"/>
    </row>
    <row r="1568" spans="60:68" x14ac:dyDescent="0.3">
      <c r="BH1568" s="108" t="str">
        <f t="shared" si="55"/>
        <v/>
      </c>
      <c r="BI1568" s="22"/>
      <c r="BJ1568" s="22"/>
      <c r="BK1568" s="53"/>
      <c r="BL1568" s="53"/>
      <c r="BN1568" s="53"/>
      <c r="BO1568" s="53"/>
      <c r="BP1568" s="111"/>
    </row>
    <row r="1569" spans="60:68" x14ac:dyDescent="0.3">
      <c r="BH1569" s="108" t="str">
        <f t="shared" si="55"/>
        <v/>
      </c>
      <c r="BI1569" s="22"/>
      <c r="BJ1569" s="22"/>
      <c r="BK1569" s="53"/>
      <c r="BL1569" s="53"/>
      <c r="BN1569" s="53"/>
      <c r="BO1569" s="53"/>
      <c r="BP1569" s="111"/>
    </row>
    <row r="1570" spans="60:68" x14ac:dyDescent="0.3">
      <c r="BH1570" s="108" t="str">
        <f t="shared" si="55"/>
        <v/>
      </c>
      <c r="BI1570" s="22"/>
      <c r="BJ1570" s="22"/>
      <c r="BK1570" s="53"/>
      <c r="BL1570" s="53"/>
      <c r="BN1570" s="53"/>
      <c r="BO1570" s="53"/>
      <c r="BP1570" s="111"/>
    </row>
    <row r="1571" spans="60:68" x14ac:dyDescent="0.3">
      <c r="BH1571" s="108" t="str">
        <f t="shared" si="55"/>
        <v/>
      </c>
      <c r="BI1571" s="22"/>
      <c r="BJ1571" s="22"/>
      <c r="BK1571" s="53"/>
      <c r="BL1571" s="53"/>
      <c r="BN1571" s="53"/>
      <c r="BO1571" s="53"/>
      <c r="BP1571" s="111"/>
    </row>
    <row r="1572" spans="60:68" x14ac:dyDescent="0.3">
      <c r="BH1572" s="108" t="str">
        <f t="shared" si="55"/>
        <v/>
      </c>
      <c r="BI1572" s="22"/>
      <c r="BJ1572" s="22"/>
      <c r="BK1572" s="53"/>
      <c r="BL1572" s="53"/>
      <c r="BN1572" s="53"/>
      <c r="BO1572" s="53"/>
      <c r="BP1572" s="111"/>
    </row>
    <row r="1573" spans="60:68" x14ac:dyDescent="0.3">
      <c r="BH1573" s="108" t="str">
        <f t="shared" si="55"/>
        <v/>
      </c>
      <c r="BI1573" s="22"/>
      <c r="BJ1573" s="22"/>
      <c r="BK1573" s="53"/>
      <c r="BL1573" s="53"/>
      <c r="BN1573" s="53"/>
      <c r="BO1573" s="53"/>
      <c r="BP1573" s="111"/>
    </row>
    <row r="1574" spans="60:68" x14ac:dyDescent="0.3">
      <c r="BH1574" s="108" t="str">
        <f t="shared" si="55"/>
        <v/>
      </c>
      <c r="BI1574" s="22"/>
      <c r="BJ1574" s="22"/>
      <c r="BK1574" s="53"/>
      <c r="BL1574" s="53"/>
      <c r="BN1574" s="53"/>
      <c r="BO1574" s="53"/>
      <c r="BP1574" s="111"/>
    </row>
    <row r="1575" spans="60:68" x14ac:dyDescent="0.3">
      <c r="BH1575" s="108" t="str">
        <f t="shared" si="55"/>
        <v/>
      </c>
      <c r="BI1575" s="22"/>
      <c r="BJ1575" s="22"/>
      <c r="BK1575" s="53"/>
      <c r="BL1575" s="53"/>
      <c r="BN1575" s="53"/>
      <c r="BO1575" s="53"/>
      <c r="BP1575" s="111"/>
    </row>
    <row r="1576" spans="60:68" x14ac:dyDescent="0.3">
      <c r="BH1576" s="108" t="str">
        <f t="shared" si="55"/>
        <v/>
      </c>
      <c r="BI1576" s="22"/>
      <c r="BJ1576" s="22"/>
      <c r="BK1576" s="53"/>
      <c r="BL1576" s="53"/>
      <c r="BN1576" s="53"/>
      <c r="BO1576" s="53"/>
      <c r="BP1576" s="111"/>
    </row>
    <row r="1577" spans="60:68" x14ac:dyDescent="0.3">
      <c r="BH1577" s="108" t="str">
        <f t="shared" si="55"/>
        <v/>
      </c>
      <c r="BI1577" s="22"/>
      <c r="BJ1577" s="22"/>
      <c r="BK1577" s="53"/>
      <c r="BL1577" s="53"/>
      <c r="BN1577" s="53"/>
      <c r="BO1577" s="53"/>
      <c r="BP1577" s="111"/>
    </row>
    <row r="1578" spans="60:68" x14ac:dyDescent="0.3">
      <c r="BH1578" s="108" t="str">
        <f t="shared" si="55"/>
        <v/>
      </c>
      <c r="BI1578" s="22"/>
      <c r="BJ1578" s="22"/>
      <c r="BK1578" s="53"/>
      <c r="BL1578" s="53"/>
      <c r="BN1578" s="53"/>
      <c r="BO1578" s="53"/>
      <c r="BP1578" s="111"/>
    </row>
    <row r="1579" spans="60:68" x14ac:dyDescent="0.3">
      <c r="BH1579" s="108" t="str">
        <f t="shared" si="55"/>
        <v/>
      </c>
      <c r="BI1579" s="22"/>
      <c r="BJ1579" s="22"/>
      <c r="BK1579" s="53"/>
      <c r="BL1579" s="53"/>
      <c r="BN1579" s="53"/>
      <c r="BO1579" s="53"/>
      <c r="BP1579" s="111"/>
    </row>
    <row r="1580" spans="60:68" x14ac:dyDescent="0.3">
      <c r="BH1580" s="108" t="str">
        <f t="shared" si="55"/>
        <v/>
      </c>
      <c r="BI1580" s="22"/>
      <c r="BJ1580" s="22"/>
      <c r="BK1580" s="53"/>
      <c r="BL1580" s="53"/>
      <c r="BN1580" s="53"/>
      <c r="BO1580" s="53"/>
      <c r="BP1580" s="111"/>
    </row>
    <row r="1581" spans="60:68" x14ac:dyDescent="0.3">
      <c r="BH1581" s="108" t="str">
        <f t="shared" si="55"/>
        <v/>
      </c>
      <c r="BI1581" s="22"/>
      <c r="BJ1581" s="22"/>
      <c r="BK1581" s="53"/>
      <c r="BL1581" s="53"/>
      <c r="BN1581" s="53"/>
      <c r="BO1581" s="53"/>
      <c r="BP1581" s="111"/>
    </row>
    <row r="1582" spans="60:68" x14ac:dyDescent="0.3">
      <c r="BH1582" s="108" t="str">
        <f t="shared" si="55"/>
        <v/>
      </c>
      <c r="BI1582" s="22"/>
      <c r="BJ1582" s="22"/>
      <c r="BK1582" s="53"/>
      <c r="BL1582" s="53"/>
      <c r="BN1582" s="53"/>
      <c r="BO1582" s="53"/>
      <c r="BP1582" s="111"/>
    </row>
    <row r="1583" spans="60:68" x14ac:dyDescent="0.3">
      <c r="BH1583" s="108" t="str">
        <f t="shared" si="55"/>
        <v/>
      </c>
      <c r="BI1583" s="22"/>
      <c r="BJ1583" s="22"/>
      <c r="BK1583" s="53"/>
      <c r="BL1583" s="53"/>
      <c r="BN1583" s="53"/>
      <c r="BO1583" s="53"/>
      <c r="BP1583" s="111"/>
    </row>
    <row r="1584" spans="60:68" x14ac:dyDescent="0.3">
      <c r="BH1584" s="108" t="str">
        <f t="shared" si="55"/>
        <v/>
      </c>
      <c r="BI1584" s="22"/>
      <c r="BJ1584" s="22"/>
      <c r="BK1584" s="53"/>
      <c r="BL1584" s="53"/>
      <c r="BN1584" s="53"/>
      <c r="BO1584" s="53"/>
      <c r="BP1584" s="111"/>
    </row>
    <row r="1585" spans="60:68" x14ac:dyDescent="0.3">
      <c r="BH1585" s="108" t="str">
        <f t="shared" si="55"/>
        <v/>
      </c>
      <c r="BI1585" s="22"/>
      <c r="BJ1585" s="22"/>
      <c r="BK1585" s="53"/>
      <c r="BL1585" s="53"/>
      <c r="BN1585" s="53"/>
      <c r="BO1585" s="53"/>
      <c r="BP1585" s="111"/>
    </row>
    <row r="1586" spans="60:68" x14ac:dyDescent="0.3">
      <c r="BH1586" s="108" t="str">
        <f t="shared" si="55"/>
        <v/>
      </c>
      <c r="BI1586" s="22"/>
      <c r="BJ1586" s="22"/>
      <c r="BK1586" s="53"/>
      <c r="BL1586" s="53"/>
      <c r="BN1586" s="53"/>
      <c r="BO1586" s="53"/>
      <c r="BP1586" s="111"/>
    </row>
    <row r="1587" spans="60:68" x14ac:dyDescent="0.3">
      <c r="BH1587" s="108" t="str">
        <f t="shared" si="55"/>
        <v/>
      </c>
      <c r="BI1587" s="22"/>
      <c r="BJ1587" s="22"/>
      <c r="BK1587" s="53"/>
      <c r="BL1587" s="53"/>
      <c r="BN1587" s="53"/>
      <c r="BO1587" s="53"/>
      <c r="BP1587" s="111"/>
    </row>
    <row r="1588" spans="60:68" x14ac:dyDescent="0.3">
      <c r="BH1588" s="108" t="str">
        <f t="shared" si="55"/>
        <v/>
      </c>
      <c r="BI1588" s="22"/>
      <c r="BJ1588" s="22"/>
      <c r="BK1588" s="53"/>
      <c r="BL1588" s="53"/>
      <c r="BN1588" s="53"/>
      <c r="BO1588" s="53"/>
      <c r="BP1588" s="111"/>
    </row>
    <row r="1589" spans="60:68" x14ac:dyDescent="0.3">
      <c r="BH1589" s="108" t="str">
        <f t="shared" si="55"/>
        <v/>
      </c>
      <c r="BI1589" s="22"/>
      <c r="BJ1589" s="22"/>
      <c r="BK1589" s="53"/>
      <c r="BL1589" s="53"/>
      <c r="BN1589" s="53"/>
      <c r="BO1589" s="53"/>
      <c r="BP1589" s="111"/>
    </row>
    <row r="1590" spans="60:68" x14ac:dyDescent="0.3">
      <c r="BH1590" s="108" t="str">
        <f t="shared" si="55"/>
        <v/>
      </c>
      <c r="BI1590" s="22"/>
      <c r="BJ1590" s="22"/>
      <c r="BK1590" s="53"/>
      <c r="BL1590" s="53"/>
      <c r="BN1590" s="53"/>
      <c r="BO1590" s="53"/>
      <c r="BP1590" s="111"/>
    </row>
    <row r="1591" spans="60:68" x14ac:dyDescent="0.3">
      <c r="BH1591" s="108" t="str">
        <f t="shared" si="55"/>
        <v/>
      </c>
      <c r="BI1591" s="22"/>
      <c r="BJ1591" s="22"/>
      <c r="BK1591" s="53"/>
      <c r="BL1591" s="53"/>
      <c r="BN1591" s="53"/>
      <c r="BO1591" s="53"/>
      <c r="BP1591" s="111"/>
    </row>
    <row r="1592" spans="60:68" x14ac:dyDescent="0.3">
      <c r="BH1592" s="108" t="str">
        <f t="shared" si="55"/>
        <v/>
      </c>
      <c r="BI1592" s="22"/>
      <c r="BJ1592" s="22"/>
      <c r="BK1592" s="53"/>
      <c r="BL1592" s="53"/>
      <c r="BN1592" s="53"/>
      <c r="BO1592" s="53"/>
      <c r="BP1592" s="111"/>
    </row>
    <row r="1593" spans="60:68" x14ac:dyDescent="0.3">
      <c r="BH1593" s="108" t="str">
        <f t="shared" si="55"/>
        <v/>
      </c>
      <c r="BI1593" s="22"/>
      <c r="BJ1593" s="22"/>
      <c r="BK1593" s="53"/>
      <c r="BL1593" s="53"/>
      <c r="BN1593" s="53"/>
      <c r="BO1593" s="53"/>
      <c r="BP1593" s="111"/>
    </row>
    <row r="1594" spans="60:68" x14ac:dyDescent="0.3">
      <c r="BH1594" s="108" t="str">
        <f t="shared" si="55"/>
        <v/>
      </c>
      <c r="BI1594" s="22"/>
      <c r="BJ1594" s="22"/>
      <c r="BK1594" s="53"/>
      <c r="BL1594" s="53"/>
      <c r="BN1594" s="53"/>
      <c r="BO1594" s="53"/>
      <c r="BP1594" s="111"/>
    </row>
    <row r="1595" spans="60:68" x14ac:dyDescent="0.3">
      <c r="BH1595" s="108" t="str">
        <f t="shared" si="55"/>
        <v/>
      </c>
      <c r="BI1595" s="22"/>
      <c r="BJ1595" s="22"/>
      <c r="BK1595" s="53"/>
      <c r="BL1595" s="53"/>
      <c r="BN1595" s="53"/>
      <c r="BO1595" s="53"/>
      <c r="BP1595" s="111"/>
    </row>
    <row r="1596" spans="60:68" x14ac:dyDescent="0.3">
      <c r="BH1596" s="108" t="str">
        <f t="shared" si="55"/>
        <v/>
      </c>
      <c r="BI1596" s="22"/>
      <c r="BJ1596" s="22"/>
      <c r="BK1596" s="53"/>
      <c r="BL1596" s="53"/>
      <c r="BN1596" s="53"/>
      <c r="BO1596" s="53"/>
      <c r="BP1596" s="111"/>
    </row>
    <row r="1597" spans="60:68" x14ac:dyDescent="0.3">
      <c r="BH1597" s="108" t="str">
        <f t="shared" si="55"/>
        <v/>
      </c>
      <c r="BI1597" s="22"/>
      <c r="BJ1597" s="22"/>
      <c r="BK1597" s="53"/>
      <c r="BL1597" s="53"/>
      <c r="BN1597" s="53"/>
      <c r="BO1597" s="53"/>
      <c r="BP1597" s="111"/>
    </row>
    <row r="1598" spans="60:68" x14ac:dyDescent="0.3">
      <c r="BH1598" s="108" t="str">
        <f t="shared" si="55"/>
        <v/>
      </c>
      <c r="BI1598" s="22"/>
      <c r="BJ1598" s="22"/>
      <c r="BK1598" s="53"/>
      <c r="BL1598" s="53"/>
      <c r="BN1598" s="53"/>
      <c r="BO1598" s="53"/>
      <c r="BP1598" s="111"/>
    </row>
    <row r="1599" spans="60:68" x14ac:dyDescent="0.3">
      <c r="BH1599" s="108" t="str">
        <f t="shared" si="55"/>
        <v/>
      </c>
      <c r="BI1599" s="22"/>
      <c r="BJ1599" s="22"/>
      <c r="BK1599" s="53"/>
      <c r="BL1599" s="53"/>
      <c r="BN1599" s="53"/>
      <c r="BO1599" s="53"/>
      <c r="BP1599" s="111"/>
    </row>
    <row r="1600" spans="60:68" x14ac:dyDescent="0.3">
      <c r="BH1600" s="108" t="str">
        <f t="shared" si="55"/>
        <v/>
      </c>
      <c r="BI1600" s="22"/>
      <c r="BJ1600" s="22"/>
      <c r="BK1600" s="53"/>
      <c r="BL1600" s="53"/>
      <c r="BN1600" s="53"/>
      <c r="BO1600" s="53"/>
      <c r="BP1600" s="111"/>
    </row>
    <row r="1601" spans="60:68" x14ac:dyDescent="0.3">
      <c r="BH1601" s="108" t="str">
        <f t="shared" si="55"/>
        <v/>
      </c>
      <c r="BI1601" s="22"/>
      <c r="BJ1601" s="22"/>
      <c r="BK1601" s="53"/>
      <c r="BL1601" s="53"/>
      <c r="BN1601" s="53"/>
      <c r="BO1601" s="53"/>
      <c r="BP1601" s="111"/>
    </row>
    <row r="1602" spans="60:68" x14ac:dyDescent="0.3">
      <c r="BH1602" s="108" t="str">
        <f t="shared" si="55"/>
        <v/>
      </c>
      <c r="BI1602" s="22"/>
      <c r="BJ1602" s="22"/>
      <c r="BK1602" s="53"/>
      <c r="BL1602" s="53"/>
      <c r="BN1602" s="53"/>
      <c r="BO1602" s="53"/>
      <c r="BP1602" s="111"/>
    </row>
    <row r="1603" spans="60:68" x14ac:dyDescent="0.3">
      <c r="BH1603" s="108" t="str">
        <f t="shared" si="55"/>
        <v/>
      </c>
      <c r="BI1603" s="22"/>
      <c r="BJ1603" s="22"/>
      <c r="BK1603" s="53"/>
      <c r="BL1603" s="53"/>
      <c r="BN1603" s="53"/>
      <c r="BO1603" s="53"/>
      <c r="BP1603" s="111"/>
    </row>
    <row r="1604" spans="60:68" x14ac:dyDescent="0.3">
      <c r="BH1604" s="108" t="str">
        <f t="shared" ref="BH1604:BH1667" si="56">IF(OR(D1604="Aatrium/Fuajee",D1604="Kabinet/Büroo",D1604="Koridor",D1604="Koristus- ja hooldusruum",D1604="Kööginurk/Köök",D1604="Nõupidamise ruum",D1604="Ooteruum/Teenindusruum",D1604="Puhkeruum",D1604="WC"), 1, "")</f>
        <v/>
      </c>
      <c r="BI1604" s="22"/>
      <c r="BJ1604" s="22"/>
      <c r="BK1604" s="53"/>
      <c r="BL1604" s="53"/>
      <c r="BN1604" s="53"/>
      <c r="BO1604" s="53"/>
      <c r="BP1604" s="111"/>
    </row>
    <row r="1605" spans="60:68" x14ac:dyDescent="0.3">
      <c r="BH1605" s="108" t="str">
        <f t="shared" si="56"/>
        <v/>
      </c>
      <c r="BI1605" s="22"/>
      <c r="BJ1605" s="22"/>
      <c r="BK1605" s="53"/>
      <c r="BL1605" s="53"/>
      <c r="BN1605" s="53"/>
      <c r="BO1605" s="53"/>
      <c r="BP1605" s="111"/>
    </row>
    <row r="1606" spans="60:68" x14ac:dyDescent="0.3">
      <c r="BH1606" s="108" t="str">
        <f t="shared" si="56"/>
        <v/>
      </c>
      <c r="BI1606" s="22"/>
      <c r="BJ1606" s="22"/>
      <c r="BK1606" s="53"/>
      <c r="BL1606" s="53"/>
      <c r="BN1606" s="53"/>
      <c r="BO1606" s="53"/>
      <c r="BP1606" s="111"/>
    </row>
    <row r="1607" spans="60:68" x14ac:dyDescent="0.3">
      <c r="BH1607" s="108" t="str">
        <f t="shared" si="56"/>
        <v/>
      </c>
      <c r="BI1607" s="22"/>
      <c r="BJ1607" s="22"/>
      <c r="BK1607" s="53"/>
      <c r="BL1607" s="53"/>
      <c r="BN1607" s="53"/>
      <c r="BO1607" s="53"/>
      <c r="BP1607" s="111"/>
    </row>
    <row r="1608" spans="60:68" x14ac:dyDescent="0.3">
      <c r="BH1608" s="108" t="str">
        <f t="shared" si="56"/>
        <v/>
      </c>
      <c r="BI1608" s="22"/>
      <c r="BJ1608" s="22"/>
      <c r="BK1608" s="53"/>
      <c r="BL1608" s="53"/>
      <c r="BN1608" s="53"/>
      <c r="BO1608" s="53"/>
      <c r="BP1608" s="111"/>
    </row>
    <row r="1609" spans="60:68" x14ac:dyDescent="0.3">
      <c r="BH1609" s="108" t="str">
        <f t="shared" si="56"/>
        <v/>
      </c>
      <c r="BI1609" s="22"/>
      <c r="BJ1609" s="22"/>
      <c r="BK1609" s="53"/>
      <c r="BL1609" s="53"/>
      <c r="BN1609" s="53"/>
      <c r="BO1609" s="53"/>
      <c r="BP1609" s="111"/>
    </row>
    <row r="1610" spans="60:68" x14ac:dyDescent="0.3">
      <c r="BH1610" s="108" t="str">
        <f t="shared" si="56"/>
        <v/>
      </c>
      <c r="BI1610" s="22"/>
      <c r="BJ1610" s="22"/>
      <c r="BK1610" s="53"/>
      <c r="BL1610" s="53"/>
      <c r="BN1610" s="53"/>
      <c r="BO1610" s="53"/>
      <c r="BP1610" s="111"/>
    </row>
    <row r="1611" spans="60:68" x14ac:dyDescent="0.3">
      <c r="BH1611" s="108" t="str">
        <f t="shared" si="56"/>
        <v/>
      </c>
      <c r="BI1611" s="22"/>
      <c r="BJ1611" s="22"/>
      <c r="BK1611" s="53"/>
      <c r="BL1611" s="53"/>
      <c r="BN1611" s="53"/>
      <c r="BO1611" s="53"/>
      <c r="BP1611" s="111"/>
    </row>
    <row r="1612" spans="60:68" x14ac:dyDescent="0.3">
      <c r="BH1612" s="108" t="str">
        <f t="shared" si="56"/>
        <v/>
      </c>
      <c r="BI1612" s="22"/>
      <c r="BJ1612" s="22"/>
      <c r="BK1612" s="53"/>
      <c r="BL1612" s="53"/>
      <c r="BN1612" s="53"/>
      <c r="BO1612" s="53"/>
      <c r="BP1612" s="111"/>
    </row>
    <row r="1613" spans="60:68" x14ac:dyDescent="0.3">
      <c r="BH1613" s="108" t="str">
        <f t="shared" si="56"/>
        <v/>
      </c>
      <c r="BI1613" s="22"/>
      <c r="BJ1613" s="22"/>
      <c r="BK1613" s="53"/>
      <c r="BL1613" s="53"/>
      <c r="BN1613" s="53"/>
      <c r="BO1613" s="53"/>
      <c r="BP1613" s="111"/>
    </row>
    <row r="1614" spans="60:68" x14ac:dyDescent="0.3">
      <c r="BH1614" s="108" t="str">
        <f t="shared" si="56"/>
        <v/>
      </c>
      <c r="BI1614" s="22"/>
      <c r="BJ1614" s="22"/>
      <c r="BK1614" s="53"/>
      <c r="BL1614" s="53"/>
      <c r="BN1614" s="53"/>
      <c r="BO1614" s="53"/>
      <c r="BP1614" s="111"/>
    </row>
    <row r="1615" spans="60:68" x14ac:dyDescent="0.3">
      <c r="BH1615" s="108" t="str">
        <f t="shared" si="56"/>
        <v/>
      </c>
      <c r="BI1615" s="22"/>
      <c r="BJ1615" s="22"/>
      <c r="BK1615" s="53"/>
      <c r="BL1615" s="53"/>
      <c r="BN1615" s="53"/>
      <c r="BO1615" s="53"/>
      <c r="BP1615" s="111"/>
    </row>
    <row r="1616" spans="60:68" x14ac:dyDescent="0.3">
      <c r="BH1616" s="108" t="str">
        <f t="shared" si="56"/>
        <v/>
      </c>
      <c r="BI1616" s="22"/>
      <c r="BJ1616" s="22"/>
      <c r="BK1616" s="53"/>
      <c r="BL1616" s="53"/>
      <c r="BN1616" s="53"/>
      <c r="BO1616" s="53"/>
      <c r="BP1616" s="111"/>
    </row>
    <row r="1617" spans="60:68" x14ac:dyDescent="0.3">
      <c r="BH1617" s="108" t="str">
        <f t="shared" si="56"/>
        <v/>
      </c>
      <c r="BI1617" s="22"/>
      <c r="BJ1617" s="22"/>
      <c r="BK1617" s="53"/>
      <c r="BL1617" s="53"/>
      <c r="BN1617" s="53"/>
      <c r="BO1617" s="53"/>
      <c r="BP1617" s="111"/>
    </row>
    <row r="1618" spans="60:68" x14ac:dyDescent="0.3">
      <c r="BH1618" s="108" t="str">
        <f t="shared" si="56"/>
        <v/>
      </c>
      <c r="BI1618" s="22"/>
      <c r="BJ1618" s="22"/>
      <c r="BK1618" s="53"/>
      <c r="BL1618" s="53"/>
      <c r="BN1618" s="53"/>
      <c r="BO1618" s="53"/>
      <c r="BP1618" s="111"/>
    </row>
    <row r="1619" spans="60:68" x14ac:dyDescent="0.3">
      <c r="BH1619" s="108" t="str">
        <f t="shared" si="56"/>
        <v/>
      </c>
      <c r="BI1619" s="22"/>
      <c r="BJ1619" s="22"/>
      <c r="BK1619" s="53"/>
      <c r="BL1619" s="53"/>
      <c r="BN1619" s="53"/>
      <c r="BO1619" s="53"/>
      <c r="BP1619" s="111"/>
    </row>
    <row r="1620" spans="60:68" x14ac:dyDescent="0.3">
      <c r="BH1620" s="108" t="str">
        <f t="shared" si="56"/>
        <v/>
      </c>
      <c r="BI1620" s="22"/>
      <c r="BJ1620" s="22"/>
      <c r="BK1620" s="53"/>
      <c r="BL1620" s="53"/>
      <c r="BN1620" s="53"/>
      <c r="BO1620" s="53"/>
      <c r="BP1620" s="111"/>
    </row>
    <row r="1621" spans="60:68" x14ac:dyDescent="0.3">
      <c r="BH1621" s="108" t="str">
        <f t="shared" si="56"/>
        <v/>
      </c>
      <c r="BI1621" s="22"/>
      <c r="BJ1621" s="22"/>
      <c r="BK1621" s="53"/>
      <c r="BL1621" s="53"/>
      <c r="BN1621" s="53"/>
      <c r="BO1621" s="53"/>
      <c r="BP1621" s="111"/>
    </row>
    <row r="1622" spans="60:68" x14ac:dyDescent="0.3">
      <c r="BH1622" s="108" t="str">
        <f t="shared" si="56"/>
        <v/>
      </c>
      <c r="BI1622" s="22"/>
      <c r="BJ1622" s="22"/>
      <c r="BK1622" s="53"/>
      <c r="BL1622" s="53"/>
      <c r="BN1622" s="53"/>
      <c r="BO1622" s="53"/>
      <c r="BP1622" s="111"/>
    </row>
    <row r="1623" spans="60:68" x14ac:dyDescent="0.3">
      <c r="BH1623" s="108" t="str">
        <f t="shared" si="56"/>
        <v/>
      </c>
      <c r="BI1623" s="22"/>
      <c r="BJ1623" s="22"/>
      <c r="BK1623" s="53"/>
      <c r="BL1623" s="53"/>
      <c r="BN1623" s="53"/>
      <c r="BO1623" s="53"/>
      <c r="BP1623" s="111"/>
    </row>
    <row r="1624" spans="60:68" x14ac:dyDescent="0.3">
      <c r="BH1624" s="108" t="str">
        <f t="shared" si="56"/>
        <v/>
      </c>
      <c r="BI1624" s="22"/>
      <c r="BJ1624" s="22"/>
      <c r="BK1624" s="53"/>
      <c r="BL1624" s="53"/>
      <c r="BN1624" s="53"/>
      <c r="BO1624" s="53"/>
      <c r="BP1624" s="111"/>
    </row>
    <row r="1625" spans="60:68" x14ac:dyDescent="0.3">
      <c r="BH1625" s="108" t="str">
        <f t="shared" si="56"/>
        <v/>
      </c>
      <c r="BI1625" s="22"/>
      <c r="BJ1625" s="22"/>
      <c r="BK1625" s="53"/>
      <c r="BL1625" s="53"/>
      <c r="BN1625" s="53"/>
      <c r="BO1625" s="53"/>
      <c r="BP1625" s="111"/>
    </row>
    <row r="1626" spans="60:68" x14ac:dyDescent="0.3">
      <c r="BH1626" s="108" t="str">
        <f t="shared" si="56"/>
        <v/>
      </c>
      <c r="BI1626" s="22"/>
      <c r="BJ1626" s="22"/>
      <c r="BK1626" s="53"/>
      <c r="BL1626" s="53"/>
      <c r="BN1626" s="53"/>
      <c r="BO1626" s="53"/>
      <c r="BP1626" s="111"/>
    </row>
    <row r="1627" spans="60:68" x14ac:dyDescent="0.3">
      <c r="BH1627" s="108" t="str">
        <f t="shared" si="56"/>
        <v/>
      </c>
      <c r="BI1627" s="22"/>
      <c r="BJ1627" s="22"/>
      <c r="BK1627" s="53"/>
      <c r="BL1627" s="53"/>
      <c r="BN1627" s="53"/>
      <c r="BO1627" s="53"/>
      <c r="BP1627" s="111"/>
    </row>
    <row r="1628" spans="60:68" x14ac:dyDescent="0.3">
      <c r="BH1628" s="108" t="str">
        <f t="shared" si="56"/>
        <v/>
      </c>
      <c r="BI1628" s="22"/>
      <c r="BJ1628" s="22"/>
      <c r="BK1628" s="53"/>
      <c r="BL1628" s="53"/>
      <c r="BN1628" s="53"/>
      <c r="BO1628" s="53"/>
      <c r="BP1628" s="111"/>
    </row>
    <row r="1629" spans="60:68" x14ac:dyDescent="0.3">
      <c r="BH1629" s="108" t="str">
        <f t="shared" si="56"/>
        <v/>
      </c>
      <c r="BI1629" s="22"/>
      <c r="BJ1629" s="22"/>
      <c r="BK1629" s="53"/>
      <c r="BL1629" s="53"/>
      <c r="BN1629" s="53"/>
      <c r="BO1629" s="53"/>
      <c r="BP1629" s="111"/>
    </row>
    <row r="1630" spans="60:68" x14ac:dyDescent="0.3">
      <c r="BH1630" s="108" t="str">
        <f t="shared" si="56"/>
        <v/>
      </c>
      <c r="BI1630" s="22"/>
      <c r="BJ1630" s="22"/>
      <c r="BK1630" s="53"/>
      <c r="BL1630" s="53"/>
      <c r="BN1630" s="53"/>
      <c r="BO1630" s="53"/>
      <c r="BP1630" s="111"/>
    </row>
    <row r="1631" spans="60:68" x14ac:dyDescent="0.3">
      <c r="BH1631" s="108" t="str">
        <f t="shared" si="56"/>
        <v/>
      </c>
      <c r="BI1631" s="22"/>
      <c r="BJ1631" s="22"/>
      <c r="BK1631" s="53"/>
      <c r="BL1631" s="53"/>
      <c r="BN1631" s="53"/>
      <c r="BO1631" s="53"/>
      <c r="BP1631" s="111"/>
    </row>
    <row r="1632" spans="60:68" x14ac:dyDescent="0.3">
      <c r="BH1632" s="108" t="str">
        <f t="shared" si="56"/>
        <v/>
      </c>
      <c r="BI1632" s="22"/>
      <c r="BJ1632" s="22"/>
      <c r="BK1632" s="53"/>
      <c r="BL1632" s="53"/>
      <c r="BN1632" s="53"/>
      <c r="BO1632" s="53"/>
      <c r="BP1632" s="111"/>
    </row>
    <row r="1633" spans="60:68" x14ac:dyDescent="0.3">
      <c r="BH1633" s="108" t="str">
        <f t="shared" si="56"/>
        <v/>
      </c>
      <c r="BI1633" s="22"/>
      <c r="BJ1633" s="22"/>
      <c r="BK1633" s="53"/>
      <c r="BL1633" s="53"/>
      <c r="BN1633" s="53"/>
      <c r="BO1633" s="53"/>
      <c r="BP1633" s="111"/>
    </row>
    <row r="1634" spans="60:68" x14ac:dyDescent="0.3">
      <c r="BH1634" s="108" t="str">
        <f t="shared" si="56"/>
        <v/>
      </c>
      <c r="BI1634" s="22"/>
      <c r="BJ1634" s="22"/>
      <c r="BK1634" s="53"/>
      <c r="BL1634" s="53"/>
      <c r="BN1634" s="53"/>
      <c r="BO1634" s="53"/>
      <c r="BP1634" s="111"/>
    </row>
    <row r="1635" spans="60:68" x14ac:dyDescent="0.3">
      <c r="BH1635" s="108" t="str">
        <f t="shared" si="56"/>
        <v/>
      </c>
      <c r="BI1635" s="22"/>
      <c r="BJ1635" s="22"/>
      <c r="BK1635" s="53"/>
      <c r="BL1635" s="53"/>
      <c r="BN1635" s="53"/>
      <c r="BO1635" s="53"/>
      <c r="BP1635" s="111"/>
    </row>
    <row r="1636" spans="60:68" x14ac:dyDescent="0.3">
      <c r="BH1636" s="108" t="str">
        <f t="shared" si="56"/>
        <v/>
      </c>
      <c r="BI1636" s="22"/>
      <c r="BJ1636" s="22"/>
      <c r="BK1636" s="53"/>
      <c r="BL1636" s="53"/>
      <c r="BN1636" s="53"/>
      <c r="BO1636" s="53"/>
      <c r="BP1636" s="111"/>
    </row>
    <row r="1637" spans="60:68" x14ac:dyDescent="0.3">
      <c r="BH1637" s="108" t="str">
        <f t="shared" si="56"/>
        <v/>
      </c>
      <c r="BI1637" s="22"/>
      <c r="BJ1637" s="22"/>
      <c r="BK1637" s="53"/>
      <c r="BL1637" s="53"/>
      <c r="BN1637" s="53"/>
      <c r="BO1637" s="53"/>
      <c r="BP1637" s="111"/>
    </row>
    <row r="1638" spans="60:68" x14ac:dyDescent="0.3">
      <c r="BH1638" s="108" t="str">
        <f t="shared" si="56"/>
        <v/>
      </c>
      <c r="BI1638" s="22"/>
      <c r="BJ1638" s="22"/>
      <c r="BK1638" s="53"/>
      <c r="BL1638" s="53"/>
      <c r="BN1638" s="53"/>
      <c r="BO1638" s="53"/>
      <c r="BP1638" s="111"/>
    </row>
    <row r="1639" spans="60:68" x14ac:dyDescent="0.3">
      <c r="BH1639" s="108" t="str">
        <f t="shared" si="56"/>
        <v/>
      </c>
      <c r="BI1639" s="22"/>
      <c r="BJ1639" s="22"/>
      <c r="BK1639" s="53"/>
      <c r="BL1639" s="53"/>
      <c r="BN1639" s="53"/>
      <c r="BO1639" s="53"/>
      <c r="BP1639" s="111"/>
    </row>
    <row r="1640" spans="60:68" x14ac:dyDescent="0.3">
      <c r="BH1640" s="108" t="str">
        <f t="shared" si="56"/>
        <v/>
      </c>
      <c r="BI1640" s="22"/>
      <c r="BJ1640" s="22"/>
      <c r="BK1640" s="53"/>
      <c r="BL1640" s="53"/>
      <c r="BN1640" s="53"/>
      <c r="BO1640" s="53"/>
      <c r="BP1640" s="111"/>
    </row>
    <row r="1641" spans="60:68" x14ac:dyDescent="0.3">
      <c r="BH1641" s="108" t="str">
        <f t="shared" si="56"/>
        <v/>
      </c>
      <c r="BI1641" s="22"/>
      <c r="BJ1641" s="22"/>
      <c r="BK1641" s="53"/>
      <c r="BL1641" s="53"/>
      <c r="BN1641" s="53"/>
      <c r="BO1641" s="53"/>
      <c r="BP1641" s="111"/>
    </row>
    <row r="1642" spans="60:68" x14ac:dyDescent="0.3">
      <c r="BH1642" s="108" t="str">
        <f t="shared" si="56"/>
        <v/>
      </c>
      <c r="BI1642" s="22"/>
      <c r="BJ1642" s="22"/>
      <c r="BK1642" s="53"/>
      <c r="BL1642" s="53"/>
      <c r="BN1642" s="53"/>
      <c r="BO1642" s="53"/>
      <c r="BP1642" s="111"/>
    </row>
    <row r="1643" spans="60:68" x14ac:dyDescent="0.3">
      <c r="BH1643" s="108" t="str">
        <f t="shared" si="56"/>
        <v/>
      </c>
      <c r="BI1643" s="22"/>
      <c r="BJ1643" s="22"/>
      <c r="BK1643" s="53"/>
      <c r="BL1643" s="53"/>
      <c r="BN1643" s="53"/>
      <c r="BO1643" s="53"/>
      <c r="BP1643" s="111"/>
    </row>
    <row r="1644" spans="60:68" x14ac:dyDescent="0.3">
      <c r="BH1644" s="108" t="str">
        <f t="shared" si="56"/>
        <v/>
      </c>
      <c r="BI1644" s="22"/>
      <c r="BJ1644" s="22"/>
      <c r="BK1644" s="53"/>
      <c r="BL1644" s="53"/>
      <c r="BN1644" s="53"/>
      <c r="BO1644" s="53"/>
      <c r="BP1644" s="111"/>
    </row>
    <row r="1645" spans="60:68" x14ac:dyDescent="0.3">
      <c r="BH1645" s="108" t="str">
        <f t="shared" si="56"/>
        <v/>
      </c>
      <c r="BI1645" s="22"/>
      <c r="BJ1645" s="22"/>
      <c r="BK1645" s="53"/>
      <c r="BL1645" s="53"/>
      <c r="BN1645" s="53"/>
      <c r="BO1645" s="53"/>
      <c r="BP1645" s="111"/>
    </row>
    <row r="1646" spans="60:68" x14ac:dyDescent="0.3">
      <c r="BH1646" s="108" t="str">
        <f t="shared" si="56"/>
        <v/>
      </c>
      <c r="BI1646" s="22"/>
      <c r="BJ1646" s="22"/>
      <c r="BK1646" s="53"/>
      <c r="BL1646" s="53"/>
      <c r="BN1646" s="53"/>
      <c r="BO1646" s="53"/>
      <c r="BP1646" s="111"/>
    </row>
    <row r="1647" spans="60:68" x14ac:dyDescent="0.3">
      <c r="BH1647" s="108" t="str">
        <f t="shared" si="56"/>
        <v/>
      </c>
      <c r="BI1647" s="22"/>
      <c r="BJ1647" s="22"/>
      <c r="BK1647" s="53"/>
      <c r="BL1647" s="53"/>
      <c r="BN1647" s="53"/>
      <c r="BO1647" s="53"/>
      <c r="BP1647" s="111"/>
    </row>
    <row r="1648" spans="60:68" x14ac:dyDescent="0.3">
      <c r="BH1648" s="108" t="str">
        <f t="shared" si="56"/>
        <v/>
      </c>
      <c r="BI1648" s="22"/>
      <c r="BJ1648" s="22"/>
      <c r="BK1648" s="53"/>
      <c r="BL1648" s="53"/>
      <c r="BN1648" s="53"/>
      <c r="BO1648" s="53"/>
      <c r="BP1648" s="111"/>
    </row>
    <row r="1649" spans="60:68" x14ac:dyDescent="0.3">
      <c r="BH1649" s="108" t="str">
        <f t="shared" si="56"/>
        <v/>
      </c>
      <c r="BI1649" s="22"/>
      <c r="BJ1649" s="22"/>
      <c r="BK1649" s="53"/>
      <c r="BL1649" s="53"/>
      <c r="BN1649" s="53"/>
      <c r="BO1649" s="53"/>
      <c r="BP1649" s="111"/>
    </row>
    <row r="1650" spans="60:68" x14ac:dyDescent="0.3">
      <c r="BH1650" s="108" t="str">
        <f t="shared" si="56"/>
        <v/>
      </c>
      <c r="BI1650" s="22"/>
      <c r="BJ1650" s="22"/>
      <c r="BK1650" s="53"/>
      <c r="BL1650" s="53"/>
      <c r="BN1650" s="53"/>
      <c r="BO1650" s="53"/>
      <c r="BP1650" s="111"/>
    </row>
    <row r="1651" spans="60:68" x14ac:dyDescent="0.3">
      <c r="BH1651" s="108" t="str">
        <f t="shared" si="56"/>
        <v/>
      </c>
      <c r="BI1651" s="22"/>
      <c r="BJ1651" s="22"/>
      <c r="BK1651" s="53"/>
      <c r="BL1651" s="53"/>
      <c r="BN1651" s="53"/>
      <c r="BO1651" s="53"/>
      <c r="BP1651" s="111"/>
    </row>
    <row r="1652" spans="60:68" x14ac:dyDescent="0.3">
      <c r="BH1652" s="108" t="str">
        <f t="shared" si="56"/>
        <v/>
      </c>
      <c r="BI1652" s="22"/>
      <c r="BJ1652" s="22"/>
      <c r="BK1652" s="53"/>
      <c r="BL1652" s="53"/>
      <c r="BN1652" s="53"/>
      <c r="BO1652" s="53"/>
      <c r="BP1652" s="111"/>
    </row>
    <row r="1653" spans="60:68" x14ac:dyDescent="0.3">
      <c r="BH1653" s="108" t="str">
        <f t="shared" si="56"/>
        <v/>
      </c>
      <c r="BI1653" s="22"/>
      <c r="BJ1653" s="22"/>
      <c r="BK1653" s="53"/>
      <c r="BL1653" s="53"/>
      <c r="BN1653" s="53"/>
      <c r="BO1653" s="53"/>
      <c r="BP1653" s="111"/>
    </row>
    <row r="1654" spans="60:68" x14ac:dyDescent="0.3">
      <c r="BH1654" s="108" t="str">
        <f t="shared" si="56"/>
        <v/>
      </c>
      <c r="BI1654" s="22"/>
      <c r="BJ1654" s="22"/>
      <c r="BK1654" s="53"/>
      <c r="BL1654" s="53"/>
      <c r="BN1654" s="53"/>
      <c r="BO1654" s="53"/>
      <c r="BP1654" s="111"/>
    </row>
    <row r="1655" spans="60:68" x14ac:dyDescent="0.3">
      <c r="BH1655" s="108" t="str">
        <f t="shared" si="56"/>
        <v/>
      </c>
      <c r="BI1655" s="22"/>
      <c r="BJ1655" s="22"/>
      <c r="BK1655" s="53"/>
      <c r="BL1655" s="53"/>
      <c r="BN1655" s="53"/>
      <c r="BO1655" s="53"/>
      <c r="BP1655" s="111"/>
    </row>
    <row r="1656" spans="60:68" x14ac:dyDescent="0.3">
      <c r="BH1656" s="108" t="str">
        <f t="shared" si="56"/>
        <v/>
      </c>
      <c r="BI1656" s="22"/>
      <c r="BJ1656" s="22"/>
      <c r="BK1656" s="53"/>
      <c r="BL1656" s="53"/>
      <c r="BN1656" s="53"/>
      <c r="BO1656" s="53"/>
      <c r="BP1656" s="111"/>
    </row>
    <row r="1657" spans="60:68" x14ac:dyDescent="0.3">
      <c r="BH1657" s="108" t="str">
        <f t="shared" si="56"/>
        <v/>
      </c>
      <c r="BI1657" s="22"/>
      <c r="BJ1657" s="22"/>
      <c r="BK1657" s="53"/>
      <c r="BL1657" s="53"/>
      <c r="BN1657" s="53"/>
      <c r="BO1657" s="53"/>
      <c r="BP1657" s="111"/>
    </row>
    <row r="1658" spans="60:68" x14ac:dyDescent="0.3">
      <c r="BH1658" s="108" t="str">
        <f t="shared" si="56"/>
        <v/>
      </c>
      <c r="BI1658" s="22"/>
      <c r="BJ1658" s="22"/>
      <c r="BK1658" s="53"/>
      <c r="BL1658" s="53"/>
      <c r="BN1658" s="53"/>
      <c r="BO1658" s="53"/>
      <c r="BP1658" s="111"/>
    </row>
    <row r="1659" spans="60:68" x14ac:dyDescent="0.3">
      <c r="BH1659" s="108" t="str">
        <f t="shared" si="56"/>
        <v/>
      </c>
      <c r="BI1659" s="22"/>
      <c r="BJ1659" s="22"/>
      <c r="BK1659" s="53"/>
      <c r="BL1659" s="53"/>
      <c r="BN1659" s="53"/>
      <c r="BO1659" s="53"/>
      <c r="BP1659" s="111"/>
    </row>
    <row r="1660" spans="60:68" x14ac:dyDescent="0.3">
      <c r="BH1660" s="108" t="str">
        <f t="shared" si="56"/>
        <v/>
      </c>
      <c r="BI1660" s="22"/>
      <c r="BJ1660" s="22"/>
      <c r="BK1660" s="53"/>
      <c r="BL1660" s="53"/>
      <c r="BN1660" s="53"/>
      <c r="BO1660" s="53"/>
      <c r="BP1660" s="111"/>
    </row>
    <row r="1661" spans="60:68" x14ac:dyDescent="0.3">
      <c r="BH1661" s="108" t="str">
        <f t="shared" si="56"/>
        <v/>
      </c>
      <c r="BI1661" s="22"/>
      <c r="BJ1661" s="22"/>
      <c r="BK1661" s="53"/>
      <c r="BL1661" s="53"/>
      <c r="BN1661" s="53"/>
      <c r="BO1661" s="53"/>
      <c r="BP1661" s="111"/>
    </row>
    <row r="1662" spans="60:68" x14ac:dyDescent="0.3">
      <c r="BH1662" s="108" t="str">
        <f t="shared" si="56"/>
        <v/>
      </c>
      <c r="BI1662" s="22"/>
      <c r="BJ1662" s="22"/>
      <c r="BK1662" s="53"/>
      <c r="BL1662" s="53"/>
      <c r="BN1662" s="53"/>
      <c r="BO1662" s="53"/>
      <c r="BP1662" s="111"/>
    </row>
    <row r="1663" spans="60:68" x14ac:dyDescent="0.3">
      <c r="BH1663" s="108" t="str">
        <f t="shared" si="56"/>
        <v/>
      </c>
      <c r="BI1663" s="22"/>
      <c r="BJ1663" s="22"/>
      <c r="BK1663" s="53"/>
      <c r="BL1663" s="53"/>
      <c r="BN1663" s="53"/>
      <c r="BO1663" s="53"/>
      <c r="BP1663" s="111"/>
    </row>
    <row r="1664" spans="60:68" x14ac:dyDescent="0.3">
      <c r="BH1664" s="108" t="str">
        <f t="shared" si="56"/>
        <v/>
      </c>
      <c r="BI1664" s="22"/>
      <c r="BJ1664" s="22"/>
      <c r="BK1664" s="53"/>
      <c r="BL1664" s="53"/>
      <c r="BN1664" s="53"/>
      <c r="BO1664" s="53"/>
      <c r="BP1664" s="111"/>
    </row>
    <row r="1665" spans="60:68" x14ac:dyDescent="0.3">
      <c r="BH1665" s="108" t="str">
        <f t="shared" si="56"/>
        <v/>
      </c>
      <c r="BI1665" s="22"/>
      <c r="BJ1665" s="22"/>
      <c r="BK1665" s="53"/>
      <c r="BL1665" s="53"/>
      <c r="BN1665" s="53"/>
      <c r="BO1665" s="53"/>
      <c r="BP1665" s="111"/>
    </row>
    <row r="1666" spans="60:68" x14ac:dyDescent="0.3">
      <c r="BH1666" s="108" t="str">
        <f t="shared" si="56"/>
        <v/>
      </c>
      <c r="BI1666" s="22"/>
      <c r="BJ1666" s="22"/>
      <c r="BK1666" s="53"/>
      <c r="BL1666" s="53"/>
      <c r="BN1666" s="53"/>
      <c r="BO1666" s="53"/>
      <c r="BP1666" s="111"/>
    </row>
    <row r="1667" spans="60:68" x14ac:dyDescent="0.3">
      <c r="BH1667" s="108" t="str">
        <f t="shared" si="56"/>
        <v/>
      </c>
      <c r="BI1667" s="22"/>
      <c r="BJ1667" s="22"/>
      <c r="BK1667" s="53"/>
      <c r="BL1667" s="53"/>
      <c r="BN1667" s="53"/>
      <c r="BO1667" s="53"/>
      <c r="BP1667" s="111"/>
    </row>
    <row r="1668" spans="60:68" x14ac:dyDescent="0.3">
      <c r="BH1668" s="108" t="str">
        <f t="shared" ref="BH1668:BH1731" si="57">IF(OR(D1668="Aatrium/Fuajee",D1668="Kabinet/Büroo",D1668="Koridor",D1668="Koristus- ja hooldusruum",D1668="Kööginurk/Köök",D1668="Nõupidamise ruum",D1668="Ooteruum/Teenindusruum",D1668="Puhkeruum",D1668="WC"), 1, "")</f>
        <v/>
      </c>
      <c r="BI1668" s="22"/>
      <c r="BJ1668" s="22"/>
      <c r="BK1668" s="53"/>
      <c r="BL1668" s="53"/>
      <c r="BN1668" s="53"/>
      <c r="BO1668" s="53"/>
      <c r="BP1668" s="111"/>
    </row>
    <row r="1669" spans="60:68" x14ac:dyDescent="0.3">
      <c r="BH1669" s="108" t="str">
        <f t="shared" si="57"/>
        <v/>
      </c>
      <c r="BI1669" s="22"/>
      <c r="BJ1669" s="22"/>
      <c r="BK1669" s="53"/>
      <c r="BL1669" s="53"/>
      <c r="BN1669" s="53"/>
      <c r="BO1669" s="53"/>
      <c r="BP1669" s="111"/>
    </row>
    <row r="1670" spans="60:68" x14ac:dyDescent="0.3">
      <c r="BH1670" s="108" t="str">
        <f t="shared" si="57"/>
        <v/>
      </c>
      <c r="BI1670" s="22"/>
      <c r="BJ1670" s="22"/>
      <c r="BK1670" s="53"/>
      <c r="BL1670" s="53"/>
      <c r="BN1670" s="53"/>
      <c r="BO1670" s="53"/>
      <c r="BP1670" s="111"/>
    </row>
    <row r="1671" spans="60:68" x14ac:dyDescent="0.3">
      <c r="BH1671" s="108" t="str">
        <f t="shared" si="57"/>
        <v/>
      </c>
      <c r="BI1671" s="22"/>
      <c r="BJ1671" s="22"/>
      <c r="BK1671" s="53"/>
      <c r="BL1671" s="53"/>
      <c r="BN1671" s="53"/>
      <c r="BO1671" s="53"/>
      <c r="BP1671" s="111"/>
    </row>
    <row r="1672" spans="60:68" x14ac:dyDescent="0.3">
      <c r="BH1672" s="108" t="str">
        <f t="shared" si="57"/>
        <v/>
      </c>
      <c r="BI1672" s="22"/>
      <c r="BJ1672" s="22"/>
      <c r="BK1672" s="53"/>
      <c r="BL1672" s="53"/>
      <c r="BN1672" s="53"/>
      <c r="BO1672" s="53"/>
      <c r="BP1672" s="111"/>
    </row>
    <row r="1673" spans="60:68" x14ac:dyDescent="0.3">
      <c r="BH1673" s="108" t="str">
        <f t="shared" si="57"/>
        <v/>
      </c>
      <c r="BI1673" s="22"/>
      <c r="BJ1673" s="22"/>
      <c r="BK1673" s="53"/>
      <c r="BL1673" s="53"/>
      <c r="BN1673" s="53"/>
      <c r="BO1673" s="53"/>
      <c r="BP1673" s="111"/>
    </row>
    <row r="1674" spans="60:68" x14ac:dyDescent="0.3">
      <c r="BH1674" s="108" t="str">
        <f t="shared" si="57"/>
        <v/>
      </c>
      <c r="BI1674" s="22"/>
      <c r="BJ1674" s="22"/>
      <c r="BK1674" s="53"/>
      <c r="BL1674" s="53"/>
      <c r="BN1674" s="53"/>
      <c r="BO1674" s="53"/>
      <c r="BP1674" s="111"/>
    </row>
    <row r="1675" spans="60:68" x14ac:dyDescent="0.3">
      <c r="BH1675" s="108" t="str">
        <f t="shared" si="57"/>
        <v/>
      </c>
      <c r="BI1675" s="22"/>
      <c r="BJ1675" s="22"/>
      <c r="BK1675" s="53"/>
      <c r="BL1675" s="53"/>
      <c r="BN1675" s="53"/>
      <c r="BO1675" s="53"/>
      <c r="BP1675" s="111"/>
    </row>
    <row r="1676" spans="60:68" x14ac:dyDescent="0.3">
      <c r="BH1676" s="108" t="str">
        <f t="shared" si="57"/>
        <v/>
      </c>
      <c r="BI1676" s="22"/>
      <c r="BJ1676" s="22"/>
      <c r="BK1676" s="53"/>
      <c r="BL1676" s="53"/>
      <c r="BN1676" s="53"/>
      <c r="BO1676" s="53"/>
      <c r="BP1676" s="111"/>
    </row>
    <row r="1677" spans="60:68" x14ac:dyDescent="0.3">
      <c r="BH1677" s="108" t="str">
        <f t="shared" si="57"/>
        <v/>
      </c>
      <c r="BI1677" s="22"/>
      <c r="BJ1677" s="22"/>
      <c r="BK1677" s="53"/>
      <c r="BL1677" s="53"/>
      <c r="BN1677" s="53"/>
      <c r="BO1677" s="53"/>
      <c r="BP1677" s="111"/>
    </row>
    <row r="1678" spans="60:68" x14ac:dyDescent="0.3">
      <c r="BH1678" s="108" t="str">
        <f t="shared" si="57"/>
        <v/>
      </c>
      <c r="BI1678" s="22"/>
      <c r="BJ1678" s="22"/>
      <c r="BK1678" s="53"/>
      <c r="BL1678" s="53"/>
      <c r="BN1678" s="53"/>
      <c r="BO1678" s="53"/>
      <c r="BP1678" s="111"/>
    </row>
    <row r="1679" spans="60:68" x14ac:dyDescent="0.3">
      <c r="BH1679" s="108" t="str">
        <f t="shared" si="57"/>
        <v/>
      </c>
      <c r="BI1679" s="22"/>
      <c r="BJ1679" s="22"/>
      <c r="BK1679" s="53"/>
      <c r="BL1679" s="53"/>
      <c r="BN1679" s="53"/>
      <c r="BO1679" s="53"/>
      <c r="BP1679" s="111"/>
    </row>
    <row r="1680" spans="60:68" x14ac:dyDescent="0.3">
      <c r="BH1680" s="108" t="str">
        <f t="shared" si="57"/>
        <v/>
      </c>
      <c r="BI1680" s="22"/>
      <c r="BJ1680" s="22"/>
      <c r="BK1680" s="53"/>
      <c r="BL1680" s="53"/>
      <c r="BN1680" s="53"/>
      <c r="BO1680" s="53"/>
      <c r="BP1680" s="111"/>
    </row>
    <row r="1681" spans="60:68" x14ac:dyDescent="0.3">
      <c r="BH1681" s="108" t="str">
        <f t="shared" si="57"/>
        <v/>
      </c>
      <c r="BI1681" s="22"/>
      <c r="BJ1681" s="22"/>
      <c r="BK1681" s="53"/>
      <c r="BL1681" s="53"/>
      <c r="BN1681" s="53"/>
      <c r="BO1681" s="53"/>
      <c r="BP1681" s="111"/>
    </row>
    <row r="1682" spans="60:68" x14ac:dyDescent="0.3">
      <c r="BH1682" s="108" t="str">
        <f t="shared" si="57"/>
        <v/>
      </c>
      <c r="BI1682" s="22"/>
      <c r="BJ1682" s="22"/>
      <c r="BK1682" s="53"/>
      <c r="BL1682" s="53"/>
      <c r="BN1682" s="53"/>
      <c r="BO1682" s="53"/>
      <c r="BP1682" s="111"/>
    </row>
    <row r="1683" spans="60:68" x14ac:dyDescent="0.3">
      <c r="BH1683" s="108" t="str">
        <f t="shared" si="57"/>
        <v/>
      </c>
      <c r="BI1683" s="22"/>
      <c r="BJ1683" s="22"/>
      <c r="BK1683" s="53"/>
      <c r="BL1683" s="53"/>
      <c r="BN1683" s="53"/>
      <c r="BO1683" s="53"/>
      <c r="BP1683" s="111"/>
    </row>
    <row r="1684" spans="60:68" x14ac:dyDescent="0.3">
      <c r="BH1684" s="108" t="str">
        <f t="shared" si="57"/>
        <v/>
      </c>
      <c r="BI1684" s="22"/>
      <c r="BJ1684" s="22"/>
      <c r="BK1684" s="53"/>
      <c r="BL1684" s="53"/>
      <c r="BN1684" s="53"/>
      <c r="BO1684" s="53"/>
      <c r="BP1684" s="111"/>
    </row>
    <row r="1685" spans="60:68" x14ac:dyDescent="0.3">
      <c r="BH1685" s="108" t="str">
        <f t="shared" si="57"/>
        <v/>
      </c>
      <c r="BI1685" s="22"/>
      <c r="BJ1685" s="22"/>
      <c r="BK1685" s="53"/>
      <c r="BL1685" s="53"/>
      <c r="BN1685" s="53"/>
      <c r="BO1685" s="53"/>
      <c r="BP1685" s="111"/>
    </row>
    <row r="1686" spans="60:68" x14ac:dyDescent="0.3">
      <c r="BH1686" s="108" t="str">
        <f t="shared" si="57"/>
        <v/>
      </c>
      <c r="BI1686" s="22"/>
      <c r="BJ1686" s="22"/>
      <c r="BK1686" s="53"/>
      <c r="BL1686" s="53"/>
      <c r="BN1686" s="53"/>
      <c r="BO1686" s="53"/>
      <c r="BP1686" s="111"/>
    </row>
    <row r="1687" spans="60:68" x14ac:dyDescent="0.3">
      <c r="BH1687" s="108" t="str">
        <f t="shared" si="57"/>
        <v/>
      </c>
      <c r="BI1687" s="22"/>
      <c r="BJ1687" s="22"/>
      <c r="BK1687" s="53"/>
      <c r="BL1687" s="53"/>
      <c r="BN1687" s="53"/>
      <c r="BO1687" s="53"/>
      <c r="BP1687" s="111"/>
    </row>
    <row r="1688" spans="60:68" x14ac:dyDescent="0.3">
      <c r="BH1688" s="108" t="str">
        <f t="shared" si="57"/>
        <v/>
      </c>
      <c r="BI1688" s="22"/>
      <c r="BJ1688" s="22"/>
      <c r="BK1688" s="53"/>
      <c r="BL1688" s="53"/>
      <c r="BN1688" s="53"/>
      <c r="BO1688" s="53"/>
      <c r="BP1688" s="111"/>
    </row>
    <row r="1689" spans="60:68" x14ac:dyDescent="0.3">
      <c r="BH1689" s="108" t="str">
        <f t="shared" si="57"/>
        <v/>
      </c>
      <c r="BI1689" s="22"/>
      <c r="BJ1689" s="22"/>
      <c r="BK1689" s="53"/>
      <c r="BL1689" s="53"/>
      <c r="BN1689" s="53"/>
      <c r="BO1689" s="53"/>
      <c r="BP1689" s="111"/>
    </row>
    <row r="1690" spans="60:68" x14ac:dyDescent="0.3">
      <c r="BH1690" s="108" t="str">
        <f t="shared" si="57"/>
        <v/>
      </c>
      <c r="BI1690" s="22"/>
      <c r="BJ1690" s="22"/>
      <c r="BK1690" s="53"/>
      <c r="BL1690" s="53"/>
      <c r="BN1690" s="53"/>
      <c r="BO1690" s="53"/>
      <c r="BP1690" s="111"/>
    </row>
    <row r="1691" spans="60:68" x14ac:dyDescent="0.3">
      <c r="BH1691" s="108" t="str">
        <f t="shared" si="57"/>
        <v/>
      </c>
      <c r="BI1691" s="22"/>
      <c r="BJ1691" s="22"/>
      <c r="BK1691" s="53"/>
      <c r="BL1691" s="53"/>
      <c r="BN1691" s="53"/>
      <c r="BO1691" s="53"/>
      <c r="BP1691" s="111"/>
    </row>
    <row r="1692" spans="60:68" x14ac:dyDescent="0.3">
      <c r="BH1692" s="108" t="str">
        <f t="shared" si="57"/>
        <v/>
      </c>
      <c r="BI1692" s="22"/>
      <c r="BJ1692" s="22"/>
      <c r="BK1692" s="53"/>
      <c r="BL1692" s="53"/>
      <c r="BN1692" s="53"/>
      <c r="BO1692" s="53"/>
      <c r="BP1692" s="111"/>
    </row>
    <row r="1693" spans="60:68" x14ac:dyDescent="0.3">
      <c r="BH1693" s="108" t="str">
        <f t="shared" si="57"/>
        <v/>
      </c>
      <c r="BI1693" s="22"/>
      <c r="BJ1693" s="22"/>
      <c r="BK1693" s="53"/>
      <c r="BL1693" s="53"/>
      <c r="BN1693" s="53"/>
      <c r="BO1693" s="53"/>
      <c r="BP1693" s="111"/>
    </row>
    <row r="1694" spans="60:68" x14ac:dyDescent="0.3">
      <c r="BH1694" s="108" t="str">
        <f t="shared" si="57"/>
        <v/>
      </c>
      <c r="BI1694" s="22"/>
      <c r="BJ1694" s="22"/>
      <c r="BK1694" s="53"/>
      <c r="BL1694" s="53"/>
      <c r="BN1694" s="53"/>
      <c r="BO1694" s="53"/>
      <c r="BP1694" s="111"/>
    </row>
    <row r="1695" spans="60:68" x14ac:dyDescent="0.3">
      <c r="BH1695" s="108" t="str">
        <f t="shared" si="57"/>
        <v/>
      </c>
      <c r="BI1695" s="22"/>
      <c r="BJ1695" s="22"/>
      <c r="BK1695" s="53"/>
      <c r="BL1695" s="53"/>
      <c r="BN1695" s="53"/>
      <c r="BO1695" s="53"/>
      <c r="BP1695" s="111"/>
    </row>
    <row r="1696" spans="60:68" x14ac:dyDescent="0.3">
      <c r="BH1696" s="108" t="str">
        <f t="shared" si="57"/>
        <v/>
      </c>
      <c r="BI1696" s="22"/>
      <c r="BJ1696" s="22"/>
      <c r="BK1696" s="53"/>
      <c r="BL1696" s="53"/>
      <c r="BN1696" s="53"/>
      <c r="BO1696" s="53"/>
      <c r="BP1696" s="111"/>
    </row>
    <row r="1697" spans="60:68" x14ac:dyDescent="0.3">
      <c r="BH1697" s="108" t="str">
        <f t="shared" si="57"/>
        <v/>
      </c>
      <c r="BI1697" s="22"/>
      <c r="BJ1697" s="22"/>
      <c r="BK1697" s="53"/>
      <c r="BL1697" s="53"/>
      <c r="BN1697" s="53"/>
      <c r="BO1697" s="53"/>
      <c r="BP1697" s="111"/>
    </row>
    <row r="1698" spans="60:68" x14ac:dyDescent="0.3">
      <c r="BH1698" s="108" t="str">
        <f t="shared" si="57"/>
        <v/>
      </c>
      <c r="BI1698" s="22"/>
      <c r="BJ1698" s="22"/>
      <c r="BK1698" s="53"/>
      <c r="BL1698" s="53"/>
      <c r="BN1698" s="53"/>
      <c r="BO1698" s="53"/>
      <c r="BP1698" s="111"/>
    </row>
    <row r="1699" spans="60:68" x14ac:dyDescent="0.3">
      <c r="BH1699" s="108" t="str">
        <f t="shared" si="57"/>
        <v/>
      </c>
      <c r="BI1699" s="22"/>
      <c r="BJ1699" s="22"/>
      <c r="BK1699" s="53"/>
      <c r="BL1699" s="53"/>
      <c r="BN1699" s="53"/>
      <c r="BO1699" s="53"/>
      <c r="BP1699" s="111"/>
    </row>
    <row r="1700" spans="60:68" x14ac:dyDescent="0.3">
      <c r="BH1700" s="108" t="str">
        <f t="shared" si="57"/>
        <v/>
      </c>
      <c r="BI1700" s="22"/>
      <c r="BJ1700" s="22"/>
      <c r="BK1700" s="53"/>
      <c r="BL1700" s="53"/>
      <c r="BN1700" s="53"/>
      <c r="BO1700" s="53"/>
      <c r="BP1700" s="111"/>
    </row>
    <row r="1701" spans="60:68" x14ac:dyDescent="0.3">
      <c r="BH1701" s="108" t="str">
        <f t="shared" si="57"/>
        <v/>
      </c>
      <c r="BI1701" s="22"/>
      <c r="BJ1701" s="22"/>
      <c r="BK1701" s="53"/>
      <c r="BL1701" s="53"/>
      <c r="BN1701" s="53"/>
      <c r="BO1701" s="53"/>
      <c r="BP1701" s="111"/>
    </row>
    <row r="1702" spans="60:68" x14ac:dyDescent="0.3">
      <c r="BH1702" s="108" t="str">
        <f t="shared" si="57"/>
        <v/>
      </c>
      <c r="BI1702" s="22"/>
      <c r="BJ1702" s="22"/>
      <c r="BK1702" s="53"/>
      <c r="BL1702" s="53"/>
      <c r="BN1702" s="53"/>
      <c r="BO1702" s="53"/>
      <c r="BP1702" s="111"/>
    </row>
    <row r="1703" spans="60:68" x14ac:dyDescent="0.3">
      <c r="BH1703" s="108" t="str">
        <f t="shared" si="57"/>
        <v/>
      </c>
      <c r="BI1703" s="22"/>
      <c r="BJ1703" s="22"/>
      <c r="BK1703" s="53"/>
      <c r="BL1703" s="53"/>
      <c r="BN1703" s="53"/>
      <c r="BO1703" s="53"/>
      <c r="BP1703" s="111"/>
    </row>
    <row r="1704" spans="60:68" x14ac:dyDescent="0.3">
      <c r="BH1704" s="108" t="str">
        <f t="shared" si="57"/>
        <v/>
      </c>
      <c r="BI1704" s="22"/>
      <c r="BJ1704" s="22"/>
      <c r="BK1704" s="53"/>
      <c r="BL1704" s="53"/>
      <c r="BN1704" s="53"/>
      <c r="BO1704" s="53"/>
      <c r="BP1704" s="111"/>
    </row>
    <row r="1705" spans="60:68" x14ac:dyDescent="0.3">
      <c r="BH1705" s="108" t="str">
        <f t="shared" si="57"/>
        <v/>
      </c>
      <c r="BI1705" s="22"/>
      <c r="BJ1705" s="22"/>
      <c r="BK1705" s="53"/>
      <c r="BL1705" s="53"/>
      <c r="BN1705" s="53"/>
      <c r="BO1705" s="53"/>
      <c r="BP1705" s="111"/>
    </row>
    <row r="1706" spans="60:68" x14ac:dyDescent="0.3">
      <c r="BH1706" s="108" t="str">
        <f t="shared" si="57"/>
        <v/>
      </c>
      <c r="BI1706" s="22"/>
      <c r="BJ1706" s="22"/>
      <c r="BK1706" s="53"/>
      <c r="BL1706" s="53"/>
      <c r="BN1706" s="53"/>
      <c r="BO1706" s="53"/>
      <c r="BP1706" s="111"/>
    </row>
    <row r="1707" spans="60:68" x14ac:dyDescent="0.3">
      <c r="BH1707" s="108" t="str">
        <f t="shared" si="57"/>
        <v/>
      </c>
      <c r="BI1707" s="22"/>
      <c r="BJ1707" s="22"/>
      <c r="BK1707" s="53"/>
      <c r="BL1707" s="53"/>
      <c r="BN1707" s="53"/>
      <c r="BO1707" s="53"/>
      <c r="BP1707" s="111"/>
    </row>
    <row r="1708" spans="60:68" x14ac:dyDescent="0.3">
      <c r="BH1708" s="108" t="str">
        <f t="shared" si="57"/>
        <v/>
      </c>
      <c r="BI1708" s="22"/>
      <c r="BJ1708" s="22"/>
      <c r="BK1708" s="53"/>
      <c r="BL1708" s="53"/>
      <c r="BN1708" s="53"/>
      <c r="BO1708" s="53"/>
      <c r="BP1708" s="111"/>
    </row>
    <row r="1709" spans="60:68" x14ac:dyDescent="0.3">
      <c r="BH1709" s="108" t="str">
        <f t="shared" si="57"/>
        <v/>
      </c>
      <c r="BI1709" s="22"/>
      <c r="BJ1709" s="22"/>
      <c r="BK1709" s="53"/>
      <c r="BL1709" s="53"/>
      <c r="BN1709" s="53"/>
      <c r="BO1709" s="53"/>
      <c r="BP1709" s="111"/>
    </row>
    <row r="1710" spans="60:68" x14ac:dyDescent="0.3">
      <c r="BH1710" s="108" t="str">
        <f t="shared" si="57"/>
        <v/>
      </c>
      <c r="BI1710" s="22"/>
      <c r="BJ1710" s="22"/>
      <c r="BK1710" s="53"/>
      <c r="BL1710" s="53"/>
      <c r="BN1710" s="53"/>
      <c r="BO1710" s="53"/>
      <c r="BP1710" s="111"/>
    </row>
    <row r="1711" spans="60:68" x14ac:dyDescent="0.3">
      <c r="BH1711" s="108" t="str">
        <f t="shared" si="57"/>
        <v/>
      </c>
      <c r="BI1711" s="22"/>
      <c r="BJ1711" s="22"/>
      <c r="BK1711" s="53"/>
      <c r="BL1711" s="53"/>
      <c r="BN1711" s="53"/>
      <c r="BO1711" s="53"/>
      <c r="BP1711" s="111"/>
    </row>
    <row r="1712" spans="60:68" x14ac:dyDescent="0.3">
      <c r="BH1712" s="108" t="str">
        <f t="shared" si="57"/>
        <v/>
      </c>
      <c r="BI1712" s="22"/>
      <c r="BJ1712" s="22"/>
      <c r="BK1712" s="53"/>
      <c r="BL1712" s="53"/>
      <c r="BN1712" s="53"/>
      <c r="BO1712" s="53"/>
      <c r="BP1712" s="111"/>
    </row>
    <row r="1713" spans="60:68" x14ac:dyDescent="0.3">
      <c r="BH1713" s="108" t="str">
        <f t="shared" si="57"/>
        <v/>
      </c>
      <c r="BI1713" s="22"/>
      <c r="BJ1713" s="22"/>
      <c r="BK1713" s="53"/>
      <c r="BL1713" s="53"/>
      <c r="BN1713" s="53"/>
      <c r="BO1713" s="53"/>
      <c r="BP1713" s="111"/>
    </row>
    <row r="1714" spans="60:68" x14ac:dyDescent="0.3">
      <c r="BH1714" s="108" t="str">
        <f t="shared" si="57"/>
        <v/>
      </c>
      <c r="BI1714" s="22"/>
      <c r="BJ1714" s="22"/>
      <c r="BK1714" s="53"/>
      <c r="BL1714" s="53"/>
      <c r="BN1714" s="53"/>
      <c r="BO1714" s="53"/>
      <c r="BP1714" s="111"/>
    </row>
    <row r="1715" spans="60:68" x14ac:dyDescent="0.3">
      <c r="BH1715" s="108" t="str">
        <f t="shared" si="57"/>
        <v/>
      </c>
      <c r="BI1715" s="22"/>
      <c r="BJ1715" s="22"/>
      <c r="BK1715" s="53"/>
      <c r="BL1715" s="53"/>
      <c r="BN1715" s="53"/>
      <c r="BO1715" s="53"/>
      <c r="BP1715" s="111"/>
    </row>
    <row r="1716" spans="60:68" x14ac:dyDescent="0.3">
      <c r="BH1716" s="108" t="str">
        <f t="shared" si="57"/>
        <v/>
      </c>
      <c r="BI1716" s="22"/>
      <c r="BJ1716" s="22"/>
      <c r="BK1716" s="53"/>
      <c r="BL1716" s="53"/>
      <c r="BN1716" s="53"/>
      <c r="BO1716" s="53"/>
      <c r="BP1716" s="111"/>
    </row>
    <row r="1717" spans="60:68" x14ac:dyDescent="0.3">
      <c r="BH1717" s="108" t="str">
        <f t="shared" si="57"/>
        <v/>
      </c>
      <c r="BI1717" s="22"/>
      <c r="BJ1717" s="22"/>
      <c r="BK1717" s="53"/>
      <c r="BL1717" s="53"/>
      <c r="BN1717" s="53"/>
      <c r="BO1717" s="53"/>
      <c r="BP1717" s="111"/>
    </row>
    <row r="1718" spans="60:68" x14ac:dyDescent="0.3">
      <c r="BH1718" s="108" t="str">
        <f t="shared" si="57"/>
        <v/>
      </c>
      <c r="BI1718" s="22"/>
      <c r="BJ1718" s="22"/>
      <c r="BK1718" s="53"/>
      <c r="BL1718" s="53"/>
      <c r="BN1718" s="53"/>
      <c r="BO1718" s="53"/>
      <c r="BP1718" s="111"/>
    </row>
    <row r="1719" spans="60:68" x14ac:dyDescent="0.3">
      <c r="BH1719" s="108" t="str">
        <f t="shared" si="57"/>
        <v/>
      </c>
      <c r="BI1719" s="22"/>
      <c r="BJ1719" s="22"/>
      <c r="BK1719" s="53"/>
      <c r="BL1719" s="53"/>
      <c r="BN1719" s="53"/>
      <c r="BO1719" s="53"/>
      <c r="BP1719" s="111"/>
    </row>
    <row r="1720" spans="60:68" x14ac:dyDescent="0.3">
      <c r="BH1720" s="108" t="str">
        <f t="shared" si="57"/>
        <v/>
      </c>
      <c r="BI1720" s="22"/>
      <c r="BJ1720" s="22"/>
      <c r="BK1720" s="53"/>
      <c r="BL1720" s="53"/>
      <c r="BN1720" s="53"/>
      <c r="BO1720" s="53"/>
      <c r="BP1720" s="111"/>
    </row>
    <row r="1721" spans="60:68" x14ac:dyDescent="0.3">
      <c r="BH1721" s="108" t="str">
        <f t="shared" si="57"/>
        <v/>
      </c>
      <c r="BI1721" s="22"/>
      <c r="BJ1721" s="22"/>
      <c r="BK1721" s="53"/>
      <c r="BL1721" s="53"/>
      <c r="BN1721" s="53"/>
      <c r="BO1721" s="53"/>
      <c r="BP1721" s="111"/>
    </row>
    <row r="1722" spans="60:68" x14ac:dyDescent="0.3">
      <c r="BH1722" s="108" t="str">
        <f t="shared" si="57"/>
        <v/>
      </c>
      <c r="BI1722" s="22"/>
      <c r="BJ1722" s="22"/>
      <c r="BK1722" s="53"/>
      <c r="BL1722" s="53"/>
      <c r="BN1722" s="53"/>
      <c r="BO1722" s="53"/>
      <c r="BP1722" s="111"/>
    </row>
    <row r="1723" spans="60:68" x14ac:dyDescent="0.3">
      <c r="BH1723" s="108" t="str">
        <f t="shared" si="57"/>
        <v/>
      </c>
      <c r="BI1723" s="22"/>
      <c r="BJ1723" s="22"/>
      <c r="BK1723" s="53"/>
      <c r="BL1723" s="53"/>
      <c r="BN1723" s="53"/>
      <c r="BO1723" s="53"/>
      <c r="BP1723" s="111"/>
    </row>
    <row r="1724" spans="60:68" x14ac:dyDescent="0.3">
      <c r="BH1724" s="108" t="str">
        <f t="shared" si="57"/>
        <v/>
      </c>
      <c r="BI1724" s="22"/>
      <c r="BJ1724" s="22"/>
      <c r="BK1724" s="53"/>
      <c r="BL1724" s="53"/>
      <c r="BN1724" s="53"/>
      <c r="BO1724" s="53"/>
      <c r="BP1724" s="111"/>
    </row>
    <row r="1725" spans="60:68" x14ac:dyDescent="0.3">
      <c r="BH1725" s="108" t="str">
        <f t="shared" si="57"/>
        <v/>
      </c>
      <c r="BI1725" s="22"/>
      <c r="BJ1725" s="22"/>
      <c r="BK1725" s="53"/>
      <c r="BL1725" s="53"/>
      <c r="BN1725" s="53"/>
      <c r="BO1725" s="53"/>
      <c r="BP1725" s="111"/>
    </row>
    <row r="1726" spans="60:68" x14ac:dyDescent="0.3">
      <c r="BH1726" s="108" t="str">
        <f t="shared" si="57"/>
        <v/>
      </c>
      <c r="BI1726" s="22"/>
      <c r="BJ1726" s="22"/>
      <c r="BK1726" s="53"/>
      <c r="BL1726" s="53"/>
      <c r="BN1726" s="53"/>
      <c r="BO1726" s="53"/>
      <c r="BP1726" s="111"/>
    </row>
    <row r="1727" spans="60:68" x14ac:dyDescent="0.3">
      <c r="BH1727" s="108" t="str">
        <f t="shared" si="57"/>
        <v/>
      </c>
      <c r="BI1727" s="22"/>
      <c r="BJ1727" s="22"/>
      <c r="BK1727" s="53"/>
      <c r="BL1727" s="53"/>
      <c r="BN1727" s="53"/>
      <c r="BO1727" s="53"/>
      <c r="BP1727" s="111"/>
    </row>
    <row r="1728" spans="60:68" x14ac:dyDescent="0.3">
      <c r="BH1728" s="108" t="str">
        <f t="shared" si="57"/>
        <v/>
      </c>
      <c r="BI1728" s="22"/>
      <c r="BJ1728" s="22"/>
      <c r="BK1728" s="53"/>
      <c r="BL1728" s="53"/>
      <c r="BN1728" s="53"/>
      <c r="BO1728" s="53"/>
      <c r="BP1728" s="111"/>
    </row>
    <row r="1729" spans="60:68" x14ac:dyDescent="0.3">
      <c r="BH1729" s="108" t="str">
        <f t="shared" si="57"/>
        <v/>
      </c>
      <c r="BI1729" s="22"/>
      <c r="BJ1729" s="22"/>
      <c r="BK1729" s="53"/>
      <c r="BL1729" s="53"/>
      <c r="BN1729" s="53"/>
      <c r="BO1729" s="53"/>
      <c r="BP1729" s="111"/>
    </row>
    <row r="1730" spans="60:68" x14ac:dyDescent="0.3">
      <c r="BH1730" s="108" t="str">
        <f t="shared" si="57"/>
        <v/>
      </c>
      <c r="BI1730" s="22"/>
      <c r="BJ1730" s="22"/>
      <c r="BK1730" s="53"/>
      <c r="BL1730" s="53"/>
      <c r="BN1730" s="53"/>
      <c r="BO1730" s="53"/>
      <c r="BP1730" s="111"/>
    </row>
    <row r="1731" spans="60:68" x14ac:dyDescent="0.3">
      <c r="BH1731" s="108" t="str">
        <f t="shared" si="57"/>
        <v/>
      </c>
      <c r="BI1731" s="22"/>
      <c r="BJ1731" s="22"/>
      <c r="BK1731" s="53"/>
      <c r="BL1731" s="53"/>
      <c r="BN1731" s="53"/>
      <c r="BO1731" s="53"/>
      <c r="BP1731" s="111"/>
    </row>
    <row r="1732" spans="60:68" x14ac:dyDescent="0.3">
      <c r="BH1732" s="108" t="str">
        <f t="shared" ref="BH1732:BH1795" si="58">IF(OR(D1732="Aatrium/Fuajee",D1732="Kabinet/Büroo",D1732="Koridor",D1732="Koristus- ja hooldusruum",D1732="Kööginurk/Köök",D1732="Nõupidamise ruum",D1732="Ooteruum/Teenindusruum",D1732="Puhkeruum",D1732="WC"), 1, "")</f>
        <v/>
      </c>
      <c r="BI1732" s="22"/>
      <c r="BJ1732" s="22"/>
      <c r="BK1732" s="53"/>
      <c r="BL1732" s="53"/>
      <c r="BN1732" s="53"/>
      <c r="BO1732" s="53"/>
      <c r="BP1732" s="111"/>
    </row>
    <row r="1733" spans="60:68" x14ac:dyDescent="0.3">
      <c r="BH1733" s="108" t="str">
        <f t="shared" si="58"/>
        <v/>
      </c>
      <c r="BI1733" s="22"/>
      <c r="BJ1733" s="22"/>
      <c r="BK1733" s="53"/>
      <c r="BL1733" s="53"/>
      <c r="BN1733" s="53"/>
      <c r="BO1733" s="53"/>
      <c r="BP1733" s="111"/>
    </row>
    <row r="1734" spans="60:68" x14ac:dyDescent="0.3">
      <c r="BH1734" s="108" t="str">
        <f t="shared" si="58"/>
        <v/>
      </c>
      <c r="BI1734" s="22"/>
      <c r="BJ1734" s="22"/>
      <c r="BK1734" s="53"/>
      <c r="BL1734" s="53"/>
      <c r="BN1734" s="53"/>
      <c r="BO1734" s="53"/>
      <c r="BP1734" s="111"/>
    </row>
    <row r="1735" spans="60:68" x14ac:dyDescent="0.3">
      <c r="BH1735" s="108" t="str">
        <f t="shared" si="58"/>
        <v/>
      </c>
      <c r="BI1735" s="22"/>
      <c r="BJ1735" s="22"/>
      <c r="BK1735" s="53"/>
      <c r="BL1735" s="53"/>
      <c r="BN1735" s="53"/>
      <c r="BO1735" s="53"/>
      <c r="BP1735" s="111"/>
    </row>
    <row r="1736" spans="60:68" x14ac:dyDescent="0.3">
      <c r="BH1736" s="108" t="str">
        <f t="shared" si="58"/>
        <v/>
      </c>
      <c r="BI1736" s="22"/>
      <c r="BJ1736" s="22"/>
      <c r="BK1736" s="53"/>
      <c r="BL1736" s="53"/>
      <c r="BN1736" s="53"/>
      <c r="BO1736" s="53"/>
      <c r="BP1736" s="111"/>
    </row>
    <row r="1737" spans="60:68" x14ac:dyDescent="0.3">
      <c r="BH1737" s="108" t="str">
        <f t="shared" si="58"/>
        <v/>
      </c>
      <c r="BI1737" s="22"/>
      <c r="BJ1737" s="22"/>
      <c r="BK1737" s="53"/>
      <c r="BL1737" s="53"/>
      <c r="BN1737" s="53"/>
      <c r="BO1737" s="53"/>
      <c r="BP1737" s="111"/>
    </row>
    <row r="1738" spans="60:68" x14ac:dyDescent="0.3">
      <c r="BH1738" s="108" t="str">
        <f t="shared" si="58"/>
        <v/>
      </c>
      <c r="BI1738" s="22"/>
      <c r="BJ1738" s="22"/>
      <c r="BK1738" s="53"/>
      <c r="BL1738" s="53"/>
      <c r="BN1738" s="53"/>
      <c r="BO1738" s="53"/>
      <c r="BP1738" s="111"/>
    </row>
    <row r="1739" spans="60:68" x14ac:dyDescent="0.3">
      <c r="BH1739" s="108" t="str">
        <f t="shared" si="58"/>
        <v/>
      </c>
      <c r="BI1739" s="22"/>
      <c r="BJ1739" s="22"/>
      <c r="BK1739" s="53"/>
      <c r="BL1739" s="53"/>
      <c r="BN1739" s="53"/>
      <c r="BO1739" s="53"/>
      <c r="BP1739" s="111"/>
    </row>
    <row r="1740" spans="60:68" x14ac:dyDescent="0.3">
      <c r="BH1740" s="108" t="str">
        <f t="shared" si="58"/>
        <v/>
      </c>
      <c r="BI1740" s="22"/>
      <c r="BJ1740" s="22"/>
      <c r="BK1740" s="53"/>
      <c r="BL1740" s="53"/>
      <c r="BN1740" s="53"/>
      <c r="BO1740" s="53"/>
      <c r="BP1740" s="111"/>
    </row>
    <row r="1741" spans="60:68" x14ac:dyDescent="0.3">
      <c r="BH1741" s="108" t="str">
        <f t="shared" si="58"/>
        <v/>
      </c>
      <c r="BI1741" s="22"/>
      <c r="BJ1741" s="22"/>
      <c r="BK1741" s="53"/>
      <c r="BL1741" s="53"/>
      <c r="BN1741" s="53"/>
      <c r="BO1741" s="53"/>
      <c r="BP1741" s="111"/>
    </row>
    <row r="1742" spans="60:68" x14ac:dyDescent="0.3">
      <c r="BH1742" s="108" t="str">
        <f t="shared" si="58"/>
        <v/>
      </c>
      <c r="BI1742" s="22"/>
      <c r="BJ1742" s="22"/>
      <c r="BK1742" s="53"/>
      <c r="BL1742" s="53"/>
      <c r="BN1742" s="53"/>
      <c r="BO1742" s="53"/>
      <c r="BP1742" s="111"/>
    </row>
    <row r="1743" spans="60:68" x14ac:dyDescent="0.3">
      <c r="BH1743" s="108" t="str">
        <f t="shared" si="58"/>
        <v/>
      </c>
      <c r="BI1743" s="22"/>
      <c r="BJ1743" s="22"/>
      <c r="BK1743" s="53"/>
      <c r="BL1743" s="53"/>
      <c r="BN1743" s="53"/>
      <c r="BO1743" s="53"/>
      <c r="BP1743" s="111"/>
    </row>
    <row r="1744" spans="60:68" x14ac:dyDescent="0.3">
      <c r="BH1744" s="108" t="str">
        <f t="shared" si="58"/>
        <v/>
      </c>
      <c r="BI1744" s="22"/>
      <c r="BJ1744" s="22"/>
      <c r="BK1744" s="53"/>
      <c r="BL1744" s="53"/>
      <c r="BN1744" s="53"/>
      <c r="BO1744" s="53"/>
      <c r="BP1744" s="111"/>
    </row>
    <row r="1745" spans="60:68" x14ac:dyDescent="0.3">
      <c r="BH1745" s="108" t="str">
        <f t="shared" si="58"/>
        <v/>
      </c>
      <c r="BI1745" s="22"/>
      <c r="BJ1745" s="22"/>
      <c r="BK1745" s="53"/>
      <c r="BL1745" s="53"/>
      <c r="BN1745" s="53"/>
      <c r="BO1745" s="53"/>
      <c r="BP1745" s="111"/>
    </row>
    <row r="1746" spans="60:68" x14ac:dyDescent="0.3">
      <c r="BH1746" s="108" t="str">
        <f t="shared" si="58"/>
        <v/>
      </c>
      <c r="BI1746" s="22"/>
      <c r="BJ1746" s="22"/>
      <c r="BK1746" s="53"/>
      <c r="BL1746" s="53"/>
      <c r="BN1746" s="53"/>
      <c r="BO1746" s="53"/>
      <c r="BP1746" s="111"/>
    </row>
    <row r="1747" spans="60:68" x14ac:dyDescent="0.3">
      <c r="BH1747" s="108" t="str">
        <f t="shared" si="58"/>
        <v/>
      </c>
      <c r="BI1747" s="22"/>
      <c r="BJ1747" s="22"/>
      <c r="BK1747" s="53"/>
      <c r="BL1747" s="53"/>
      <c r="BN1747" s="53"/>
      <c r="BO1747" s="53"/>
      <c r="BP1747" s="111"/>
    </row>
    <row r="1748" spans="60:68" x14ac:dyDescent="0.3">
      <c r="BH1748" s="108" t="str">
        <f t="shared" si="58"/>
        <v/>
      </c>
      <c r="BI1748" s="22"/>
      <c r="BJ1748" s="22"/>
      <c r="BK1748" s="53"/>
      <c r="BL1748" s="53"/>
      <c r="BN1748" s="53"/>
      <c r="BO1748" s="53"/>
      <c r="BP1748" s="111"/>
    </row>
    <row r="1749" spans="60:68" x14ac:dyDescent="0.3">
      <c r="BH1749" s="108" t="str">
        <f t="shared" si="58"/>
        <v/>
      </c>
      <c r="BI1749" s="22"/>
      <c r="BJ1749" s="22"/>
      <c r="BK1749" s="53"/>
      <c r="BL1749" s="53"/>
      <c r="BN1749" s="53"/>
      <c r="BO1749" s="53"/>
      <c r="BP1749" s="111"/>
    </row>
    <row r="1750" spans="60:68" x14ac:dyDescent="0.3">
      <c r="BH1750" s="108" t="str">
        <f t="shared" si="58"/>
        <v/>
      </c>
      <c r="BI1750" s="22"/>
      <c r="BJ1750" s="22"/>
      <c r="BK1750" s="53"/>
      <c r="BL1750" s="53"/>
      <c r="BN1750" s="53"/>
      <c r="BO1750" s="53"/>
      <c r="BP1750" s="111"/>
    </row>
    <row r="1751" spans="60:68" x14ac:dyDescent="0.3">
      <c r="BH1751" s="108" t="str">
        <f t="shared" si="58"/>
        <v/>
      </c>
      <c r="BI1751" s="22"/>
      <c r="BJ1751" s="22"/>
      <c r="BK1751" s="53"/>
      <c r="BL1751" s="53"/>
      <c r="BN1751" s="53"/>
      <c r="BO1751" s="53"/>
      <c r="BP1751" s="111"/>
    </row>
    <row r="1752" spans="60:68" x14ac:dyDescent="0.3">
      <c r="BH1752" s="108" t="str">
        <f t="shared" si="58"/>
        <v/>
      </c>
      <c r="BI1752" s="22"/>
      <c r="BJ1752" s="22"/>
      <c r="BK1752" s="53"/>
      <c r="BL1752" s="53"/>
      <c r="BN1752" s="53"/>
      <c r="BO1752" s="53"/>
      <c r="BP1752" s="111"/>
    </row>
    <row r="1753" spans="60:68" x14ac:dyDescent="0.3">
      <c r="BH1753" s="108" t="str">
        <f t="shared" si="58"/>
        <v/>
      </c>
      <c r="BI1753" s="22"/>
      <c r="BJ1753" s="22"/>
      <c r="BK1753" s="53"/>
      <c r="BL1753" s="53"/>
      <c r="BN1753" s="53"/>
      <c r="BO1753" s="53"/>
      <c r="BP1753" s="111"/>
    </row>
    <row r="1754" spans="60:68" x14ac:dyDescent="0.3">
      <c r="BH1754" s="108" t="str">
        <f t="shared" si="58"/>
        <v/>
      </c>
      <c r="BI1754" s="22"/>
      <c r="BJ1754" s="22"/>
      <c r="BK1754" s="53"/>
      <c r="BL1754" s="53"/>
      <c r="BN1754" s="53"/>
      <c r="BO1754" s="53"/>
      <c r="BP1754" s="111"/>
    </row>
    <row r="1755" spans="60:68" x14ac:dyDescent="0.3">
      <c r="BH1755" s="108" t="str">
        <f t="shared" si="58"/>
        <v/>
      </c>
      <c r="BI1755" s="22"/>
      <c r="BJ1755" s="22"/>
      <c r="BK1755" s="53"/>
      <c r="BL1755" s="53"/>
      <c r="BN1755" s="53"/>
      <c r="BO1755" s="53"/>
      <c r="BP1755" s="111"/>
    </row>
    <row r="1756" spans="60:68" x14ac:dyDescent="0.3">
      <c r="BH1756" s="108" t="str">
        <f t="shared" si="58"/>
        <v/>
      </c>
      <c r="BI1756" s="22"/>
      <c r="BJ1756" s="22"/>
      <c r="BK1756" s="53"/>
      <c r="BL1756" s="53"/>
      <c r="BN1756" s="53"/>
      <c r="BO1756" s="53"/>
      <c r="BP1756" s="111"/>
    </row>
    <row r="1757" spans="60:68" x14ac:dyDescent="0.3">
      <c r="BH1757" s="108" t="str">
        <f t="shared" si="58"/>
        <v/>
      </c>
      <c r="BI1757" s="22"/>
      <c r="BJ1757" s="22"/>
      <c r="BK1757" s="53"/>
      <c r="BL1757" s="53"/>
      <c r="BN1757" s="53"/>
      <c r="BO1757" s="53"/>
      <c r="BP1757" s="111"/>
    </row>
    <row r="1758" spans="60:68" x14ac:dyDescent="0.3">
      <c r="BH1758" s="108" t="str">
        <f t="shared" si="58"/>
        <v/>
      </c>
      <c r="BI1758" s="22"/>
      <c r="BJ1758" s="22"/>
      <c r="BK1758" s="53"/>
      <c r="BL1758" s="53"/>
      <c r="BN1758" s="53"/>
      <c r="BO1758" s="53"/>
      <c r="BP1758" s="111"/>
    </row>
    <row r="1759" spans="60:68" x14ac:dyDescent="0.3">
      <c r="BH1759" s="108" t="str">
        <f t="shared" si="58"/>
        <v/>
      </c>
      <c r="BI1759" s="22"/>
      <c r="BJ1759" s="22"/>
      <c r="BK1759" s="53"/>
      <c r="BL1759" s="53"/>
      <c r="BN1759" s="53"/>
      <c r="BO1759" s="53"/>
      <c r="BP1759" s="111"/>
    </row>
    <row r="1760" spans="60:68" x14ac:dyDescent="0.3">
      <c r="BH1760" s="108" t="str">
        <f t="shared" si="58"/>
        <v/>
      </c>
      <c r="BI1760" s="22"/>
      <c r="BJ1760" s="22"/>
      <c r="BK1760" s="53"/>
      <c r="BL1760" s="53"/>
      <c r="BN1760" s="53"/>
      <c r="BO1760" s="53"/>
      <c r="BP1760" s="111"/>
    </row>
    <row r="1761" spans="60:68" x14ac:dyDescent="0.3">
      <c r="BH1761" s="108" t="str">
        <f t="shared" si="58"/>
        <v/>
      </c>
      <c r="BI1761" s="22"/>
      <c r="BJ1761" s="22"/>
      <c r="BK1761" s="53"/>
      <c r="BL1761" s="53"/>
      <c r="BN1761" s="53"/>
      <c r="BO1761" s="53"/>
      <c r="BP1761" s="111"/>
    </row>
    <row r="1762" spans="60:68" x14ac:dyDescent="0.3">
      <c r="BH1762" s="108" t="str">
        <f t="shared" si="58"/>
        <v/>
      </c>
      <c r="BI1762" s="22"/>
      <c r="BJ1762" s="22"/>
      <c r="BK1762" s="53"/>
      <c r="BL1762" s="53"/>
      <c r="BN1762" s="53"/>
      <c r="BO1762" s="53"/>
      <c r="BP1762" s="111"/>
    </row>
    <row r="1763" spans="60:68" x14ac:dyDescent="0.3">
      <c r="BH1763" s="108" t="str">
        <f t="shared" si="58"/>
        <v/>
      </c>
      <c r="BI1763" s="22"/>
      <c r="BJ1763" s="22"/>
      <c r="BK1763" s="53"/>
      <c r="BL1763" s="53"/>
      <c r="BN1763" s="53"/>
      <c r="BO1763" s="53"/>
      <c r="BP1763" s="111"/>
    </row>
    <row r="1764" spans="60:68" x14ac:dyDescent="0.3">
      <c r="BH1764" s="108" t="str">
        <f t="shared" si="58"/>
        <v/>
      </c>
      <c r="BI1764" s="22"/>
      <c r="BJ1764" s="22"/>
      <c r="BK1764" s="53"/>
      <c r="BL1764" s="53"/>
      <c r="BN1764" s="53"/>
      <c r="BO1764" s="53"/>
      <c r="BP1764" s="111"/>
    </row>
    <row r="1765" spans="60:68" x14ac:dyDescent="0.3">
      <c r="BH1765" s="108" t="str">
        <f t="shared" si="58"/>
        <v/>
      </c>
      <c r="BI1765" s="22"/>
      <c r="BJ1765" s="22"/>
      <c r="BK1765" s="53"/>
      <c r="BL1765" s="53"/>
      <c r="BN1765" s="53"/>
      <c r="BO1765" s="53"/>
      <c r="BP1765" s="111"/>
    </row>
    <row r="1766" spans="60:68" x14ac:dyDescent="0.3">
      <c r="BH1766" s="108" t="str">
        <f t="shared" si="58"/>
        <v/>
      </c>
      <c r="BI1766" s="22"/>
      <c r="BJ1766" s="22"/>
      <c r="BK1766" s="53"/>
      <c r="BL1766" s="53"/>
      <c r="BN1766" s="53"/>
      <c r="BO1766" s="53"/>
      <c r="BP1766" s="111"/>
    </row>
    <row r="1767" spans="60:68" x14ac:dyDescent="0.3">
      <c r="BH1767" s="108" t="str">
        <f t="shared" si="58"/>
        <v/>
      </c>
      <c r="BI1767" s="22"/>
      <c r="BJ1767" s="22"/>
      <c r="BK1767" s="53"/>
      <c r="BL1767" s="53"/>
      <c r="BN1767" s="53"/>
      <c r="BO1767" s="53"/>
      <c r="BP1767" s="111"/>
    </row>
    <row r="1768" spans="60:68" x14ac:dyDescent="0.3">
      <c r="BH1768" s="108" t="str">
        <f t="shared" si="58"/>
        <v/>
      </c>
      <c r="BI1768" s="22"/>
      <c r="BJ1768" s="22"/>
      <c r="BK1768" s="53"/>
      <c r="BL1768" s="53"/>
      <c r="BN1768" s="53"/>
      <c r="BO1768" s="53"/>
      <c r="BP1768" s="111"/>
    </row>
    <row r="1769" spans="60:68" x14ac:dyDescent="0.3">
      <c r="BH1769" s="108" t="str">
        <f t="shared" si="58"/>
        <v/>
      </c>
      <c r="BI1769" s="22"/>
      <c r="BJ1769" s="22"/>
      <c r="BK1769" s="53"/>
      <c r="BL1769" s="53"/>
      <c r="BN1769" s="53"/>
      <c r="BO1769" s="53"/>
      <c r="BP1769" s="111"/>
    </row>
    <row r="1770" spans="60:68" x14ac:dyDescent="0.3">
      <c r="BH1770" s="108" t="str">
        <f t="shared" si="58"/>
        <v/>
      </c>
      <c r="BI1770" s="22"/>
      <c r="BJ1770" s="22"/>
      <c r="BK1770" s="53"/>
      <c r="BL1770" s="53"/>
      <c r="BN1770" s="53"/>
      <c r="BO1770" s="53"/>
      <c r="BP1770" s="111"/>
    </row>
    <row r="1771" spans="60:68" x14ac:dyDescent="0.3">
      <c r="BH1771" s="108" t="str">
        <f t="shared" si="58"/>
        <v/>
      </c>
      <c r="BI1771" s="22"/>
      <c r="BJ1771" s="22"/>
      <c r="BK1771" s="53"/>
      <c r="BL1771" s="53"/>
      <c r="BN1771" s="53"/>
      <c r="BO1771" s="53"/>
      <c r="BP1771" s="111"/>
    </row>
    <row r="1772" spans="60:68" x14ac:dyDescent="0.3">
      <c r="BH1772" s="108" t="str">
        <f t="shared" si="58"/>
        <v/>
      </c>
      <c r="BI1772" s="22"/>
      <c r="BJ1772" s="22"/>
      <c r="BK1772" s="53"/>
      <c r="BL1772" s="53"/>
      <c r="BN1772" s="53"/>
      <c r="BO1772" s="53"/>
      <c r="BP1772" s="111"/>
    </row>
    <row r="1773" spans="60:68" x14ac:dyDescent="0.3">
      <c r="BH1773" s="108" t="str">
        <f t="shared" si="58"/>
        <v/>
      </c>
      <c r="BI1773" s="22"/>
      <c r="BJ1773" s="22"/>
      <c r="BK1773" s="53"/>
      <c r="BL1773" s="53"/>
      <c r="BN1773" s="53"/>
      <c r="BO1773" s="53"/>
      <c r="BP1773" s="111"/>
    </row>
    <row r="1774" spans="60:68" x14ac:dyDescent="0.3">
      <c r="BH1774" s="108" t="str">
        <f t="shared" si="58"/>
        <v/>
      </c>
      <c r="BI1774" s="22"/>
      <c r="BJ1774" s="22"/>
      <c r="BK1774" s="53"/>
      <c r="BL1774" s="53"/>
      <c r="BN1774" s="53"/>
      <c r="BO1774" s="53"/>
      <c r="BP1774" s="111"/>
    </row>
    <row r="1775" spans="60:68" x14ac:dyDescent="0.3">
      <c r="BH1775" s="108" t="str">
        <f t="shared" si="58"/>
        <v/>
      </c>
      <c r="BI1775" s="22"/>
      <c r="BJ1775" s="22"/>
      <c r="BK1775" s="53"/>
      <c r="BL1775" s="53"/>
      <c r="BN1775" s="53"/>
      <c r="BO1775" s="53"/>
      <c r="BP1775" s="111"/>
    </row>
    <row r="1776" spans="60:68" x14ac:dyDescent="0.3">
      <c r="BH1776" s="108" t="str">
        <f t="shared" si="58"/>
        <v/>
      </c>
      <c r="BI1776" s="22"/>
      <c r="BJ1776" s="22"/>
      <c r="BK1776" s="53"/>
      <c r="BL1776" s="53"/>
      <c r="BN1776" s="53"/>
      <c r="BO1776" s="53"/>
      <c r="BP1776" s="111"/>
    </row>
    <row r="1777" spans="60:68" x14ac:dyDescent="0.3">
      <c r="BH1777" s="108" t="str">
        <f t="shared" si="58"/>
        <v/>
      </c>
      <c r="BI1777" s="22"/>
      <c r="BJ1777" s="22"/>
      <c r="BK1777" s="53"/>
      <c r="BL1777" s="53"/>
      <c r="BN1777" s="53"/>
      <c r="BO1777" s="53"/>
      <c r="BP1777" s="111"/>
    </row>
    <row r="1778" spans="60:68" x14ac:dyDescent="0.3">
      <c r="BH1778" s="108" t="str">
        <f t="shared" si="58"/>
        <v/>
      </c>
      <c r="BI1778" s="22"/>
      <c r="BJ1778" s="22"/>
      <c r="BK1778" s="53"/>
      <c r="BL1778" s="53"/>
      <c r="BN1778" s="53"/>
      <c r="BO1778" s="53"/>
      <c r="BP1778" s="111"/>
    </row>
    <row r="1779" spans="60:68" x14ac:dyDescent="0.3">
      <c r="BH1779" s="108" t="str">
        <f t="shared" si="58"/>
        <v/>
      </c>
      <c r="BI1779" s="22"/>
      <c r="BJ1779" s="22"/>
      <c r="BK1779" s="53"/>
      <c r="BL1779" s="53"/>
      <c r="BN1779" s="53"/>
      <c r="BO1779" s="53"/>
      <c r="BP1779" s="111"/>
    </row>
    <row r="1780" spans="60:68" x14ac:dyDescent="0.3">
      <c r="BH1780" s="108" t="str">
        <f t="shared" si="58"/>
        <v/>
      </c>
      <c r="BI1780" s="22"/>
      <c r="BJ1780" s="22"/>
      <c r="BK1780" s="53"/>
      <c r="BL1780" s="53"/>
      <c r="BN1780" s="53"/>
      <c r="BO1780" s="53"/>
      <c r="BP1780" s="111"/>
    </row>
    <row r="1781" spans="60:68" x14ac:dyDescent="0.3">
      <c r="BH1781" s="108" t="str">
        <f t="shared" si="58"/>
        <v/>
      </c>
      <c r="BI1781" s="22"/>
      <c r="BJ1781" s="22"/>
      <c r="BK1781" s="53"/>
      <c r="BL1781" s="53"/>
      <c r="BN1781" s="53"/>
      <c r="BO1781" s="53"/>
      <c r="BP1781" s="111"/>
    </row>
    <row r="1782" spans="60:68" x14ac:dyDescent="0.3">
      <c r="BH1782" s="108" t="str">
        <f t="shared" si="58"/>
        <v/>
      </c>
      <c r="BI1782" s="22"/>
      <c r="BJ1782" s="22"/>
      <c r="BK1782" s="53"/>
      <c r="BL1782" s="53"/>
      <c r="BN1782" s="53"/>
      <c r="BO1782" s="53"/>
      <c r="BP1782" s="111"/>
    </row>
    <row r="1783" spans="60:68" x14ac:dyDescent="0.3">
      <c r="BH1783" s="108" t="str">
        <f t="shared" si="58"/>
        <v/>
      </c>
      <c r="BI1783" s="22"/>
      <c r="BJ1783" s="22"/>
      <c r="BK1783" s="53"/>
      <c r="BL1783" s="53"/>
      <c r="BN1783" s="53"/>
      <c r="BO1783" s="53"/>
      <c r="BP1783" s="111"/>
    </row>
    <row r="1784" spans="60:68" x14ac:dyDescent="0.3">
      <c r="BH1784" s="108" t="str">
        <f t="shared" si="58"/>
        <v/>
      </c>
      <c r="BI1784" s="22"/>
      <c r="BJ1784" s="22"/>
      <c r="BK1784" s="53"/>
      <c r="BL1784" s="53"/>
      <c r="BN1784" s="53"/>
      <c r="BO1784" s="53"/>
      <c r="BP1784" s="111"/>
    </row>
    <row r="1785" spans="60:68" x14ac:dyDescent="0.3">
      <c r="BH1785" s="108" t="str">
        <f t="shared" si="58"/>
        <v/>
      </c>
      <c r="BI1785" s="22"/>
      <c r="BJ1785" s="22"/>
      <c r="BK1785" s="53"/>
      <c r="BL1785" s="53"/>
      <c r="BN1785" s="53"/>
      <c r="BO1785" s="53"/>
      <c r="BP1785" s="111"/>
    </row>
    <row r="1786" spans="60:68" x14ac:dyDescent="0.3">
      <c r="BH1786" s="108" t="str">
        <f t="shared" si="58"/>
        <v/>
      </c>
      <c r="BI1786" s="22"/>
      <c r="BJ1786" s="22"/>
      <c r="BK1786" s="53"/>
      <c r="BL1786" s="53"/>
      <c r="BN1786" s="53"/>
      <c r="BO1786" s="53"/>
      <c r="BP1786" s="111"/>
    </row>
    <row r="1787" spans="60:68" x14ac:dyDescent="0.3">
      <c r="BH1787" s="108" t="str">
        <f t="shared" si="58"/>
        <v/>
      </c>
      <c r="BI1787" s="22"/>
      <c r="BJ1787" s="22"/>
      <c r="BK1787" s="53"/>
      <c r="BL1787" s="53"/>
      <c r="BN1787" s="53"/>
      <c r="BO1787" s="53"/>
      <c r="BP1787" s="111"/>
    </row>
    <row r="1788" spans="60:68" x14ac:dyDescent="0.3">
      <c r="BH1788" s="108" t="str">
        <f t="shared" si="58"/>
        <v/>
      </c>
      <c r="BI1788" s="22"/>
      <c r="BJ1788" s="22"/>
      <c r="BK1788" s="53"/>
      <c r="BL1788" s="53"/>
      <c r="BN1788" s="53"/>
      <c r="BO1788" s="53"/>
      <c r="BP1788" s="111"/>
    </row>
    <row r="1789" spans="60:68" x14ac:dyDescent="0.3">
      <c r="BH1789" s="108" t="str">
        <f t="shared" si="58"/>
        <v/>
      </c>
      <c r="BI1789" s="22"/>
      <c r="BJ1789" s="22"/>
      <c r="BK1789" s="53"/>
      <c r="BL1789" s="53"/>
      <c r="BN1789" s="53"/>
      <c r="BO1789" s="53"/>
      <c r="BP1789" s="111"/>
    </row>
    <row r="1790" spans="60:68" x14ac:dyDescent="0.3">
      <c r="BH1790" s="108" t="str">
        <f t="shared" si="58"/>
        <v/>
      </c>
      <c r="BI1790" s="22"/>
      <c r="BJ1790" s="22"/>
      <c r="BK1790" s="53"/>
      <c r="BL1790" s="53"/>
      <c r="BN1790" s="53"/>
      <c r="BO1790" s="53"/>
      <c r="BP1790" s="111"/>
    </row>
    <row r="1791" spans="60:68" x14ac:dyDescent="0.3">
      <c r="BH1791" s="108" t="str">
        <f t="shared" si="58"/>
        <v/>
      </c>
      <c r="BI1791" s="22"/>
      <c r="BJ1791" s="22"/>
      <c r="BK1791" s="53"/>
      <c r="BL1791" s="53"/>
      <c r="BN1791" s="53"/>
      <c r="BO1791" s="53"/>
      <c r="BP1791" s="111"/>
    </row>
    <row r="1792" spans="60:68" x14ac:dyDescent="0.3">
      <c r="BH1792" s="108" t="str">
        <f t="shared" si="58"/>
        <v/>
      </c>
      <c r="BI1792" s="22"/>
      <c r="BJ1792" s="22"/>
      <c r="BK1792" s="53"/>
      <c r="BL1792" s="53"/>
      <c r="BN1792" s="53"/>
      <c r="BO1792" s="53"/>
      <c r="BP1792" s="111"/>
    </row>
    <row r="1793" spans="60:68" x14ac:dyDescent="0.3">
      <c r="BH1793" s="108" t="str">
        <f t="shared" si="58"/>
        <v/>
      </c>
      <c r="BI1793" s="22"/>
      <c r="BJ1793" s="22"/>
      <c r="BK1793" s="53"/>
      <c r="BL1793" s="53"/>
      <c r="BN1793" s="53"/>
      <c r="BO1793" s="53"/>
      <c r="BP1793" s="111"/>
    </row>
    <row r="1794" spans="60:68" x14ac:dyDescent="0.3">
      <c r="BH1794" s="108" t="str">
        <f t="shared" si="58"/>
        <v/>
      </c>
      <c r="BI1794" s="22"/>
      <c r="BJ1794" s="22"/>
      <c r="BK1794" s="53"/>
      <c r="BL1794" s="53"/>
      <c r="BN1794" s="53"/>
      <c r="BO1794" s="53"/>
      <c r="BP1794" s="111"/>
    </row>
    <row r="1795" spans="60:68" x14ac:dyDescent="0.3">
      <c r="BH1795" s="108" t="str">
        <f t="shared" si="58"/>
        <v/>
      </c>
      <c r="BI1795" s="22"/>
      <c r="BJ1795" s="22"/>
      <c r="BK1795" s="53"/>
      <c r="BL1795" s="53"/>
      <c r="BN1795" s="53"/>
      <c r="BO1795" s="53"/>
      <c r="BP1795" s="111"/>
    </row>
    <row r="1796" spans="60:68" x14ac:dyDescent="0.3">
      <c r="BH1796" s="108" t="str">
        <f t="shared" ref="BH1796:BH1859" si="59">IF(OR(D1796="Aatrium/Fuajee",D1796="Kabinet/Büroo",D1796="Koridor",D1796="Koristus- ja hooldusruum",D1796="Kööginurk/Köök",D1796="Nõupidamise ruum",D1796="Ooteruum/Teenindusruum",D1796="Puhkeruum",D1796="WC"), 1, "")</f>
        <v/>
      </c>
      <c r="BI1796" s="22"/>
      <c r="BJ1796" s="22"/>
      <c r="BK1796" s="53"/>
      <c r="BL1796" s="53"/>
      <c r="BN1796" s="53"/>
      <c r="BO1796" s="53"/>
      <c r="BP1796" s="111"/>
    </row>
    <row r="1797" spans="60:68" x14ac:dyDescent="0.3">
      <c r="BH1797" s="108" t="str">
        <f t="shared" si="59"/>
        <v/>
      </c>
      <c r="BI1797" s="22"/>
      <c r="BJ1797" s="22"/>
      <c r="BK1797" s="53"/>
      <c r="BL1797" s="53"/>
      <c r="BN1797" s="53"/>
      <c r="BO1797" s="53"/>
      <c r="BP1797" s="111"/>
    </row>
    <row r="1798" spans="60:68" x14ac:dyDescent="0.3">
      <c r="BH1798" s="108" t="str">
        <f t="shared" si="59"/>
        <v/>
      </c>
      <c r="BI1798" s="22"/>
      <c r="BJ1798" s="22"/>
      <c r="BK1798" s="53"/>
      <c r="BL1798" s="53"/>
      <c r="BN1798" s="53"/>
      <c r="BO1798" s="53"/>
      <c r="BP1798" s="111"/>
    </row>
    <row r="1799" spans="60:68" x14ac:dyDescent="0.3">
      <c r="BH1799" s="108" t="str">
        <f t="shared" si="59"/>
        <v/>
      </c>
      <c r="BI1799" s="22"/>
      <c r="BJ1799" s="22"/>
      <c r="BK1799" s="53"/>
      <c r="BL1799" s="53"/>
      <c r="BN1799" s="53"/>
      <c r="BO1799" s="53"/>
      <c r="BP1799" s="111"/>
    </row>
    <row r="1800" spans="60:68" x14ac:dyDescent="0.3">
      <c r="BH1800" s="108" t="str">
        <f t="shared" si="59"/>
        <v/>
      </c>
      <c r="BI1800" s="22"/>
      <c r="BJ1800" s="22"/>
      <c r="BK1800" s="53"/>
      <c r="BL1800" s="53"/>
      <c r="BN1800" s="53"/>
      <c r="BO1800" s="53"/>
      <c r="BP1800" s="111"/>
    </row>
    <row r="1801" spans="60:68" x14ac:dyDescent="0.3">
      <c r="BH1801" s="108" t="str">
        <f t="shared" si="59"/>
        <v/>
      </c>
      <c r="BI1801" s="22"/>
      <c r="BJ1801" s="22"/>
      <c r="BK1801" s="53"/>
      <c r="BL1801" s="53"/>
      <c r="BN1801" s="53"/>
      <c r="BO1801" s="53"/>
      <c r="BP1801" s="111"/>
    </row>
    <row r="1802" spans="60:68" x14ac:dyDescent="0.3">
      <c r="BH1802" s="108" t="str">
        <f t="shared" si="59"/>
        <v/>
      </c>
      <c r="BI1802" s="22"/>
      <c r="BJ1802" s="22"/>
      <c r="BK1802" s="53"/>
      <c r="BL1802" s="53"/>
      <c r="BN1802" s="53"/>
      <c r="BO1802" s="53"/>
      <c r="BP1802" s="111"/>
    </row>
    <row r="1803" spans="60:68" x14ac:dyDescent="0.3">
      <c r="BH1803" s="108" t="str">
        <f t="shared" si="59"/>
        <v/>
      </c>
      <c r="BI1803" s="22"/>
      <c r="BJ1803" s="22"/>
      <c r="BK1803" s="53"/>
      <c r="BL1803" s="53"/>
      <c r="BN1803" s="53"/>
      <c r="BO1803" s="53"/>
      <c r="BP1803" s="111"/>
    </row>
    <row r="1804" spans="60:68" x14ac:dyDescent="0.3">
      <c r="BH1804" s="108" t="str">
        <f t="shared" si="59"/>
        <v/>
      </c>
      <c r="BI1804" s="22"/>
      <c r="BJ1804" s="22"/>
      <c r="BK1804" s="53"/>
      <c r="BL1804" s="53"/>
      <c r="BN1804" s="53"/>
      <c r="BO1804" s="53"/>
      <c r="BP1804" s="111"/>
    </row>
    <row r="1805" spans="60:68" x14ac:dyDescent="0.3">
      <c r="BH1805" s="108" t="str">
        <f t="shared" si="59"/>
        <v/>
      </c>
      <c r="BI1805" s="22"/>
      <c r="BJ1805" s="22"/>
      <c r="BK1805" s="53"/>
      <c r="BL1805" s="53"/>
      <c r="BN1805" s="53"/>
      <c r="BO1805" s="53"/>
      <c r="BP1805" s="111"/>
    </row>
    <row r="1806" spans="60:68" x14ac:dyDescent="0.3">
      <c r="BH1806" s="108" t="str">
        <f t="shared" si="59"/>
        <v/>
      </c>
      <c r="BI1806" s="22"/>
      <c r="BJ1806" s="22"/>
      <c r="BK1806" s="53"/>
      <c r="BL1806" s="53"/>
      <c r="BN1806" s="53"/>
      <c r="BO1806" s="53"/>
      <c r="BP1806" s="111"/>
    </row>
    <row r="1807" spans="60:68" x14ac:dyDescent="0.3">
      <c r="BH1807" s="108" t="str">
        <f t="shared" si="59"/>
        <v/>
      </c>
      <c r="BI1807" s="22"/>
      <c r="BJ1807" s="22"/>
      <c r="BK1807" s="53"/>
      <c r="BL1807" s="53"/>
      <c r="BN1807" s="53"/>
      <c r="BO1807" s="53"/>
      <c r="BP1807" s="111"/>
    </row>
    <row r="1808" spans="60:68" x14ac:dyDescent="0.3">
      <c r="BH1808" s="108" t="str">
        <f t="shared" si="59"/>
        <v/>
      </c>
      <c r="BI1808" s="22"/>
      <c r="BJ1808" s="22"/>
      <c r="BK1808" s="53"/>
      <c r="BL1808" s="53"/>
      <c r="BN1808" s="53"/>
      <c r="BO1808" s="53"/>
      <c r="BP1808" s="111"/>
    </row>
    <row r="1809" spans="60:68" x14ac:dyDescent="0.3">
      <c r="BH1809" s="108" t="str">
        <f t="shared" si="59"/>
        <v/>
      </c>
      <c r="BI1809" s="22"/>
      <c r="BJ1809" s="22"/>
      <c r="BK1809" s="53"/>
      <c r="BL1809" s="53"/>
      <c r="BN1809" s="53"/>
      <c r="BO1809" s="53"/>
      <c r="BP1809" s="111"/>
    </row>
    <row r="1810" spans="60:68" x14ac:dyDescent="0.3">
      <c r="BH1810" s="108" t="str">
        <f t="shared" si="59"/>
        <v/>
      </c>
      <c r="BI1810" s="22"/>
      <c r="BJ1810" s="22"/>
      <c r="BK1810" s="53"/>
      <c r="BL1810" s="53"/>
      <c r="BN1810" s="53"/>
      <c r="BO1810" s="53"/>
      <c r="BP1810" s="111"/>
    </row>
    <row r="1811" spans="60:68" x14ac:dyDescent="0.3">
      <c r="BH1811" s="108" t="str">
        <f t="shared" si="59"/>
        <v/>
      </c>
      <c r="BI1811" s="22"/>
      <c r="BJ1811" s="22"/>
      <c r="BK1811" s="53"/>
      <c r="BL1811" s="53"/>
      <c r="BN1811" s="53"/>
      <c r="BO1811" s="53"/>
      <c r="BP1811" s="111"/>
    </row>
    <row r="1812" spans="60:68" x14ac:dyDescent="0.3">
      <c r="BH1812" s="108" t="str">
        <f t="shared" si="59"/>
        <v/>
      </c>
      <c r="BI1812" s="22"/>
      <c r="BJ1812" s="22"/>
      <c r="BK1812" s="53"/>
      <c r="BL1812" s="53"/>
      <c r="BN1812" s="53"/>
      <c r="BO1812" s="53"/>
      <c r="BP1812" s="111"/>
    </row>
    <row r="1813" spans="60:68" x14ac:dyDescent="0.3">
      <c r="BH1813" s="108" t="str">
        <f t="shared" si="59"/>
        <v/>
      </c>
      <c r="BI1813" s="22"/>
      <c r="BJ1813" s="22"/>
      <c r="BK1813" s="53"/>
      <c r="BL1813" s="53"/>
      <c r="BN1813" s="53"/>
      <c r="BO1813" s="53"/>
      <c r="BP1813" s="111"/>
    </row>
    <row r="1814" spans="60:68" x14ac:dyDescent="0.3">
      <c r="BH1814" s="108" t="str">
        <f t="shared" si="59"/>
        <v/>
      </c>
      <c r="BI1814" s="22"/>
      <c r="BJ1814" s="22"/>
      <c r="BK1814" s="53"/>
      <c r="BL1814" s="53"/>
      <c r="BN1814" s="53"/>
      <c r="BO1814" s="53"/>
      <c r="BP1814" s="111"/>
    </row>
    <row r="1815" spans="60:68" x14ac:dyDescent="0.3">
      <c r="BH1815" s="108" t="str">
        <f t="shared" si="59"/>
        <v/>
      </c>
      <c r="BI1815" s="22"/>
      <c r="BJ1815" s="22"/>
      <c r="BK1815" s="53"/>
      <c r="BL1815" s="53"/>
      <c r="BN1815" s="53"/>
      <c r="BO1815" s="53"/>
      <c r="BP1815" s="111"/>
    </row>
    <row r="1816" spans="60:68" x14ac:dyDescent="0.3">
      <c r="BH1816" s="108" t="str">
        <f t="shared" si="59"/>
        <v/>
      </c>
      <c r="BI1816" s="22"/>
      <c r="BJ1816" s="22"/>
      <c r="BK1816" s="53"/>
      <c r="BL1816" s="53"/>
      <c r="BN1816" s="53"/>
      <c r="BO1816" s="53"/>
      <c r="BP1816" s="111"/>
    </row>
    <row r="1817" spans="60:68" x14ac:dyDescent="0.3">
      <c r="BH1817" s="108" t="str">
        <f t="shared" si="59"/>
        <v/>
      </c>
      <c r="BI1817" s="22"/>
      <c r="BJ1817" s="22"/>
      <c r="BK1817" s="53"/>
      <c r="BL1817" s="53"/>
      <c r="BN1817" s="53"/>
      <c r="BO1817" s="53"/>
      <c r="BP1817" s="111"/>
    </row>
    <row r="1818" spans="60:68" x14ac:dyDescent="0.3">
      <c r="BH1818" s="108" t="str">
        <f t="shared" si="59"/>
        <v/>
      </c>
      <c r="BI1818" s="22"/>
      <c r="BJ1818" s="22"/>
      <c r="BK1818" s="53"/>
      <c r="BL1818" s="53"/>
      <c r="BN1818" s="53"/>
      <c r="BO1818" s="53"/>
      <c r="BP1818" s="111"/>
    </row>
    <row r="1819" spans="60:68" x14ac:dyDescent="0.3">
      <c r="BH1819" s="108" t="str">
        <f t="shared" si="59"/>
        <v/>
      </c>
      <c r="BI1819" s="22"/>
      <c r="BJ1819" s="22"/>
      <c r="BK1819" s="53"/>
      <c r="BL1819" s="53"/>
      <c r="BN1819" s="53"/>
      <c r="BO1819" s="53"/>
      <c r="BP1819" s="111"/>
    </row>
    <row r="1820" spans="60:68" x14ac:dyDescent="0.3">
      <c r="BH1820" s="108" t="str">
        <f t="shared" si="59"/>
        <v/>
      </c>
      <c r="BI1820" s="22"/>
      <c r="BJ1820" s="22"/>
      <c r="BK1820" s="53"/>
      <c r="BL1820" s="53"/>
      <c r="BN1820" s="53"/>
      <c r="BO1820" s="53"/>
      <c r="BP1820" s="111"/>
    </row>
    <row r="1821" spans="60:68" x14ac:dyDescent="0.3">
      <c r="BH1821" s="108" t="str">
        <f t="shared" si="59"/>
        <v/>
      </c>
      <c r="BI1821" s="22"/>
      <c r="BJ1821" s="22"/>
      <c r="BK1821" s="53"/>
      <c r="BL1821" s="53"/>
      <c r="BN1821" s="53"/>
      <c r="BO1821" s="53"/>
      <c r="BP1821" s="111"/>
    </row>
    <row r="1822" spans="60:68" x14ac:dyDescent="0.3">
      <c r="BH1822" s="108" t="str">
        <f t="shared" si="59"/>
        <v/>
      </c>
      <c r="BI1822" s="22"/>
      <c r="BJ1822" s="22"/>
      <c r="BK1822" s="53"/>
      <c r="BL1822" s="53"/>
      <c r="BN1822" s="53"/>
      <c r="BO1822" s="53"/>
      <c r="BP1822" s="111"/>
    </row>
    <row r="1823" spans="60:68" x14ac:dyDescent="0.3">
      <c r="BH1823" s="108" t="str">
        <f t="shared" si="59"/>
        <v/>
      </c>
      <c r="BI1823" s="22"/>
      <c r="BJ1823" s="22"/>
      <c r="BK1823" s="53"/>
      <c r="BL1823" s="53"/>
      <c r="BN1823" s="53"/>
      <c r="BO1823" s="53"/>
      <c r="BP1823" s="111"/>
    </row>
    <row r="1824" spans="60:68" x14ac:dyDescent="0.3">
      <c r="BH1824" s="108" t="str">
        <f t="shared" si="59"/>
        <v/>
      </c>
      <c r="BI1824" s="22"/>
      <c r="BJ1824" s="22"/>
      <c r="BK1824" s="53"/>
      <c r="BL1824" s="53"/>
      <c r="BN1824" s="53"/>
      <c r="BO1824" s="53"/>
      <c r="BP1824" s="111"/>
    </row>
    <row r="1825" spans="60:68" x14ac:dyDescent="0.3">
      <c r="BH1825" s="108" t="str">
        <f t="shared" si="59"/>
        <v/>
      </c>
      <c r="BI1825" s="22"/>
      <c r="BJ1825" s="22"/>
      <c r="BK1825" s="53"/>
      <c r="BL1825" s="53"/>
      <c r="BN1825" s="53"/>
      <c r="BO1825" s="53"/>
      <c r="BP1825" s="111"/>
    </row>
    <row r="1826" spans="60:68" x14ac:dyDescent="0.3">
      <c r="BH1826" s="108" t="str">
        <f t="shared" si="59"/>
        <v/>
      </c>
      <c r="BI1826" s="22"/>
      <c r="BJ1826" s="22"/>
      <c r="BK1826" s="53"/>
      <c r="BL1826" s="53"/>
      <c r="BN1826" s="53"/>
      <c r="BO1826" s="53"/>
      <c r="BP1826" s="111"/>
    </row>
    <row r="1827" spans="60:68" x14ac:dyDescent="0.3">
      <c r="BH1827" s="108" t="str">
        <f t="shared" si="59"/>
        <v/>
      </c>
      <c r="BI1827" s="22"/>
      <c r="BJ1827" s="22"/>
      <c r="BK1827" s="53"/>
      <c r="BL1827" s="53"/>
      <c r="BN1827" s="53"/>
      <c r="BO1827" s="53"/>
      <c r="BP1827" s="111"/>
    </row>
    <row r="1828" spans="60:68" x14ac:dyDescent="0.3">
      <c r="BH1828" s="108" t="str">
        <f t="shared" si="59"/>
        <v/>
      </c>
      <c r="BI1828" s="22"/>
      <c r="BJ1828" s="22"/>
      <c r="BK1828" s="53"/>
      <c r="BL1828" s="53"/>
      <c r="BN1828" s="53"/>
      <c r="BO1828" s="53"/>
      <c r="BP1828" s="111"/>
    </row>
    <row r="1829" spans="60:68" x14ac:dyDescent="0.3">
      <c r="BH1829" s="108" t="str">
        <f t="shared" si="59"/>
        <v/>
      </c>
      <c r="BI1829" s="22"/>
      <c r="BJ1829" s="22"/>
      <c r="BK1829" s="53"/>
      <c r="BL1829" s="53"/>
      <c r="BN1829" s="53"/>
      <c r="BO1829" s="53"/>
      <c r="BP1829" s="111"/>
    </row>
    <row r="1830" spans="60:68" x14ac:dyDescent="0.3">
      <c r="BH1830" s="108" t="str">
        <f t="shared" si="59"/>
        <v/>
      </c>
      <c r="BI1830" s="22"/>
      <c r="BJ1830" s="22"/>
      <c r="BK1830" s="53"/>
      <c r="BL1830" s="53"/>
      <c r="BN1830" s="53"/>
      <c r="BO1830" s="53"/>
      <c r="BP1830" s="111"/>
    </row>
    <row r="1831" spans="60:68" x14ac:dyDescent="0.3">
      <c r="BH1831" s="108" t="str">
        <f t="shared" si="59"/>
        <v/>
      </c>
      <c r="BI1831" s="22"/>
      <c r="BJ1831" s="22"/>
      <c r="BK1831" s="53"/>
      <c r="BL1831" s="53"/>
      <c r="BN1831" s="53"/>
      <c r="BO1831" s="53"/>
      <c r="BP1831" s="111"/>
    </row>
    <row r="1832" spans="60:68" x14ac:dyDescent="0.3">
      <c r="BH1832" s="108" t="str">
        <f t="shared" si="59"/>
        <v/>
      </c>
      <c r="BI1832" s="22"/>
      <c r="BJ1832" s="22"/>
      <c r="BK1832" s="53"/>
      <c r="BL1832" s="53"/>
      <c r="BN1832" s="53"/>
      <c r="BO1832" s="53"/>
      <c r="BP1832" s="111"/>
    </row>
    <row r="1833" spans="60:68" x14ac:dyDescent="0.3">
      <c r="BH1833" s="108" t="str">
        <f t="shared" si="59"/>
        <v/>
      </c>
      <c r="BI1833" s="22"/>
      <c r="BJ1833" s="22"/>
      <c r="BK1833" s="53"/>
      <c r="BL1833" s="53"/>
      <c r="BN1833" s="53"/>
      <c r="BO1833" s="53"/>
      <c r="BP1833" s="111"/>
    </row>
    <row r="1834" spans="60:68" x14ac:dyDescent="0.3">
      <c r="BH1834" s="108" t="str">
        <f t="shared" si="59"/>
        <v/>
      </c>
      <c r="BI1834" s="22"/>
      <c r="BJ1834" s="22"/>
      <c r="BK1834" s="53"/>
      <c r="BL1834" s="53"/>
      <c r="BN1834" s="53"/>
      <c r="BO1834" s="53"/>
      <c r="BP1834" s="111"/>
    </row>
    <row r="1835" spans="60:68" x14ac:dyDescent="0.3">
      <c r="BH1835" s="108" t="str">
        <f t="shared" si="59"/>
        <v/>
      </c>
      <c r="BI1835" s="22"/>
      <c r="BJ1835" s="22"/>
      <c r="BK1835" s="53"/>
      <c r="BL1835" s="53"/>
      <c r="BN1835" s="53"/>
      <c r="BO1835" s="53"/>
      <c r="BP1835" s="111"/>
    </row>
    <row r="1836" spans="60:68" x14ac:dyDescent="0.3">
      <c r="BH1836" s="108" t="str">
        <f t="shared" si="59"/>
        <v/>
      </c>
      <c r="BI1836" s="22"/>
      <c r="BJ1836" s="22"/>
      <c r="BK1836" s="53"/>
      <c r="BL1836" s="53"/>
      <c r="BN1836" s="53"/>
      <c r="BO1836" s="53"/>
      <c r="BP1836" s="111"/>
    </row>
    <row r="1837" spans="60:68" x14ac:dyDescent="0.3">
      <c r="BH1837" s="108" t="str">
        <f t="shared" si="59"/>
        <v/>
      </c>
      <c r="BI1837" s="22"/>
      <c r="BJ1837" s="22"/>
      <c r="BK1837" s="53"/>
      <c r="BL1837" s="53"/>
      <c r="BN1837" s="53"/>
      <c r="BO1837" s="53"/>
      <c r="BP1837" s="111"/>
    </row>
    <row r="1838" spans="60:68" x14ac:dyDescent="0.3">
      <c r="BH1838" s="108" t="str">
        <f t="shared" si="59"/>
        <v/>
      </c>
      <c r="BI1838" s="22"/>
      <c r="BJ1838" s="22"/>
      <c r="BK1838" s="53"/>
      <c r="BL1838" s="53"/>
      <c r="BN1838" s="53"/>
      <c r="BO1838" s="53"/>
      <c r="BP1838" s="111"/>
    </row>
    <row r="1839" spans="60:68" x14ac:dyDescent="0.3">
      <c r="BH1839" s="108" t="str">
        <f t="shared" si="59"/>
        <v/>
      </c>
      <c r="BI1839" s="22"/>
      <c r="BJ1839" s="22"/>
      <c r="BK1839" s="53"/>
      <c r="BL1839" s="53"/>
      <c r="BN1839" s="53"/>
      <c r="BO1839" s="53"/>
      <c r="BP1839" s="111"/>
    </row>
    <row r="1840" spans="60:68" x14ac:dyDescent="0.3">
      <c r="BH1840" s="108" t="str">
        <f t="shared" si="59"/>
        <v/>
      </c>
      <c r="BI1840" s="22"/>
      <c r="BJ1840" s="22"/>
      <c r="BK1840" s="53"/>
      <c r="BL1840" s="53"/>
      <c r="BN1840" s="53"/>
      <c r="BO1840" s="53"/>
      <c r="BP1840" s="111"/>
    </row>
    <row r="1841" spans="60:68" x14ac:dyDescent="0.3">
      <c r="BH1841" s="108" t="str">
        <f t="shared" si="59"/>
        <v/>
      </c>
      <c r="BI1841" s="22"/>
      <c r="BJ1841" s="22"/>
      <c r="BK1841" s="53"/>
      <c r="BL1841" s="53"/>
      <c r="BN1841" s="53"/>
      <c r="BO1841" s="53"/>
      <c r="BP1841" s="111"/>
    </row>
    <row r="1842" spans="60:68" x14ac:dyDescent="0.3">
      <c r="BH1842" s="108" t="str">
        <f t="shared" si="59"/>
        <v/>
      </c>
      <c r="BI1842" s="22"/>
      <c r="BJ1842" s="22"/>
      <c r="BK1842" s="53"/>
      <c r="BL1842" s="53"/>
      <c r="BN1842" s="53"/>
      <c r="BO1842" s="53"/>
      <c r="BP1842" s="111"/>
    </row>
    <row r="1843" spans="60:68" x14ac:dyDescent="0.3">
      <c r="BH1843" s="108" t="str">
        <f t="shared" si="59"/>
        <v/>
      </c>
      <c r="BI1843" s="22"/>
      <c r="BJ1843" s="22"/>
      <c r="BK1843" s="53"/>
      <c r="BL1843" s="53"/>
      <c r="BN1843" s="53"/>
      <c r="BO1843" s="53"/>
      <c r="BP1843" s="111"/>
    </row>
    <row r="1844" spans="60:68" x14ac:dyDescent="0.3">
      <c r="BH1844" s="108" t="str">
        <f t="shared" si="59"/>
        <v/>
      </c>
      <c r="BI1844" s="22"/>
      <c r="BJ1844" s="22"/>
      <c r="BK1844" s="53"/>
      <c r="BL1844" s="53"/>
      <c r="BN1844" s="53"/>
      <c r="BO1844" s="53"/>
      <c r="BP1844" s="111"/>
    </row>
    <row r="1845" spans="60:68" x14ac:dyDescent="0.3">
      <c r="BH1845" s="108" t="str">
        <f t="shared" si="59"/>
        <v/>
      </c>
      <c r="BI1845" s="22"/>
      <c r="BJ1845" s="22"/>
      <c r="BK1845" s="53"/>
      <c r="BL1845" s="53"/>
      <c r="BN1845" s="53"/>
      <c r="BO1845" s="53"/>
      <c r="BP1845" s="111"/>
    </row>
    <row r="1846" spans="60:68" x14ac:dyDescent="0.3">
      <c r="BH1846" s="108" t="str">
        <f t="shared" si="59"/>
        <v/>
      </c>
      <c r="BI1846" s="22"/>
      <c r="BJ1846" s="22"/>
      <c r="BK1846" s="53"/>
      <c r="BL1846" s="53"/>
      <c r="BN1846" s="53"/>
      <c r="BO1846" s="53"/>
      <c r="BP1846" s="111"/>
    </row>
    <row r="1847" spans="60:68" x14ac:dyDescent="0.3">
      <c r="BH1847" s="108" t="str">
        <f t="shared" si="59"/>
        <v/>
      </c>
      <c r="BI1847" s="22"/>
      <c r="BJ1847" s="22"/>
      <c r="BK1847" s="53"/>
      <c r="BL1847" s="53"/>
      <c r="BN1847" s="53"/>
      <c r="BO1847" s="53"/>
      <c r="BP1847" s="111"/>
    </row>
    <row r="1848" spans="60:68" x14ac:dyDescent="0.3">
      <c r="BH1848" s="108" t="str">
        <f t="shared" si="59"/>
        <v/>
      </c>
      <c r="BI1848" s="22"/>
      <c r="BJ1848" s="22"/>
      <c r="BK1848" s="53"/>
      <c r="BL1848" s="53"/>
      <c r="BN1848" s="53"/>
      <c r="BO1848" s="53"/>
      <c r="BP1848" s="111"/>
    </row>
    <row r="1849" spans="60:68" x14ac:dyDescent="0.3">
      <c r="BH1849" s="108" t="str">
        <f t="shared" si="59"/>
        <v/>
      </c>
      <c r="BI1849" s="22"/>
      <c r="BJ1849" s="22"/>
      <c r="BK1849" s="53"/>
      <c r="BL1849" s="53"/>
      <c r="BN1849" s="53"/>
      <c r="BO1849" s="53"/>
      <c r="BP1849" s="111"/>
    </row>
    <row r="1850" spans="60:68" x14ac:dyDescent="0.3">
      <c r="BH1850" s="108" t="str">
        <f t="shared" si="59"/>
        <v/>
      </c>
      <c r="BI1850" s="22"/>
      <c r="BJ1850" s="22"/>
      <c r="BK1850" s="53"/>
      <c r="BL1850" s="53"/>
      <c r="BN1850" s="53"/>
      <c r="BO1850" s="53"/>
      <c r="BP1850" s="111"/>
    </row>
    <row r="1851" spans="60:68" x14ac:dyDescent="0.3">
      <c r="BH1851" s="108" t="str">
        <f t="shared" si="59"/>
        <v/>
      </c>
      <c r="BI1851" s="22"/>
      <c r="BJ1851" s="22"/>
      <c r="BK1851" s="53"/>
      <c r="BL1851" s="53"/>
      <c r="BN1851" s="53"/>
      <c r="BO1851" s="53"/>
      <c r="BP1851" s="111"/>
    </row>
    <row r="1852" spans="60:68" x14ac:dyDescent="0.3">
      <c r="BH1852" s="108" t="str">
        <f t="shared" si="59"/>
        <v/>
      </c>
      <c r="BI1852" s="22"/>
      <c r="BJ1852" s="22"/>
      <c r="BK1852" s="53"/>
      <c r="BL1852" s="53"/>
      <c r="BN1852" s="53"/>
      <c r="BO1852" s="53"/>
      <c r="BP1852" s="111"/>
    </row>
    <row r="1853" spans="60:68" x14ac:dyDescent="0.3">
      <c r="BH1853" s="108" t="str">
        <f t="shared" si="59"/>
        <v/>
      </c>
      <c r="BI1853" s="22"/>
      <c r="BJ1853" s="22"/>
      <c r="BK1853" s="53"/>
      <c r="BL1853" s="53"/>
      <c r="BN1853" s="53"/>
      <c r="BO1853" s="53"/>
      <c r="BP1853" s="111"/>
    </row>
    <row r="1854" spans="60:68" x14ac:dyDescent="0.3">
      <c r="BH1854" s="108" t="str">
        <f t="shared" si="59"/>
        <v/>
      </c>
      <c r="BI1854" s="22"/>
      <c r="BJ1854" s="22"/>
      <c r="BK1854" s="53"/>
      <c r="BL1854" s="53"/>
      <c r="BN1854" s="53"/>
      <c r="BO1854" s="53"/>
      <c r="BP1854" s="111"/>
    </row>
    <row r="1855" spans="60:68" x14ac:dyDescent="0.3">
      <c r="BH1855" s="108" t="str">
        <f t="shared" si="59"/>
        <v/>
      </c>
      <c r="BI1855" s="22"/>
      <c r="BJ1855" s="22"/>
      <c r="BK1855" s="53"/>
      <c r="BL1855" s="53"/>
      <c r="BN1855" s="53"/>
      <c r="BO1855" s="53"/>
      <c r="BP1855" s="111"/>
    </row>
    <row r="1856" spans="60:68" x14ac:dyDescent="0.3">
      <c r="BH1856" s="108" t="str">
        <f t="shared" si="59"/>
        <v/>
      </c>
      <c r="BI1856" s="22"/>
      <c r="BJ1856" s="22"/>
      <c r="BK1856" s="53"/>
      <c r="BL1856" s="53"/>
      <c r="BN1856" s="53"/>
      <c r="BO1856" s="53"/>
      <c r="BP1856" s="111"/>
    </row>
    <row r="1857" spans="60:68" x14ac:dyDescent="0.3">
      <c r="BH1857" s="108" t="str">
        <f t="shared" si="59"/>
        <v/>
      </c>
      <c r="BI1857" s="22"/>
      <c r="BJ1857" s="22"/>
      <c r="BK1857" s="53"/>
      <c r="BL1857" s="53"/>
      <c r="BN1857" s="53"/>
      <c r="BO1857" s="53"/>
      <c r="BP1857" s="111"/>
    </row>
    <row r="1858" spans="60:68" x14ac:dyDescent="0.3">
      <c r="BH1858" s="108" t="str">
        <f t="shared" si="59"/>
        <v/>
      </c>
      <c r="BI1858" s="22"/>
      <c r="BJ1858" s="22"/>
      <c r="BK1858" s="53"/>
      <c r="BL1858" s="53"/>
      <c r="BN1858" s="53"/>
      <c r="BO1858" s="53"/>
      <c r="BP1858" s="111"/>
    </row>
    <row r="1859" spans="60:68" x14ac:dyDescent="0.3">
      <c r="BH1859" s="108" t="str">
        <f t="shared" si="59"/>
        <v/>
      </c>
      <c r="BI1859" s="22"/>
      <c r="BJ1859" s="22"/>
      <c r="BK1859" s="53"/>
      <c r="BL1859" s="53"/>
      <c r="BN1859" s="53"/>
      <c r="BO1859" s="53"/>
      <c r="BP1859" s="111"/>
    </row>
    <row r="1860" spans="60:68" x14ac:dyDescent="0.3">
      <c r="BH1860" s="108" t="str">
        <f t="shared" ref="BH1860:BH1923" si="60">IF(OR(D1860="Aatrium/Fuajee",D1860="Kabinet/Büroo",D1860="Koridor",D1860="Koristus- ja hooldusruum",D1860="Kööginurk/Köök",D1860="Nõupidamise ruum",D1860="Ooteruum/Teenindusruum",D1860="Puhkeruum",D1860="WC"), 1, "")</f>
        <v/>
      </c>
      <c r="BI1860" s="22"/>
      <c r="BJ1860" s="22"/>
      <c r="BK1860" s="53"/>
      <c r="BL1860" s="53"/>
      <c r="BN1860" s="53"/>
      <c r="BO1860" s="53"/>
      <c r="BP1860" s="111"/>
    </row>
    <row r="1861" spans="60:68" x14ac:dyDescent="0.3">
      <c r="BH1861" s="108" t="str">
        <f t="shared" si="60"/>
        <v/>
      </c>
      <c r="BI1861" s="22"/>
      <c r="BJ1861" s="22"/>
      <c r="BK1861" s="53"/>
      <c r="BL1861" s="53"/>
      <c r="BN1861" s="53"/>
      <c r="BO1861" s="53"/>
      <c r="BP1861" s="111"/>
    </row>
    <row r="1862" spans="60:68" x14ac:dyDescent="0.3">
      <c r="BH1862" s="108" t="str">
        <f t="shared" si="60"/>
        <v/>
      </c>
      <c r="BI1862" s="22"/>
      <c r="BJ1862" s="22"/>
      <c r="BK1862" s="53"/>
      <c r="BL1862" s="53"/>
      <c r="BN1862" s="53"/>
      <c r="BO1862" s="53"/>
      <c r="BP1862" s="111"/>
    </row>
    <row r="1863" spans="60:68" x14ac:dyDescent="0.3">
      <c r="BH1863" s="108" t="str">
        <f t="shared" si="60"/>
        <v/>
      </c>
      <c r="BI1863" s="22"/>
      <c r="BJ1863" s="22"/>
      <c r="BK1863" s="53"/>
      <c r="BL1863" s="53"/>
      <c r="BN1863" s="53"/>
      <c r="BO1863" s="53"/>
      <c r="BP1863" s="111"/>
    </row>
    <row r="1864" spans="60:68" x14ac:dyDescent="0.3">
      <c r="BH1864" s="108" t="str">
        <f t="shared" si="60"/>
        <v/>
      </c>
      <c r="BI1864" s="22"/>
      <c r="BJ1864" s="22"/>
      <c r="BK1864" s="53"/>
      <c r="BL1864" s="53"/>
      <c r="BN1864" s="53"/>
      <c r="BO1864" s="53"/>
      <c r="BP1864" s="111"/>
    </row>
    <row r="1865" spans="60:68" x14ac:dyDescent="0.3">
      <c r="BH1865" s="108" t="str">
        <f t="shared" si="60"/>
        <v/>
      </c>
      <c r="BI1865" s="22"/>
      <c r="BJ1865" s="22"/>
      <c r="BK1865" s="53"/>
      <c r="BL1865" s="53"/>
      <c r="BN1865" s="53"/>
      <c r="BO1865" s="53"/>
      <c r="BP1865" s="111"/>
    </row>
    <row r="1866" spans="60:68" x14ac:dyDescent="0.3">
      <c r="BH1866" s="108" t="str">
        <f t="shared" si="60"/>
        <v/>
      </c>
      <c r="BI1866" s="22"/>
      <c r="BJ1866" s="22"/>
      <c r="BK1866" s="53"/>
      <c r="BL1866" s="53"/>
      <c r="BN1866" s="53"/>
      <c r="BO1866" s="53"/>
      <c r="BP1866" s="111"/>
    </row>
    <row r="1867" spans="60:68" x14ac:dyDescent="0.3">
      <c r="BH1867" s="108" t="str">
        <f t="shared" si="60"/>
        <v/>
      </c>
      <c r="BI1867" s="22"/>
      <c r="BJ1867" s="22"/>
      <c r="BK1867" s="53"/>
      <c r="BL1867" s="53"/>
      <c r="BN1867" s="53"/>
      <c r="BO1867" s="53"/>
      <c r="BP1867" s="111"/>
    </row>
    <row r="1868" spans="60:68" x14ac:dyDescent="0.3">
      <c r="BH1868" s="108" t="str">
        <f t="shared" si="60"/>
        <v/>
      </c>
      <c r="BI1868" s="22"/>
      <c r="BJ1868" s="22"/>
      <c r="BK1868" s="53"/>
      <c r="BL1868" s="53"/>
      <c r="BN1868" s="53"/>
      <c r="BO1868" s="53"/>
      <c r="BP1868" s="111"/>
    </row>
    <row r="1869" spans="60:68" x14ac:dyDescent="0.3">
      <c r="BH1869" s="108" t="str">
        <f t="shared" si="60"/>
        <v/>
      </c>
      <c r="BI1869" s="22"/>
      <c r="BJ1869" s="22"/>
      <c r="BK1869" s="53"/>
      <c r="BL1869" s="53"/>
      <c r="BN1869" s="53"/>
      <c r="BO1869" s="53"/>
      <c r="BP1869" s="111"/>
    </row>
    <row r="1870" spans="60:68" x14ac:dyDescent="0.3">
      <c r="BH1870" s="108" t="str">
        <f t="shared" si="60"/>
        <v/>
      </c>
      <c r="BI1870" s="22"/>
      <c r="BJ1870" s="22"/>
      <c r="BK1870" s="53"/>
      <c r="BL1870" s="53"/>
      <c r="BN1870" s="53"/>
      <c r="BO1870" s="53"/>
      <c r="BP1870" s="111"/>
    </row>
    <row r="1871" spans="60:68" x14ac:dyDescent="0.3">
      <c r="BH1871" s="108" t="str">
        <f t="shared" si="60"/>
        <v/>
      </c>
      <c r="BI1871" s="22"/>
      <c r="BJ1871" s="22"/>
      <c r="BK1871" s="53"/>
      <c r="BL1871" s="53"/>
      <c r="BN1871" s="53"/>
      <c r="BO1871" s="53"/>
      <c r="BP1871" s="111"/>
    </row>
    <row r="1872" spans="60:68" x14ac:dyDescent="0.3">
      <c r="BH1872" s="108" t="str">
        <f t="shared" si="60"/>
        <v/>
      </c>
      <c r="BI1872" s="22"/>
      <c r="BJ1872" s="22"/>
      <c r="BK1872" s="53"/>
      <c r="BL1872" s="53"/>
      <c r="BN1872" s="53"/>
      <c r="BO1872" s="53"/>
      <c r="BP1872" s="111"/>
    </row>
    <row r="1873" spans="60:68" x14ac:dyDescent="0.3">
      <c r="BH1873" s="108" t="str">
        <f t="shared" si="60"/>
        <v/>
      </c>
      <c r="BI1873" s="22"/>
      <c r="BJ1873" s="22"/>
      <c r="BK1873" s="53"/>
      <c r="BL1873" s="53"/>
      <c r="BN1873" s="53"/>
      <c r="BO1873" s="53"/>
      <c r="BP1873" s="111"/>
    </row>
    <row r="1874" spans="60:68" x14ac:dyDescent="0.3">
      <c r="BH1874" s="108" t="str">
        <f t="shared" si="60"/>
        <v/>
      </c>
      <c r="BI1874" s="22"/>
      <c r="BJ1874" s="22"/>
      <c r="BK1874" s="53"/>
      <c r="BL1874" s="53"/>
      <c r="BN1874" s="53"/>
      <c r="BO1874" s="53"/>
      <c r="BP1874" s="111"/>
    </row>
    <row r="1875" spans="60:68" x14ac:dyDescent="0.3">
      <c r="BH1875" s="108" t="str">
        <f t="shared" si="60"/>
        <v/>
      </c>
      <c r="BI1875" s="22"/>
      <c r="BJ1875" s="22"/>
      <c r="BK1875" s="53"/>
      <c r="BL1875" s="53"/>
      <c r="BN1875" s="53"/>
      <c r="BO1875" s="53"/>
      <c r="BP1875" s="111"/>
    </row>
    <row r="1876" spans="60:68" x14ac:dyDescent="0.3">
      <c r="BH1876" s="108" t="str">
        <f t="shared" si="60"/>
        <v/>
      </c>
      <c r="BI1876" s="22"/>
      <c r="BJ1876" s="22"/>
      <c r="BK1876" s="53"/>
      <c r="BL1876" s="53"/>
      <c r="BN1876" s="53"/>
      <c r="BO1876" s="53"/>
      <c r="BP1876" s="111"/>
    </row>
    <row r="1877" spans="60:68" x14ac:dyDescent="0.3">
      <c r="BH1877" s="108" t="str">
        <f t="shared" si="60"/>
        <v/>
      </c>
      <c r="BI1877" s="22"/>
      <c r="BJ1877" s="22"/>
      <c r="BK1877" s="53"/>
      <c r="BL1877" s="53"/>
      <c r="BN1877" s="53"/>
      <c r="BO1877" s="53"/>
      <c r="BP1877" s="111"/>
    </row>
    <row r="1878" spans="60:68" x14ac:dyDescent="0.3">
      <c r="BH1878" s="108" t="str">
        <f t="shared" si="60"/>
        <v/>
      </c>
      <c r="BI1878" s="22"/>
      <c r="BJ1878" s="22"/>
      <c r="BK1878" s="53"/>
      <c r="BL1878" s="53"/>
      <c r="BN1878" s="53"/>
      <c r="BO1878" s="53"/>
      <c r="BP1878" s="111"/>
    </row>
    <row r="1879" spans="60:68" x14ac:dyDescent="0.3">
      <c r="BH1879" s="108" t="str">
        <f t="shared" si="60"/>
        <v/>
      </c>
      <c r="BI1879" s="22"/>
      <c r="BJ1879" s="22"/>
      <c r="BK1879" s="53"/>
      <c r="BL1879" s="53"/>
      <c r="BN1879" s="53"/>
      <c r="BO1879" s="53"/>
      <c r="BP1879" s="111"/>
    </row>
    <row r="1880" spans="60:68" x14ac:dyDescent="0.3">
      <c r="BH1880" s="108" t="str">
        <f t="shared" si="60"/>
        <v/>
      </c>
      <c r="BI1880" s="22"/>
      <c r="BJ1880" s="22"/>
      <c r="BK1880" s="53"/>
      <c r="BL1880" s="53"/>
      <c r="BN1880" s="53"/>
      <c r="BO1880" s="53"/>
      <c r="BP1880" s="111"/>
    </row>
    <row r="1881" spans="60:68" x14ac:dyDescent="0.3">
      <c r="BH1881" s="108" t="str">
        <f t="shared" si="60"/>
        <v/>
      </c>
      <c r="BI1881" s="22"/>
      <c r="BJ1881" s="22"/>
      <c r="BK1881" s="53"/>
      <c r="BL1881" s="53"/>
      <c r="BN1881" s="53"/>
      <c r="BO1881" s="53"/>
      <c r="BP1881" s="111"/>
    </row>
    <row r="1882" spans="60:68" x14ac:dyDescent="0.3">
      <c r="BH1882" s="108" t="str">
        <f t="shared" si="60"/>
        <v/>
      </c>
      <c r="BI1882" s="22"/>
      <c r="BJ1882" s="22"/>
      <c r="BK1882" s="53"/>
      <c r="BL1882" s="53"/>
      <c r="BN1882" s="53"/>
      <c r="BO1882" s="53"/>
      <c r="BP1882" s="111"/>
    </row>
    <row r="1883" spans="60:68" x14ac:dyDescent="0.3">
      <c r="BH1883" s="108" t="str">
        <f t="shared" si="60"/>
        <v/>
      </c>
      <c r="BI1883" s="22"/>
      <c r="BJ1883" s="22"/>
      <c r="BK1883" s="53"/>
      <c r="BL1883" s="53"/>
      <c r="BN1883" s="53"/>
      <c r="BO1883" s="53"/>
      <c r="BP1883" s="111"/>
    </row>
    <row r="1884" spans="60:68" x14ac:dyDescent="0.3">
      <c r="BH1884" s="108" t="str">
        <f t="shared" si="60"/>
        <v/>
      </c>
      <c r="BI1884" s="22"/>
      <c r="BJ1884" s="22"/>
      <c r="BK1884" s="53"/>
      <c r="BL1884" s="53"/>
      <c r="BN1884" s="53"/>
      <c r="BO1884" s="53"/>
      <c r="BP1884" s="111"/>
    </row>
    <row r="1885" spans="60:68" x14ac:dyDescent="0.3">
      <c r="BH1885" s="108" t="str">
        <f t="shared" si="60"/>
        <v/>
      </c>
      <c r="BI1885" s="22"/>
      <c r="BJ1885" s="22"/>
      <c r="BK1885" s="53"/>
      <c r="BL1885" s="53"/>
      <c r="BN1885" s="53"/>
      <c r="BO1885" s="53"/>
      <c r="BP1885" s="111"/>
    </row>
    <row r="1886" spans="60:68" x14ac:dyDescent="0.3">
      <c r="BH1886" s="108" t="str">
        <f t="shared" si="60"/>
        <v/>
      </c>
      <c r="BI1886" s="22"/>
      <c r="BJ1886" s="22"/>
      <c r="BK1886" s="53"/>
      <c r="BL1886" s="53"/>
      <c r="BN1886" s="53"/>
      <c r="BO1886" s="53"/>
      <c r="BP1886" s="111"/>
    </row>
    <row r="1887" spans="60:68" x14ac:dyDescent="0.3">
      <c r="BH1887" s="108" t="str">
        <f t="shared" si="60"/>
        <v/>
      </c>
      <c r="BI1887" s="22"/>
      <c r="BJ1887" s="22"/>
      <c r="BK1887" s="53"/>
      <c r="BL1887" s="53"/>
      <c r="BN1887" s="53"/>
      <c r="BO1887" s="53"/>
      <c r="BP1887" s="111"/>
    </row>
    <row r="1888" spans="60:68" x14ac:dyDescent="0.3">
      <c r="BH1888" s="108" t="str">
        <f t="shared" si="60"/>
        <v/>
      </c>
      <c r="BI1888" s="22"/>
      <c r="BJ1888" s="22"/>
      <c r="BK1888" s="53"/>
      <c r="BL1888" s="53"/>
      <c r="BN1888" s="53"/>
      <c r="BO1888" s="53"/>
      <c r="BP1888" s="111"/>
    </row>
    <row r="1889" spans="60:68" x14ac:dyDescent="0.3">
      <c r="BH1889" s="108" t="str">
        <f t="shared" si="60"/>
        <v/>
      </c>
      <c r="BI1889" s="22"/>
      <c r="BJ1889" s="22"/>
      <c r="BK1889" s="53"/>
      <c r="BL1889" s="53"/>
      <c r="BN1889" s="53"/>
      <c r="BO1889" s="53"/>
      <c r="BP1889" s="111"/>
    </row>
    <row r="1890" spans="60:68" x14ac:dyDescent="0.3">
      <c r="BH1890" s="108" t="str">
        <f t="shared" si="60"/>
        <v/>
      </c>
      <c r="BI1890" s="22"/>
      <c r="BJ1890" s="22"/>
      <c r="BK1890" s="53"/>
      <c r="BL1890" s="53"/>
      <c r="BN1890" s="53"/>
      <c r="BO1890" s="53"/>
      <c r="BP1890" s="111"/>
    </row>
    <row r="1891" spans="60:68" x14ac:dyDescent="0.3">
      <c r="BH1891" s="108" t="str">
        <f t="shared" si="60"/>
        <v/>
      </c>
      <c r="BI1891" s="22"/>
      <c r="BJ1891" s="22"/>
      <c r="BK1891" s="53"/>
      <c r="BL1891" s="53"/>
      <c r="BN1891" s="53"/>
      <c r="BO1891" s="53"/>
      <c r="BP1891" s="111"/>
    </row>
    <row r="1892" spans="60:68" x14ac:dyDescent="0.3">
      <c r="BH1892" s="108" t="str">
        <f t="shared" si="60"/>
        <v/>
      </c>
      <c r="BI1892" s="22"/>
      <c r="BJ1892" s="22"/>
      <c r="BK1892" s="53"/>
      <c r="BL1892" s="53"/>
      <c r="BN1892" s="53"/>
      <c r="BO1892" s="53"/>
      <c r="BP1892" s="111"/>
    </row>
    <row r="1893" spans="60:68" x14ac:dyDescent="0.3">
      <c r="BH1893" s="108" t="str">
        <f t="shared" si="60"/>
        <v/>
      </c>
      <c r="BI1893" s="22"/>
      <c r="BJ1893" s="22"/>
      <c r="BK1893" s="53"/>
      <c r="BL1893" s="53"/>
      <c r="BN1893" s="53"/>
      <c r="BO1893" s="53"/>
      <c r="BP1893" s="111"/>
    </row>
    <row r="1894" spans="60:68" x14ac:dyDescent="0.3">
      <c r="BH1894" s="108" t="str">
        <f t="shared" si="60"/>
        <v/>
      </c>
      <c r="BI1894" s="22"/>
      <c r="BJ1894" s="22"/>
      <c r="BK1894" s="53"/>
      <c r="BL1894" s="53"/>
      <c r="BN1894" s="53"/>
      <c r="BO1894" s="53"/>
      <c r="BP1894" s="111"/>
    </row>
    <row r="1895" spans="60:68" x14ac:dyDescent="0.3">
      <c r="BH1895" s="108" t="str">
        <f t="shared" si="60"/>
        <v/>
      </c>
      <c r="BI1895" s="22"/>
      <c r="BJ1895" s="22"/>
      <c r="BK1895" s="53"/>
      <c r="BL1895" s="53"/>
      <c r="BN1895" s="53"/>
      <c r="BO1895" s="53"/>
      <c r="BP1895" s="111"/>
    </row>
    <row r="1896" spans="60:68" x14ac:dyDescent="0.3">
      <c r="BH1896" s="108" t="str">
        <f t="shared" si="60"/>
        <v/>
      </c>
      <c r="BI1896" s="22"/>
      <c r="BJ1896" s="22"/>
      <c r="BK1896" s="53"/>
      <c r="BL1896" s="53"/>
      <c r="BN1896" s="53"/>
      <c r="BO1896" s="53"/>
      <c r="BP1896" s="111"/>
    </row>
    <row r="1897" spans="60:68" x14ac:dyDescent="0.3">
      <c r="BH1897" s="108" t="str">
        <f t="shared" si="60"/>
        <v/>
      </c>
      <c r="BI1897" s="22"/>
      <c r="BJ1897" s="22"/>
      <c r="BK1897" s="53"/>
      <c r="BL1897" s="53"/>
      <c r="BN1897" s="53"/>
      <c r="BO1897" s="53"/>
      <c r="BP1897" s="111"/>
    </row>
    <row r="1898" spans="60:68" x14ac:dyDescent="0.3">
      <c r="BH1898" s="108" t="str">
        <f t="shared" si="60"/>
        <v/>
      </c>
      <c r="BI1898" s="22"/>
      <c r="BJ1898" s="22"/>
      <c r="BK1898" s="53"/>
      <c r="BL1898" s="53"/>
      <c r="BN1898" s="53"/>
      <c r="BO1898" s="53"/>
      <c r="BP1898" s="111"/>
    </row>
    <row r="1899" spans="60:68" x14ac:dyDescent="0.3">
      <c r="BH1899" s="108" t="str">
        <f t="shared" si="60"/>
        <v/>
      </c>
      <c r="BI1899" s="22"/>
      <c r="BJ1899" s="22"/>
      <c r="BK1899" s="53"/>
      <c r="BL1899" s="53"/>
      <c r="BN1899" s="53"/>
      <c r="BO1899" s="53"/>
      <c r="BP1899" s="111"/>
    </row>
    <row r="1900" spans="60:68" x14ac:dyDescent="0.3">
      <c r="BH1900" s="108" t="str">
        <f t="shared" si="60"/>
        <v/>
      </c>
      <c r="BI1900" s="22"/>
      <c r="BJ1900" s="22"/>
      <c r="BK1900" s="53"/>
      <c r="BL1900" s="53"/>
      <c r="BN1900" s="53"/>
      <c r="BO1900" s="53"/>
      <c r="BP1900" s="111"/>
    </row>
    <row r="1901" spans="60:68" x14ac:dyDescent="0.3">
      <c r="BH1901" s="108" t="str">
        <f t="shared" si="60"/>
        <v/>
      </c>
      <c r="BI1901" s="22"/>
      <c r="BJ1901" s="22"/>
      <c r="BK1901" s="53"/>
      <c r="BL1901" s="53"/>
      <c r="BN1901" s="53"/>
      <c r="BO1901" s="53"/>
      <c r="BP1901" s="111"/>
    </row>
    <row r="1902" spans="60:68" x14ac:dyDescent="0.3">
      <c r="BH1902" s="108" t="str">
        <f t="shared" si="60"/>
        <v/>
      </c>
      <c r="BI1902" s="22"/>
      <c r="BJ1902" s="22"/>
      <c r="BK1902" s="53"/>
      <c r="BL1902" s="53"/>
      <c r="BN1902" s="53"/>
      <c r="BO1902" s="53"/>
      <c r="BP1902" s="111"/>
    </row>
    <row r="1903" spans="60:68" x14ac:dyDescent="0.3">
      <c r="BH1903" s="108" t="str">
        <f t="shared" si="60"/>
        <v/>
      </c>
      <c r="BI1903" s="22"/>
      <c r="BJ1903" s="22"/>
      <c r="BK1903" s="53"/>
      <c r="BL1903" s="53"/>
      <c r="BN1903" s="53"/>
      <c r="BO1903" s="53"/>
      <c r="BP1903" s="111"/>
    </row>
    <row r="1904" spans="60:68" x14ac:dyDescent="0.3">
      <c r="BH1904" s="108" t="str">
        <f t="shared" si="60"/>
        <v/>
      </c>
      <c r="BI1904" s="22"/>
      <c r="BJ1904" s="22"/>
      <c r="BK1904" s="53"/>
      <c r="BL1904" s="53"/>
      <c r="BN1904" s="53"/>
      <c r="BO1904" s="53"/>
      <c r="BP1904" s="111"/>
    </row>
    <row r="1905" spans="60:68" x14ac:dyDescent="0.3">
      <c r="BH1905" s="108" t="str">
        <f t="shared" si="60"/>
        <v/>
      </c>
      <c r="BI1905" s="22"/>
      <c r="BJ1905" s="22"/>
      <c r="BK1905" s="53"/>
      <c r="BL1905" s="53"/>
      <c r="BN1905" s="53"/>
      <c r="BO1905" s="53"/>
      <c r="BP1905" s="111"/>
    </row>
    <row r="1906" spans="60:68" x14ac:dyDescent="0.3">
      <c r="BH1906" s="108" t="str">
        <f t="shared" si="60"/>
        <v/>
      </c>
      <c r="BI1906" s="22"/>
      <c r="BJ1906" s="22"/>
      <c r="BK1906" s="53"/>
      <c r="BL1906" s="53"/>
      <c r="BN1906" s="53"/>
      <c r="BO1906" s="53"/>
      <c r="BP1906" s="111"/>
    </row>
    <row r="1907" spans="60:68" x14ac:dyDescent="0.3">
      <c r="BH1907" s="108" t="str">
        <f t="shared" si="60"/>
        <v/>
      </c>
      <c r="BI1907" s="22"/>
      <c r="BJ1907" s="22"/>
      <c r="BK1907" s="53"/>
      <c r="BL1907" s="53"/>
      <c r="BN1907" s="53"/>
      <c r="BO1907" s="53"/>
      <c r="BP1907" s="111"/>
    </row>
    <row r="1908" spans="60:68" x14ac:dyDescent="0.3">
      <c r="BH1908" s="108" t="str">
        <f t="shared" si="60"/>
        <v/>
      </c>
      <c r="BI1908" s="22"/>
      <c r="BJ1908" s="22"/>
      <c r="BK1908" s="53"/>
      <c r="BL1908" s="53"/>
      <c r="BN1908" s="53"/>
      <c r="BO1908" s="53"/>
      <c r="BP1908" s="111"/>
    </row>
    <row r="1909" spans="60:68" x14ac:dyDescent="0.3">
      <c r="BH1909" s="108" t="str">
        <f t="shared" si="60"/>
        <v/>
      </c>
      <c r="BI1909" s="22"/>
      <c r="BJ1909" s="22"/>
      <c r="BK1909" s="53"/>
      <c r="BL1909" s="53"/>
      <c r="BN1909" s="53"/>
      <c r="BO1909" s="53"/>
      <c r="BP1909" s="111"/>
    </row>
    <row r="1910" spans="60:68" x14ac:dyDescent="0.3">
      <c r="BH1910" s="108" t="str">
        <f t="shared" si="60"/>
        <v/>
      </c>
      <c r="BI1910" s="22"/>
      <c r="BJ1910" s="22"/>
      <c r="BK1910" s="53"/>
      <c r="BL1910" s="53"/>
      <c r="BN1910" s="53"/>
      <c r="BO1910" s="53"/>
      <c r="BP1910" s="111"/>
    </row>
    <row r="1911" spans="60:68" x14ac:dyDescent="0.3">
      <c r="BH1911" s="108" t="str">
        <f t="shared" si="60"/>
        <v/>
      </c>
      <c r="BI1911" s="22"/>
      <c r="BJ1911" s="22"/>
      <c r="BK1911" s="53"/>
      <c r="BL1911" s="53"/>
      <c r="BN1911" s="53"/>
      <c r="BO1911" s="53"/>
      <c r="BP1911" s="111"/>
    </row>
    <row r="1912" spans="60:68" x14ac:dyDescent="0.3">
      <c r="BH1912" s="108" t="str">
        <f t="shared" si="60"/>
        <v/>
      </c>
      <c r="BI1912" s="22"/>
      <c r="BJ1912" s="22"/>
      <c r="BK1912" s="53"/>
      <c r="BL1912" s="53"/>
      <c r="BN1912" s="53"/>
      <c r="BO1912" s="53"/>
      <c r="BP1912" s="111"/>
    </row>
    <row r="1913" spans="60:68" x14ac:dyDescent="0.3">
      <c r="BH1913" s="108" t="str">
        <f t="shared" si="60"/>
        <v/>
      </c>
      <c r="BI1913" s="22"/>
      <c r="BJ1913" s="22"/>
      <c r="BK1913" s="53"/>
      <c r="BL1913" s="53"/>
      <c r="BN1913" s="53"/>
      <c r="BO1913" s="53"/>
      <c r="BP1913" s="111"/>
    </row>
    <row r="1914" spans="60:68" x14ac:dyDescent="0.3">
      <c r="BH1914" s="108" t="str">
        <f t="shared" si="60"/>
        <v/>
      </c>
      <c r="BI1914" s="22"/>
      <c r="BJ1914" s="22"/>
      <c r="BK1914" s="53"/>
      <c r="BL1914" s="53"/>
      <c r="BN1914" s="53"/>
      <c r="BO1914" s="53"/>
      <c r="BP1914" s="111"/>
    </row>
    <row r="1915" spans="60:68" x14ac:dyDescent="0.3">
      <c r="BH1915" s="108" t="str">
        <f t="shared" si="60"/>
        <v/>
      </c>
      <c r="BI1915" s="22"/>
      <c r="BJ1915" s="22"/>
      <c r="BK1915" s="53"/>
      <c r="BL1915" s="53"/>
      <c r="BN1915" s="53"/>
      <c r="BO1915" s="53"/>
      <c r="BP1915" s="111"/>
    </row>
    <row r="1916" spans="60:68" x14ac:dyDescent="0.3">
      <c r="BH1916" s="108" t="str">
        <f t="shared" si="60"/>
        <v/>
      </c>
      <c r="BI1916" s="22"/>
      <c r="BJ1916" s="22"/>
      <c r="BK1916" s="53"/>
      <c r="BL1916" s="53"/>
      <c r="BN1916" s="53"/>
      <c r="BO1916" s="53"/>
      <c r="BP1916" s="111"/>
    </row>
    <row r="1917" spans="60:68" x14ac:dyDescent="0.3">
      <c r="BH1917" s="108" t="str">
        <f t="shared" si="60"/>
        <v/>
      </c>
      <c r="BI1917" s="22"/>
      <c r="BJ1917" s="22"/>
      <c r="BK1917" s="53"/>
      <c r="BL1917" s="53"/>
      <c r="BN1917" s="53"/>
      <c r="BO1917" s="53"/>
      <c r="BP1917" s="111"/>
    </row>
    <row r="1918" spans="60:68" x14ac:dyDescent="0.3">
      <c r="BH1918" s="108" t="str">
        <f t="shared" si="60"/>
        <v/>
      </c>
      <c r="BI1918" s="22"/>
      <c r="BJ1918" s="22"/>
      <c r="BK1918" s="53"/>
      <c r="BL1918" s="53"/>
      <c r="BN1918" s="53"/>
      <c r="BO1918" s="53"/>
      <c r="BP1918" s="111"/>
    </row>
    <row r="1919" spans="60:68" x14ac:dyDescent="0.3">
      <c r="BH1919" s="108" t="str">
        <f t="shared" si="60"/>
        <v/>
      </c>
      <c r="BI1919" s="22"/>
      <c r="BJ1919" s="22"/>
      <c r="BK1919" s="53"/>
      <c r="BL1919" s="53"/>
      <c r="BN1919" s="53"/>
      <c r="BO1919" s="53"/>
      <c r="BP1919" s="111"/>
    </row>
    <row r="1920" spans="60:68" x14ac:dyDescent="0.3">
      <c r="BH1920" s="108" t="str">
        <f t="shared" si="60"/>
        <v/>
      </c>
      <c r="BI1920" s="22"/>
      <c r="BJ1920" s="22"/>
      <c r="BK1920" s="53"/>
      <c r="BL1920" s="53"/>
      <c r="BN1920" s="53"/>
      <c r="BO1920" s="53"/>
      <c r="BP1920" s="111"/>
    </row>
    <row r="1921" spans="60:68" x14ac:dyDescent="0.3">
      <c r="BH1921" s="108" t="str">
        <f t="shared" si="60"/>
        <v/>
      </c>
      <c r="BI1921" s="22"/>
      <c r="BJ1921" s="22"/>
      <c r="BK1921" s="53"/>
      <c r="BL1921" s="53"/>
      <c r="BN1921" s="53"/>
      <c r="BO1921" s="53"/>
      <c r="BP1921" s="111"/>
    </row>
    <row r="1922" spans="60:68" x14ac:dyDescent="0.3">
      <c r="BH1922" s="108" t="str">
        <f t="shared" si="60"/>
        <v/>
      </c>
      <c r="BI1922" s="22"/>
      <c r="BJ1922" s="22"/>
      <c r="BK1922" s="53"/>
      <c r="BL1922" s="53"/>
      <c r="BN1922" s="53"/>
      <c r="BO1922" s="53"/>
      <c r="BP1922" s="111"/>
    </row>
    <row r="1923" spans="60:68" x14ac:dyDescent="0.3">
      <c r="BH1923" s="108" t="str">
        <f t="shared" si="60"/>
        <v/>
      </c>
      <c r="BI1923" s="22"/>
      <c r="BJ1923" s="22"/>
      <c r="BK1923" s="53"/>
      <c r="BL1923" s="53"/>
      <c r="BN1923" s="53"/>
      <c r="BO1923" s="53"/>
      <c r="BP1923" s="111"/>
    </row>
    <row r="1924" spans="60:68" x14ac:dyDescent="0.3">
      <c r="BH1924" s="108" t="str">
        <f t="shared" ref="BH1924:BH1987" si="61">IF(OR(D1924="Aatrium/Fuajee",D1924="Kabinet/Büroo",D1924="Koridor",D1924="Koristus- ja hooldusruum",D1924="Kööginurk/Köök",D1924="Nõupidamise ruum",D1924="Ooteruum/Teenindusruum",D1924="Puhkeruum",D1924="WC"), 1, "")</f>
        <v/>
      </c>
      <c r="BI1924" s="22"/>
      <c r="BJ1924" s="22"/>
      <c r="BK1924" s="53"/>
      <c r="BL1924" s="53"/>
      <c r="BN1924" s="53"/>
      <c r="BO1924" s="53"/>
      <c r="BP1924" s="111"/>
    </row>
    <row r="1925" spans="60:68" x14ac:dyDescent="0.3">
      <c r="BH1925" s="108" t="str">
        <f t="shared" si="61"/>
        <v/>
      </c>
      <c r="BI1925" s="22"/>
      <c r="BJ1925" s="22"/>
      <c r="BK1925" s="53"/>
      <c r="BL1925" s="53"/>
      <c r="BN1925" s="53"/>
      <c r="BO1925" s="53"/>
      <c r="BP1925" s="111"/>
    </row>
    <row r="1926" spans="60:68" x14ac:dyDescent="0.3">
      <c r="BH1926" s="108" t="str">
        <f t="shared" si="61"/>
        <v/>
      </c>
      <c r="BI1926" s="22"/>
      <c r="BJ1926" s="22"/>
      <c r="BK1926" s="53"/>
      <c r="BL1926" s="53"/>
      <c r="BN1926" s="53"/>
      <c r="BO1926" s="53"/>
      <c r="BP1926" s="111"/>
    </row>
    <row r="1927" spans="60:68" x14ac:dyDescent="0.3">
      <c r="BH1927" s="108" t="str">
        <f t="shared" si="61"/>
        <v/>
      </c>
      <c r="BI1927" s="22"/>
      <c r="BJ1927" s="22"/>
      <c r="BK1927" s="53"/>
      <c r="BL1927" s="53"/>
      <c r="BN1927" s="53"/>
      <c r="BO1927" s="53"/>
      <c r="BP1927" s="111"/>
    </row>
    <row r="1928" spans="60:68" x14ac:dyDescent="0.3">
      <c r="BH1928" s="108" t="str">
        <f t="shared" si="61"/>
        <v/>
      </c>
      <c r="BI1928" s="22"/>
      <c r="BJ1928" s="22"/>
      <c r="BK1928" s="53"/>
      <c r="BL1928" s="53"/>
      <c r="BN1928" s="53"/>
      <c r="BO1928" s="53"/>
      <c r="BP1928" s="111"/>
    </row>
    <row r="1929" spans="60:68" x14ac:dyDescent="0.3">
      <c r="BH1929" s="108" t="str">
        <f t="shared" si="61"/>
        <v/>
      </c>
      <c r="BI1929" s="22"/>
      <c r="BJ1929" s="22"/>
      <c r="BK1929" s="53"/>
      <c r="BL1929" s="53"/>
      <c r="BN1929" s="53"/>
      <c r="BO1929" s="53"/>
      <c r="BP1929" s="111"/>
    </row>
    <row r="1930" spans="60:68" x14ac:dyDescent="0.3">
      <c r="BH1930" s="108" t="str">
        <f t="shared" si="61"/>
        <v/>
      </c>
      <c r="BI1930" s="22"/>
      <c r="BJ1930" s="22"/>
      <c r="BK1930" s="53"/>
      <c r="BL1930" s="53"/>
      <c r="BN1930" s="53"/>
      <c r="BO1930" s="53"/>
      <c r="BP1930" s="111"/>
    </row>
    <row r="1931" spans="60:68" x14ac:dyDescent="0.3">
      <c r="BH1931" s="108" t="str">
        <f t="shared" si="61"/>
        <v/>
      </c>
      <c r="BI1931" s="22"/>
      <c r="BJ1931" s="22"/>
      <c r="BK1931" s="53"/>
      <c r="BL1931" s="53"/>
      <c r="BN1931" s="53"/>
      <c r="BO1931" s="53"/>
      <c r="BP1931" s="111"/>
    </row>
    <row r="1932" spans="60:68" x14ac:dyDescent="0.3">
      <c r="BH1932" s="108" t="str">
        <f t="shared" si="61"/>
        <v/>
      </c>
      <c r="BI1932" s="22"/>
      <c r="BJ1932" s="22"/>
      <c r="BK1932" s="53"/>
      <c r="BL1932" s="53"/>
      <c r="BN1932" s="53"/>
      <c r="BO1932" s="53"/>
      <c r="BP1932" s="111"/>
    </row>
    <row r="1933" spans="60:68" x14ac:dyDescent="0.3">
      <c r="BH1933" s="108" t="str">
        <f t="shared" si="61"/>
        <v/>
      </c>
      <c r="BI1933" s="22"/>
      <c r="BJ1933" s="22"/>
      <c r="BK1933" s="53"/>
      <c r="BL1933" s="53"/>
      <c r="BN1933" s="53"/>
      <c r="BO1933" s="53"/>
      <c r="BP1933" s="111"/>
    </row>
    <row r="1934" spans="60:68" x14ac:dyDescent="0.3">
      <c r="BH1934" s="108" t="str">
        <f t="shared" si="61"/>
        <v/>
      </c>
      <c r="BI1934" s="22"/>
      <c r="BJ1934" s="22"/>
      <c r="BK1934" s="53"/>
      <c r="BL1934" s="53"/>
      <c r="BN1934" s="53"/>
      <c r="BO1934" s="53"/>
      <c r="BP1934" s="111"/>
    </row>
    <row r="1935" spans="60:68" x14ac:dyDescent="0.3">
      <c r="BH1935" s="108" t="str">
        <f t="shared" si="61"/>
        <v/>
      </c>
      <c r="BI1935" s="22"/>
      <c r="BJ1935" s="22"/>
      <c r="BK1935" s="53"/>
      <c r="BL1935" s="53"/>
      <c r="BN1935" s="53"/>
      <c r="BO1935" s="53"/>
      <c r="BP1935" s="111"/>
    </row>
    <row r="1936" spans="60:68" x14ac:dyDescent="0.3">
      <c r="BH1936" s="108" t="str">
        <f t="shared" si="61"/>
        <v/>
      </c>
      <c r="BI1936" s="22"/>
      <c r="BJ1936" s="22"/>
      <c r="BK1936" s="53"/>
      <c r="BL1936" s="53"/>
      <c r="BN1936" s="53"/>
      <c r="BO1936" s="53"/>
      <c r="BP1936" s="111"/>
    </row>
    <row r="1937" spans="60:68" x14ac:dyDescent="0.3">
      <c r="BH1937" s="108" t="str">
        <f t="shared" si="61"/>
        <v/>
      </c>
      <c r="BI1937" s="22"/>
      <c r="BJ1937" s="22"/>
      <c r="BK1937" s="53"/>
      <c r="BL1937" s="53"/>
      <c r="BN1937" s="53"/>
      <c r="BO1937" s="53"/>
      <c r="BP1937" s="111"/>
    </row>
    <row r="1938" spans="60:68" x14ac:dyDescent="0.3">
      <c r="BH1938" s="108" t="str">
        <f t="shared" si="61"/>
        <v/>
      </c>
      <c r="BI1938" s="22"/>
      <c r="BJ1938" s="22"/>
      <c r="BK1938" s="53"/>
      <c r="BL1938" s="53"/>
      <c r="BN1938" s="53"/>
      <c r="BO1938" s="53"/>
      <c r="BP1938" s="111"/>
    </row>
    <row r="1939" spans="60:68" x14ac:dyDescent="0.3">
      <c r="BH1939" s="108" t="str">
        <f t="shared" si="61"/>
        <v/>
      </c>
      <c r="BI1939" s="22"/>
      <c r="BJ1939" s="22"/>
      <c r="BK1939" s="53"/>
      <c r="BL1939" s="53"/>
      <c r="BN1939" s="53"/>
      <c r="BO1939" s="53"/>
      <c r="BP1939" s="111"/>
    </row>
    <row r="1940" spans="60:68" x14ac:dyDescent="0.3">
      <c r="BH1940" s="108" t="str">
        <f t="shared" si="61"/>
        <v/>
      </c>
      <c r="BI1940" s="22"/>
      <c r="BJ1940" s="22"/>
      <c r="BK1940" s="53"/>
      <c r="BL1940" s="53"/>
      <c r="BN1940" s="53"/>
      <c r="BO1940" s="53"/>
      <c r="BP1940" s="111"/>
    </row>
    <row r="1941" spans="60:68" x14ac:dyDescent="0.3">
      <c r="BH1941" s="108" t="str">
        <f t="shared" si="61"/>
        <v/>
      </c>
      <c r="BI1941" s="22"/>
      <c r="BJ1941" s="22"/>
      <c r="BK1941" s="53"/>
      <c r="BL1941" s="53"/>
      <c r="BN1941" s="53"/>
      <c r="BO1941" s="53"/>
      <c r="BP1941" s="111"/>
    </row>
    <row r="1942" spans="60:68" x14ac:dyDescent="0.3">
      <c r="BH1942" s="108" t="str">
        <f t="shared" si="61"/>
        <v/>
      </c>
      <c r="BI1942" s="22"/>
      <c r="BJ1942" s="22"/>
      <c r="BK1942" s="53"/>
      <c r="BL1942" s="53"/>
      <c r="BN1942" s="53"/>
      <c r="BO1942" s="53"/>
      <c r="BP1942" s="111"/>
    </row>
    <row r="1943" spans="60:68" x14ac:dyDescent="0.3">
      <c r="BH1943" s="108" t="str">
        <f t="shared" si="61"/>
        <v/>
      </c>
      <c r="BI1943" s="22"/>
      <c r="BJ1943" s="22"/>
      <c r="BK1943" s="53"/>
      <c r="BL1943" s="53"/>
      <c r="BN1943" s="53"/>
      <c r="BO1943" s="53"/>
      <c r="BP1943" s="111"/>
    </row>
    <row r="1944" spans="60:68" x14ac:dyDescent="0.3">
      <c r="BH1944" s="108" t="str">
        <f t="shared" si="61"/>
        <v/>
      </c>
      <c r="BI1944" s="22"/>
      <c r="BJ1944" s="22"/>
      <c r="BK1944" s="53"/>
      <c r="BL1944" s="53"/>
      <c r="BN1944" s="53"/>
      <c r="BO1944" s="53"/>
      <c r="BP1944" s="111"/>
    </row>
    <row r="1945" spans="60:68" x14ac:dyDescent="0.3">
      <c r="BH1945" s="108" t="str">
        <f t="shared" si="61"/>
        <v/>
      </c>
      <c r="BI1945" s="22"/>
      <c r="BJ1945" s="22"/>
      <c r="BK1945" s="53"/>
      <c r="BL1945" s="53"/>
      <c r="BN1945" s="53"/>
      <c r="BO1945" s="53"/>
      <c r="BP1945" s="111"/>
    </row>
    <row r="1946" spans="60:68" x14ac:dyDescent="0.3">
      <c r="BH1946" s="108" t="str">
        <f t="shared" si="61"/>
        <v/>
      </c>
      <c r="BI1946" s="22"/>
      <c r="BJ1946" s="22"/>
      <c r="BK1946" s="53"/>
      <c r="BL1946" s="53"/>
      <c r="BN1946" s="53"/>
      <c r="BO1946" s="53"/>
      <c r="BP1946" s="111"/>
    </row>
    <row r="1947" spans="60:68" x14ac:dyDescent="0.3">
      <c r="BH1947" s="108" t="str">
        <f t="shared" si="61"/>
        <v/>
      </c>
      <c r="BI1947" s="22"/>
      <c r="BJ1947" s="22"/>
      <c r="BK1947" s="53"/>
      <c r="BL1947" s="53"/>
      <c r="BN1947" s="53"/>
      <c r="BO1947" s="53"/>
      <c r="BP1947" s="111"/>
    </row>
    <row r="1948" spans="60:68" x14ac:dyDescent="0.3">
      <c r="BH1948" s="108" t="str">
        <f t="shared" si="61"/>
        <v/>
      </c>
      <c r="BI1948" s="22"/>
      <c r="BJ1948" s="22"/>
      <c r="BK1948" s="53"/>
      <c r="BL1948" s="53"/>
      <c r="BN1948" s="53"/>
      <c r="BO1948" s="53"/>
      <c r="BP1948" s="111"/>
    </row>
    <row r="1949" spans="60:68" x14ac:dyDescent="0.3">
      <c r="BH1949" s="108" t="str">
        <f t="shared" si="61"/>
        <v/>
      </c>
      <c r="BI1949" s="22"/>
      <c r="BJ1949" s="22"/>
      <c r="BK1949" s="53"/>
      <c r="BL1949" s="53"/>
      <c r="BN1949" s="53"/>
      <c r="BO1949" s="53"/>
      <c r="BP1949" s="111"/>
    </row>
    <row r="1950" spans="60:68" x14ac:dyDescent="0.3">
      <c r="BH1950" s="108" t="str">
        <f t="shared" si="61"/>
        <v/>
      </c>
      <c r="BI1950" s="22"/>
      <c r="BJ1950" s="22"/>
      <c r="BK1950" s="53"/>
      <c r="BL1950" s="53"/>
      <c r="BN1950" s="53"/>
      <c r="BO1950" s="53"/>
      <c r="BP1950" s="111"/>
    </row>
    <row r="1951" spans="60:68" x14ac:dyDescent="0.3">
      <c r="BH1951" s="108" t="str">
        <f t="shared" si="61"/>
        <v/>
      </c>
      <c r="BI1951" s="22"/>
      <c r="BJ1951" s="22"/>
      <c r="BK1951" s="53"/>
      <c r="BL1951" s="53"/>
      <c r="BN1951" s="53"/>
      <c r="BO1951" s="53"/>
      <c r="BP1951" s="111"/>
    </row>
    <row r="1952" spans="60:68" x14ac:dyDescent="0.3">
      <c r="BH1952" s="108" t="str">
        <f t="shared" si="61"/>
        <v/>
      </c>
      <c r="BI1952" s="22"/>
      <c r="BJ1952" s="22"/>
      <c r="BK1952" s="53"/>
      <c r="BL1952" s="53"/>
      <c r="BN1952" s="53"/>
      <c r="BO1952" s="53"/>
      <c r="BP1952" s="111"/>
    </row>
    <row r="1953" spans="60:68" x14ac:dyDescent="0.3">
      <c r="BH1953" s="108" t="str">
        <f t="shared" si="61"/>
        <v/>
      </c>
      <c r="BI1953" s="22"/>
      <c r="BJ1953" s="22"/>
      <c r="BK1953" s="53"/>
      <c r="BL1953" s="53"/>
      <c r="BN1953" s="53"/>
      <c r="BO1953" s="53"/>
      <c r="BP1953" s="111"/>
    </row>
    <row r="1954" spans="60:68" x14ac:dyDescent="0.3">
      <c r="BH1954" s="108" t="str">
        <f t="shared" si="61"/>
        <v/>
      </c>
      <c r="BI1954" s="22"/>
      <c r="BJ1954" s="22"/>
      <c r="BK1954" s="53"/>
      <c r="BL1954" s="53"/>
      <c r="BN1954" s="53"/>
      <c r="BO1954" s="53"/>
      <c r="BP1954" s="111"/>
    </row>
    <row r="1955" spans="60:68" x14ac:dyDescent="0.3">
      <c r="BH1955" s="108" t="str">
        <f t="shared" si="61"/>
        <v/>
      </c>
      <c r="BI1955" s="22"/>
      <c r="BJ1955" s="22"/>
      <c r="BK1955" s="53"/>
      <c r="BL1955" s="53"/>
      <c r="BN1955" s="53"/>
      <c r="BO1955" s="53"/>
      <c r="BP1955" s="111"/>
    </row>
    <row r="1956" spans="60:68" x14ac:dyDescent="0.3">
      <c r="BH1956" s="108" t="str">
        <f t="shared" si="61"/>
        <v/>
      </c>
      <c r="BI1956" s="22"/>
      <c r="BJ1956" s="22"/>
      <c r="BK1956" s="53"/>
      <c r="BL1956" s="53"/>
      <c r="BN1956" s="53"/>
      <c r="BO1956" s="53"/>
      <c r="BP1956" s="111"/>
    </row>
    <row r="1957" spans="60:68" x14ac:dyDescent="0.3">
      <c r="BH1957" s="108" t="str">
        <f t="shared" si="61"/>
        <v/>
      </c>
      <c r="BI1957" s="22"/>
      <c r="BJ1957" s="22"/>
      <c r="BK1957" s="53"/>
      <c r="BL1957" s="53"/>
      <c r="BN1957" s="53"/>
      <c r="BO1957" s="53"/>
      <c r="BP1957" s="111"/>
    </row>
    <row r="1958" spans="60:68" x14ac:dyDescent="0.3">
      <c r="BH1958" s="108" t="str">
        <f t="shared" si="61"/>
        <v/>
      </c>
      <c r="BI1958" s="22"/>
      <c r="BJ1958" s="22"/>
      <c r="BK1958" s="53"/>
      <c r="BL1958" s="53"/>
      <c r="BN1958" s="53"/>
      <c r="BO1958" s="53"/>
      <c r="BP1958" s="111"/>
    </row>
    <row r="1959" spans="60:68" x14ac:dyDescent="0.3">
      <c r="BH1959" s="108" t="str">
        <f t="shared" si="61"/>
        <v/>
      </c>
      <c r="BI1959" s="22"/>
      <c r="BJ1959" s="22"/>
      <c r="BK1959" s="53"/>
      <c r="BL1959" s="53"/>
      <c r="BN1959" s="53"/>
      <c r="BO1959" s="53"/>
      <c r="BP1959" s="111"/>
    </row>
    <row r="1960" spans="60:68" x14ac:dyDescent="0.3">
      <c r="BH1960" s="108" t="str">
        <f t="shared" si="61"/>
        <v/>
      </c>
      <c r="BI1960" s="22"/>
      <c r="BJ1960" s="22"/>
      <c r="BK1960" s="53"/>
      <c r="BL1960" s="53"/>
      <c r="BN1960" s="53"/>
      <c r="BO1960" s="53"/>
      <c r="BP1960" s="111"/>
    </row>
    <row r="1961" spans="60:68" x14ac:dyDescent="0.3">
      <c r="BH1961" s="108" t="str">
        <f t="shared" si="61"/>
        <v/>
      </c>
      <c r="BI1961" s="22"/>
      <c r="BJ1961" s="22"/>
      <c r="BK1961" s="53"/>
      <c r="BL1961" s="53"/>
      <c r="BN1961" s="53"/>
      <c r="BO1961" s="53"/>
      <c r="BP1961" s="111"/>
    </row>
    <row r="1962" spans="60:68" x14ac:dyDescent="0.3">
      <c r="BH1962" s="108" t="str">
        <f t="shared" si="61"/>
        <v/>
      </c>
      <c r="BI1962" s="22"/>
      <c r="BJ1962" s="22"/>
      <c r="BK1962" s="53"/>
      <c r="BL1962" s="53"/>
      <c r="BN1962" s="53"/>
      <c r="BO1962" s="53"/>
      <c r="BP1962" s="111"/>
    </row>
    <row r="1963" spans="60:68" x14ac:dyDescent="0.3">
      <c r="BH1963" s="108" t="str">
        <f t="shared" si="61"/>
        <v/>
      </c>
      <c r="BI1963" s="22"/>
      <c r="BJ1963" s="22"/>
      <c r="BK1963" s="53"/>
      <c r="BL1963" s="53"/>
      <c r="BN1963" s="53"/>
      <c r="BO1963" s="53"/>
      <c r="BP1963" s="111"/>
    </row>
    <row r="1964" spans="60:68" x14ac:dyDescent="0.3">
      <c r="BH1964" s="108" t="str">
        <f t="shared" si="61"/>
        <v/>
      </c>
      <c r="BI1964" s="22"/>
      <c r="BJ1964" s="22"/>
      <c r="BK1964" s="53"/>
      <c r="BL1964" s="53"/>
      <c r="BN1964" s="53"/>
      <c r="BO1964" s="53"/>
      <c r="BP1964" s="111"/>
    </row>
    <row r="1965" spans="60:68" x14ac:dyDescent="0.3">
      <c r="BH1965" s="108" t="str">
        <f t="shared" si="61"/>
        <v/>
      </c>
      <c r="BI1965" s="22"/>
      <c r="BJ1965" s="22"/>
      <c r="BK1965" s="53"/>
      <c r="BL1965" s="53"/>
      <c r="BN1965" s="53"/>
      <c r="BO1965" s="53"/>
      <c r="BP1965" s="111"/>
    </row>
    <row r="1966" spans="60:68" x14ac:dyDescent="0.3">
      <c r="BH1966" s="108" t="str">
        <f t="shared" si="61"/>
        <v/>
      </c>
      <c r="BI1966" s="22"/>
      <c r="BJ1966" s="22"/>
      <c r="BK1966" s="53"/>
      <c r="BL1966" s="53"/>
      <c r="BN1966" s="53"/>
      <c r="BO1966" s="53"/>
      <c r="BP1966" s="111"/>
    </row>
    <row r="1967" spans="60:68" x14ac:dyDescent="0.3">
      <c r="BH1967" s="108" t="str">
        <f t="shared" si="61"/>
        <v/>
      </c>
      <c r="BI1967" s="22"/>
      <c r="BJ1967" s="22"/>
      <c r="BK1967" s="53"/>
      <c r="BL1967" s="53"/>
      <c r="BN1967" s="53"/>
      <c r="BO1967" s="53"/>
      <c r="BP1967" s="111"/>
    </row>
    <row r="1968" spans="60:68" x14ac:dyDescent="0.3">
      <c r="BH1968" s="108" t="str">
        <f t="shared" si="61"/>
        <v/>
      </c>
      <c r="BI1968" s="22"/>
      <c r="BJ1968" s="22"/>
      <c r="BK1968" s="53"/>
      <c r="BL1968" s="53"/>
      <c r="BN1968" s="53"/>
      <c r="BO1968" s="53"/>
      <c r="BP1968" s="111"/>
    </row>
    <row r="1969" spans="60:68" x14ac:dyDescent="0.3">
      <c r="BH1969" s="108" t="str">
        <f t="shared" si="61"/>
        <v/>
      </c>
      <c r="BI1969" s="22"/>
      <c r="BJ1969" s="22"/>
      <c r="BK1969" s="53"/>
      <c r="BL1969" s="53"/>
      <c r="BN1969" s="53"/>
      <c r="BO1969" s="53"/>
      <c r="BP1969" s="111"/>
    </row>
    <row r="1970" spans="60:68" x14ac:dyDescent="0.3">
      <c r="BH1970" s="108" t="str">
        <f t="shared" si="61"/>
        <v/>
      </c>
      <c r="BI1970" s="22"/>
      <c r="BJ1970" s="22"/>
      <c r="BK1970" s="53"/>
      <c r="BL1970" s="53"/>
      <c r="BN1970" s="53"/>
      <c r="BO1970" s="53"/>
      <c r="BP1970" s="111"/>
    </row>
    <row r="1971" spans="60:68" x14ac:dyDescent="0.3">
      <c r="BH1971" s="108" t="str">
        <f t="shared" si="61"/>
        <v/>
      </c>
      <c r="BI1971" s="22"/>
      <c r="BJ1971" s="22"/>
      <c r="BK1971" s="53"/>
      <c r="BL1971" s="53"/>
      <c r="BN1971" s="53"/>
      <c r="BO1971" s="53"/>
      <c r="BP1971" s="111"/>
    </row>
    <row r="1972" spans="60:68" x14ac:dyDescent="0.3">
      <c r="BH1972" s="108" t="str">
        <f t="shared" si="61"/>
        <v/>
      </c>
      <c r="BI1972" s="22"/>
      <c r="BJ1972" s="22"/>
      <c r="BK1972" s="53"/>
      <c r="BL1972" s="53"/>
      <c r="BN1972" s="53"/>
      <c r="BO1972" s="53"/>
      <c r="BP1972" s="111"/>
    </row>
    <row r="1973" spans="60:68" x14ac:dyDescent="0.3">
      <c r="BH1973" s="108" t="str">
        <f t="shared" si="61"/>
        <v/>
      </c>
      <c r="BI1973" s="22"/>
      <c r="BJ1973" s="22"/>
      <c r="BK1973" s="53"/>
      <c r="BL1973" s="53"/>
      <c r="BN1973" s="53"/>
      <c r="BO1973" s="53"/>
      <c r="BP1973" s="111"/>
    </row>
    <row r="1974" spans="60:68" x14ac:dyDescent="0.3">
      <c r="BH1974" s="108" t="str">
        <f t="shared" si="61"/>
        <v/>
      </c>
      <c r="BI1974" s="22"/>
      <c r="BJ1974" s="22"/>
      <c r="BK1974" s="53"/>
      <c r="BL1974" s="53"/>
      <c r="BN1974" s="53"/>
      <c r="BO1974" s="53"/>
      <c r="BP1974" s="111"/>
    </row>
    <row r="1975" spans="60:68" x14ac:dyDescent="0.3">
      <c r="BH1975" s="108" t="str">
        <f t="shared" si="61"/>
        <v/>
      </c>
      <c r="BI1975" s="22"/>
      <c r="BJ1975" s="22"/>
      <c r="BK1975" s="53"/>
      <c r="BL1975" s="53"/>
      <c r="BN1975" s="53"/>
      <c r="BO1975" s="53"/>
      <c r="BP1975" s="111"/>
    </row>
    <row r="1976" spans="60:68" x14ac:dyDescent="0.3">
      <c r="BH1976" s="108" t="str">
        <f t="shared" si="61"/>
        <v/>
      </c>
      <c r="BI1976" s="22"/>
      <c r="BJ1976" s="22"/>
      <c r="BK1976" s="53"/>
      <c r="BL1976" s="53"/>
      <c r="BN1976" s="53"/>
      <c r="BO1976" s="53"/>
      <c r="BP1976" s="111"/>
    </row>
    <row r="1977" spans="60:68" x14ac:dyDescent="0.3">
      <c r="BH1977" s="108" t="str">
        <f t="shared" si="61"/>
        <v/>
      </c>
      <c r="BI1977" s="22"/>
      <c r="BJ1977" s="22"/>
      <c r="BK1977" s="53"/>
      <c r="BL1977" s="53"/>
      <c r="BN1977" s="53"/>
      <c r="BO1977" s="53"/>
      <c r="BP1977" s="111"/>
    </row>
    <row r="1978" spans="60:68" x14ac:dyDescent="0.3">
      <c r="BH1978" s="108" t="str">
        <f t="shared" si="61"/>
        <v/>
      </c>
      <c r="BI1978" s="22"/>
      <c r="BJ1978" s="22"/>
      <c r="BK1978" s="53"/>
      <c r="BL1978" s="53"/>
      <c r="BN1978" s="53"/>
      <c r="BO1978" s="53"/>
      <c r="BP1978" s="111"/>
    </row>
    <row r="1979" spans="60:68" x14ac:dyDescent="0.3">
      <c r="BH1979" s="108" t="str">
        <f t="shared" si="61"/>
        <v/>
      </c>
      <c r="BI1979" s="22"/>
      <c r="BJ1979" s="22"/>
      <c r="BK1979" s="53"/>
      <c r="BL1979" s="53"/>
      <c r="BN1979" s="53"/>
      <c r="BO1979" s="53"/>
      <c r="BP1979" s="111"/>
    </row>
    <row r="1980" spans="60:68" x14ac:dyDescent="0.3">
      <c r="BH1980" s="108" t="str">
        <f t="shared" si="61"/>
        <v/>
      </c>
      <c r="BI1980" s="22"/>
      <c r="BJ1980" s="22"/>
      <c r="BK1980" s="53"/>
      <c r="BL1980" s="53"/>
      <c r="BN1980" s="53"/>
      <c r="BO1980" s="53"/>
      <c r="BP1980" s="111"/>
    </row>
    <row r="1981" spans="60:68" x14ac:dyDescent="0.3">
      <c r="BH1981" s="108" t="str">
        <f t="shared" si="61"/>
        <v/>
      </c>
      <c r="BI1981" s="22"/>
      <c r="BJ1981" s="22"/>
      <c r="BK1981" s="53"/>
      <c r="BL1981" s="53"/>
      <c r="BN1981" s="53"/>
      <c r="BO1981" s="53"/>
      <c r="BP1981" s="111"/>
    </row>
    <row r="1982" spans="60:68" x14ac:dyDescent="0.3">
      <c r="BH1982" s="108" t="str">
        <f t="shared" si="61"/>
        <v/>
      </c>
      <c r="BI1982" s="22"/>
      <c r="BJ1982" s="22"/>
      <c r="BK1982" s="53"/>
      <c r="BL1982" s="53"/>
      <c r="BN1982" s="53"/>
      <c r="BO1982" s="53"/>
      <c r="BP1982" s="111"/>
    </row>
    <row r="1983" spans="60:68" x14ac:dyDescent="0.3">
      <c r="BH1983" s="108" t="str">
        <f t="shared" si="61"/>
        <v/>
      </c>
      <c r="BI1983" s="22"/>
      <c r="BJ1983" s="22"/>
      <c r="BK1983" s="53"/>
      <c r="BL1983" s="53"/>
      <c r="BN1983" s="53"/>
      <c r="BO1983" s="53"/>
      <c r="BP1983" s="111"/>
    </row>
    <row r="1984" spans="60:68" x14ac:dyDescent="0.3">
      <c r="BH1984" s="108" t="str">
        <f t="shared" si="61"/>
        <v/>
      </c>
      <c r="BI1984" s="22"/>
      <c r="BJ1984" s="22"/>
      <c r="BK1984" s="53"/>
      <c r="BL1984" s="53"/>
      <c r="BN1984" s="53"/>
      <c r="BO1984" s="53"/>
      <c r="BP1984" s="111"/>
    </row>
    <row r="1985" spans="60:68" x14ac:dyDescent="0.3">
      <c r="BH1985" s="108" t="str">
        <f t="shared" si="61"/>
        <v/>
      </c>
      <c r="BI1985" s="22"/>
      <c r="BJ1985" s="22"/>
      <c r="BK1985" s="53"/>
      <c r="BL1985" s="53"/>
      <c r="BN1985" s="53"/>
      <c r="BO1985" s="53"/>
      <c r="BP1985" s="111"/>
    </row>
    <row r="1986" spans="60:68" x14ac:dyDescent="0.3">
      <c r="BH1986" s="108" t="str">
        <f t="shared" si="61"/>
        <v/>
      </c>
      <c r="BI1986" s="22"/>
      <c r="BJ1986" s="22"/>
      <c r="BO1986" s="53"/>
      <c r="BP1986" s="111"/>
    </row>
    <row r="1987" spans="60:68" x14ac:dyDescent="0.3">
      <c r="BH1987" s="108" t="str">
        <f t="shared" si="61"/>
        <v/>
      </c>
      <c r="BI1987" s="22"/>
      <c r="BJ1987" s="22"/>
      <c r="BK1987" s="53"/>
      <c r="BN1987" s="53"/>
      <c r="BO1987" s="53"/>
      <c r="BP1987" s="111"/>
    </row>
    <row r="1988" spans="60:68" x14ac:dyDescent="0.3">
      <c r="BH1988" s="108" t="str">
        <f t="shared" ref="BH1988:BH2051" si="62">IF(OR(D1988="Aatrium/Fuajee",D1988="Kabinet/Büroo",D1988="Koridor",D1988="Koristus- ja hooldusruum",D1988="Kööginurk/Köök",D1988="Nõupidamise ruum",D1988="Ooteruum/Teenindusruum",D1988="Puhkeruum",D1988="WC"), 1, "")</f>
        <v/>
      </c>
      <c r="BI1988" s="22"/>
      <c r="BJ1988" s="22"/>
      <c r="BK1988" s="53"/>
      <c r="BN1988" s="53"/>
      <c r="BO1988" s="53"/>
      <c r="BP1988" s="111"/>
    </row>
    <row r="1989" spans="60:68" x14ac:dyDescent="0.3">
      <c r="BH1989" s="108" t="str">
        <f t="shared" si="62"/>
        <v/>
      </c>
      <c r="BI1989" s="22"/>
      <c r="BJ1989" s="22"/>
      <c r="BK1989" s="53"/>
      <c r="BN1989" s="53"/>
      <c r="BO1989" s="53"/>
      <c r="BP1989" s="111"/>
    </row>
    <row r="1990" spans="60:68" x14ac:dyDescent="0.3">
      <c r="BH1990" s="108" t="str">
        <f t="shared" si="62"/>
        <v/>
      </c>
      <c r="BI1990" s="22"/>
      <c r="BJ1990" s="22"/>
      <c r="BK1990" s="53"/>
      <c r="BN1990" s="53"/>
      <c r="BO1990" s="53"/>
      <c r="BP1990" s="111"/>
    </row>
    <row r="1991" spans="60:68" x14ac:dyDescent="0.3">
      <c r="BH1991" s="108" t="str">
        <f t="shared" si="62"/>
        <v/>
      </c>
      <c r="BI1991" s="22"/>
      <c r="BJ1991" s="22"/>
      <c r="BK1991" s="53"/>
      <c r="BN1991" s="53"/>
      <c r="BO1991" s="53"/>
      <c r="BP1991" s="111"/>
    </row>
    <row r="1992" spans="60:68" x14ac:dyDescent="0.3">
      <c r="BH1992" s="108" t="str">
        <f t="shared" si="62"/>
        <v/>
      </c>
      <c r="BI1992" s="22"/>
      <c r="BJ1992" s="22"/>
      <c r="BK1992" s="53"/>
      <c r="BN1992" s="53"/>
      <c r="BO1992" s="53"/>
      <c r="BP1992" s="111"/>
    </row>
    <row r="1993" spans="60:68" x14ac:dyDescent="0.3">
      <c r="BH1993" s="108" t="str">
        <f t="shared" si="62"/>
        <v/>
      </c>
      <c r="BI1993" s="22"/>
      <c r="BJ1993" s="22"/>
      <c r="BK1993" s="53"/>
      <c r="BN1993" s="53"/>
      <c r="BO1993" s="53"/>
      <c r="BP1993" s="111"/>
    </row>
    <row r="1994" spans="60:68" x14ac:dyDescent="0.3">
      <c r="BH1994" s="108" t="str">
        <f t="shared" si="62"/>
        <v/>
      </c>
      <c r="BI1994" s="22"/>
      <c r="BJ1994" s="22"/>
      <c r="BK1994" s="53"/>
      <c r="BN1994" s="53"/>
      <c r="BO1994" s="53"/>
      <c r="BP1994" s="111"/>
    </row>
    <row r="1995" spans="60:68" x14ac:dyDescent="0.3">
      <c r="BH1995" s="108" t="str">
        <f t="shared" si="62"/>
        <v/>
      </c>
      <c r="BI1995" s="22"/>
      <c r="BJ1995" s="22"/>
      <c r="BK1995" s="53"/>
      <c r="BN1995" s="53"/>
      <c r="BO1995" s="53"/>
      <c r="BP1995" s="111"/>
    </row>
    <row r="1996" spans="60:68" x14ac:dyDescent="0.3">
      <c r="BH1996" s="108" t="str">
        <f t="shared" si="62"/>
        <v/>
      </c>
      <c r="BI1996" s="22"/>
      <c r="BJ1996" s="22"/>
      <c r="BK1996" s="53"/>
      <c r="BN1996" s="53"/>
      <c r="BO1996" s="53"/>
      <c r="BP1996" s="111"/>
    </row>
    <row r="1997" spans="60:68" x14ac:dyDescent="0.3">
      <c r="BH1997" s="108" t="str">
        <f t="shared" si="62"/>
        <v/>
      </c>
      <c r="BI1997" s="22"/>
      <c r="BJ1997" s="22"/>
      <c r="BK1997" s="53"/>
      <c r="BN1997" s="53"/>
      <c r="BO1997" s="53"/>
      <c r="BP1997" s="111"/>
    </row>
    <row r="1998" spans="60:68" x14ac:dyDescent="0.3">
      <c r="BH1998" s="108" t="str">
        <f t="shared" si="62"/>
        <v/>
      </c>
      <c r="BI1998" s="22"/>
      <c r="BJ1998" s="22"/>
      <c r="BK1998" s="53"/>
      <c r="BN1998" s="53"/>
      <c r="BO1998" s="53"/>
      <c r="BP1998" s="111"/>
    </row>
    <row r="1999" spans="60:68" x14ac:dyDescent="0.3">
      <c r="BH1999" s="108" t="str">
        <f t="shared" si="62"/>
        <v/>
      </c>
      <c r="BI1999" s="22"/>
      <c r="BJ1999" s="22"/>
      <c r="BK1999" s="53"/>
      <c r="BN1999" s="53"/>
      <c r="BO1999" s="53"/>
      <c r="BP1999" s="111"/>
    </row>
    <row r="2000" spans="60:68" x14ac:dyDescent="0.3">
      <c r="BH2000" s="108" t="str">
        <f t="shared" si="62"/>
        <v/>
      </c>
      <c r="BI2000" s="22"/>
      <c r="BJ2000" s="22"/>
      <c r="BK2000" s="53"/>
      <c r="BN2000" s="53"/>
      <c r="BO2000" s="53"/>
      <c r="BP2000" s="111"/>
    </row>
    <row r="2001" spans="60:68" x14ac:dyDescent="0.3">
      <c r="BH2001" s="108" t="str">
        <f t="shared" si="62"/>
        <v/>
      </c>
      <c r="BI2001" s="22"/>
      <c r="BJ2001" s="22"/>
      <c r="BK2001" s="53"/>
      <c r="BN2001" s="53"/>
      <c r="BO2001" s="53"/>
      <c r="BP2001" s="111"/>
    </row>
    <row r="2002" spans="60:68" x14ac:dyDescent="0.3">
      <c r="BH2002" s="108" t="str">
        <f t="shared" si="62"/>
        <v/>
      </c>
      <c r="BI2002" s="22"/>
      <c r="BJ2002" s="22"/>
      <c r="BK2002" s="53"/>
      <c r="BN2002" s="53"/>
      <c r="BO2002" s="53"/>
      <c r="BP2002" s="111"/>
    </row>
    <row r="2003" spans="60:68" x14ac:dyDescent="0.3">
      <c r="BH2003" s="108" t="str">
        <f t="shared" si="62"/>
        <v/>
      </c>
      <c r="BI2003" s="22"/>
      <c r="BJ2003" s="22"/>
      <c r="BK2003" s="53"/>
      <c r="BN2003" s="53"/>
      <c r="BO2003" s="53"/>
      <c r="BP2003" s="111"/>
    </row>
    <row r="2004" spans="60:68" x14ac:dyDescent="0.3">
      <c r="BH2004" s="108" t="str">
        <f t="shared" si="62"/>
        <v/>
      </c>
      <c r="BI2004" s="22"/>
      <c r="BJ2004" s="22"/>
      <c r="BK2004" s="53"/>
      <c r="BN2004" s="53"/>
      <c r="BO2004" s="53"/>
      <c r="BP2004" s="111"/>
    </row>
    <row r="2005" spans="60:68" x14ac:dyDescent="0.3">
      <c r="BH2005" s="108" t="str">
        <f t="shared" si="62"/>
        <v/>
      </c>
      <c r="BI2005" s="22"/>
      <c r="BJ2005" s="22"/>
      <c r="BK2005" s="53"/>
      <c r="BN2005" s="53"/>
      <c r="BO2005" s="53"/>
      <c r="BP2005" s="111"/>
    </row>
    <row r="2006" spans="60:68" x14ac:dyDescent="0.3">
      <c r="BH2006" s="108" t="str">
        <f t="shared" si="62"/>
        <v/>
      </c>
      <c r="BI2006" s="22"/>
      <c r="BJ2006" s="22"/>
      <c r="BK2006" s="53"/>
      <c r="BN2006" s="53"/>
      <c r="BO2006" s="53"/>
      <c r="BP2006" s="111"/>
    </row>
    <row r="2007" spans="60:68" x14ac:dyDescent="0.3">
      <c r="BH2007" s="108" t="str">
        <f t="shared" si="62"/>
        <v/>
      </c>
      <c r="BI2007" s="22"/>
      <c r="BJ2007" s="22"/>
      <c r="BK2007" s="53"/>
      <c r="BN2007" s="53"/>
      <c r="BO2007" s="53"/>
      <c r="BP2007" s="111"/>
    </row>
    <row r="2008" spans="60:68" x14ac:dyDescent="0.3">
      <c r="BH2008" s="108" t="str">
        <f t="shared" si="62"/>
        <v/>
      </c>
      <c r="BI2008" s="22"/>
      <c r="BJ2008" s="22"/>
      <c r="BK2008" s="53"/>
      <c r="BN2008" s="53"/>
      <c r="BO2008" s="53"/>
      <c r="BP2008" s="111"/>
    </row>
    <row r="2009" spans="60:68" x14ac:dyDescent="0.3">
      <c r="BH2009" s="108" t="str">
        <f t="shared" si="62"/>
        <v/>
      </c>
      <c r="BI2009" s="22"/>
      <c r="BJ2009" s="22"/>
      <c r="BK2009" s="53"/>
      <c r="BN2009" s="53"/>
      <c r="BO2009" s="53"/>
      <c r="BP2009" s="111"/>
    </row>
    <row r="2010" spans="60:68" x14ac:dyDescent="0.3">
      <c r="BH2010" s="108" t="str">
        <f t="shared" si="62"/>
        <v/>
      </c>
      <c r="BI2010" s="22"/>
      <c r="BJ2010" s="22"/>
      <c r="BK2010" s="53"/>
      <c r="BN2010" s="53"/>
      <c r="BO2010" s="53"/>
      <c r="BP2010" s="111"/>
    </row>
    <row r="2011" spans="60:68" x14ac:dyDescent="0.3">
      <c r="BH2011" s="108" t="str">
        <f t="shared" si="62"/>
        <v/>
      </c>
      <c r="BI2011" s="22"/>
      <c r="BJ2011" s="22"/>
      <c r="BK2011" s="53"/>
      <c r="BN2011" s="53"/>
      <c r="BO2011" s="53"/>
      <c r="BP2011" s="111"/>
    </row>
    <row r="2012" spans="60:68" x14ac:dyDescent="0.3">
      <c r="BH2012" s="108" t="str">
        <f t="shared" si="62"/>
        <v/>
      </c>
      <c r="BI2012" s="22"/>
      <c r="BJ2012" s="22"/>
      <c r="BK2012" s="53"/>
      <c r="BN2012" s="53"/>
      <c r="BO2012" s="53"/>
      <c r="BP2012" s="111"/>
    </row>
    <row r="2013" spans="60:68" x14ac:dyDescent="0.3">
      <c r="BH2013" s="108" t="str">
        <f t="shared" si="62"/>
        <v/>
      </c>
      <c r="BI2013" s="22"/>
      <c r="BJ2013" s="22"/>
      <c r="BK2013" s="53"/>
      <c r="BN2013" s="53"/>
      <c r="BO2013" s="53"/>
      <c r="BP2013" s="111"/>
    </row>
    <row r="2014" spans="60:68" x14ac:dyDescent="0.3">
      <c r="BH2014" s="108" t="str">
        <f t="shared" si="62"/>
        <v/>
      </c>
      <c r="BI2014" s="22"/>
      <c r="BJ2014" s="22"/>
      <c r="BK2014" s="53"/>
      <c r="BN2014" s="53"/>
      <c r="BO2014" s="53"/>
      <c r="BP2014" s="111"/>
    </row>
    <row r="2015" spans="60:68" x14ac:dyDescent="0.3">
      <c r="BH2015" s="108" t="str">
        <f t="shared" si="62"/>
        <v/>
      </c>
      <c r="BI2015" s="22"/>
      <c r="BJ2015" s="22"/>
      <c r="BK2015" s="53"/>
      <c r="BN2015" s="53"/>
      <c r="BO2015" s="53"/>
      <c r="BP2015" s="111"/>
    </row>
    <row r="2016" spans="60:68" x14ac:dyDescent="0.3">
      <c r="BH2016" s="108" t="str">
        <f t="shared" si="62"/>
        <v/>
      </c>
      <c r="BI2016" s="22"/>
      <c r="BJ2016" s="22"/>
      <c r="BK2016" s="53"/>
      <c r="BN2016" s="53"/>
      <c r="BO2016" s="53"/>
      <c r="BP2016" s="111"/>
    </row>
    <row r="2017" spans="60:68" x14ac:dyDescent="0.3">
      <c r="BH2017" s="108" t="str">
        <f t="shared" si="62"/>
        <v/>
      </c>
      <c r="BI2017" s="22"/>
      <c r="BJ2017" s="22"/>
      <c r="BK2017" s="53"/>
      <c r="BN2017" s="53"/>
      <c r="BO2017" s="53"/>
      <c r="BP2017" s="111"/>
    </row>
    <row r="2018" spans="60:68" x14ac:dyDescent="0.3">
      <c r="BH2018" s="108" t="str">
        <f t="shared" si="62"/>
        <v/>
      </c>
      <c r="BI2018" s="22"/>
      <c r="BJ2018" s="22"/>
      <c r="BK2018" s="53"/>
      <c r="BN2018" s="53"/>
      <c r="BO2018" s="53"/>
      <c r="BP2018" s="111"/>
    </row>
    <row r="2019" spans="60:68" x14ac:dyDescent="0.3">
      <c r="BH2019" s="108" t="str">
        <f t="shared" si="62"/>
        <v/>
      </c>
      <c r="BI2019" s="22"/>
      <c r="BJ2019" s="22"/>
      <c r="BK2019" s="53"/>
      <c r="BN2019" s="53"/>
      <c r="BO2019" s="53"/>
      <c r="BP2019" s="111"/>
    </row>
    <row r="2020" spans="60:68" x14ac:dyDescent="0.3">
      <c r="BH2020" s="108" t="str">
        <f t="shared" si="62"/>
        <v/>
      </c>
      <c r="BI2020" s="22"/>
      <c r="BJ2020" s="22"/>
      <c r="BK2020" s="53"/>
      <c r="BN2020" s="53"/>
      <c r="BO2020" s="53"/>
      <c r="BP2020" s="111"/>
    </row>
    <row r="2021" spans="60:68" x14ac:dyDescent="0.3">
      <c r="BH2021" s="108" t="str">
        <f t="shared" si="62"/>
        <v/>
      </c>
      <c r="BI2021" s="22"/>
      <c r="BJ2021" s="22"/>
      <c r="BK2021" s="53"/>
      <c r="BN2021" s="53"/>
      <c r="BO2021" s="53"/>
      <c r="BP2021" s="111"/>
    </row>
    <row r="2022" spans="60:68" x14ac:dyDescent="0.3">
      <c r="BH2022" s="108" t="str">
        <f t="shared" si="62"/>
        <v/>
      </c>
      <c r="BI2022" s="22"/>
      <c r="BJ2022" s="22"/>
      <c r="BK2022" s="53"/>
      <c r="BN2022" s="53"/>
      <c r="BO2022" s="53"/>
      <c r="BP2022" s="111"/>
    </row>
    <row r="2023" spans="60:68" x14ac:dyDescent="0.3">
      <c r="BH2023" s="108" t="str">
        <f t="shared" si="62"/>
        <v/>
      </c>
      <c r="BI2023" s="22"/>
      <c r="BJ2023" s="22"/>
      <c r="BK2023" s="53"/>
      <c r="BN2023" s="53"/>
      <c r="BO2023" s="53"/>
      <c r="BP2023" s="111"/>
    </row>
    <row r="2024" spans="60:68" x14ac:dyDescent="0.3">
      <c r="BH2024" s="108" t="str">
        <f t="shared" si="62"/>
        <v/>
      </c>
      <c r="BI2024" s="22"/>
      <c r="BJ2024" s="22"/>
      <c r="BK2024" s="53"/>
      <c r="BN2024" s="53"/>
      <c r="BO2024" s="53"/>
      <c r="BP2024" s="111"/>
    </row>
    <row r="2025" spans="60:68" x14ac:dyDescent="0.3">
      <c r="BH2025" s="108" t="str">
        <f t="shared" si="62"/>
        <v/>
      </c>
      <c r="BI2025" s="22"/>
      <c r="BJ2025" s="22"/>
      <c r="BK2025" s="53"/>
      <c r="BN2025" s="53"/>
      <c r="BO2025" s="53"/>
      <c r="BP2025" s="111"/>
    </row>
    <row r="2026" spans="60:68" x14ac:dyDescent="0.3">
      <c r="BH2026" s="108" t="str">
        <f t="shared" si="62"/>
        <v/>
      </c>
      <c r="BI2026" s="22"/>
      <c r="BJ2026" s="22"/>
      <c r="BK2026" s="53"/>
      <c r="BN2026" s="53"/>
      <c r="BO2026" s="53"/>
      <c r="BP2026" s="111"/>
    </row>
    <row r="2027" spans="60:68" x14ac:dyDescent="0.3">
      <c r="BH2027" s="108" t="str">
        <f t="shared" si="62"/>
        <v/>
      </c>
      <c r="BI2027" s="22"/>
      <c r="BJ2027" s="22"/>
      <c r="BK2027" s="53"/>
      <c r="BN2027" s="53"/>
      <c r="BO2027" s="53"/>
      <c r="BP2027" s="111"/>
    </row>
    <row r="2028" spans="60:68" x14ac:dyDescent="0.3">
      <c r="BH2028" s="108" t="str">
        <f t="shared" si="62"/>
        <v/>
      </c>
      <c r="BI2028" s="22"/>
      <c r="BJ2028" s="22"/>
      <c r="BK2028" s="53"/>
      <c r="BN2028" s="53"/>
      <c r="BO2028" s="53"/>
      <c r="BP2028" s="111"/>
    </row>
    <row r="2029" spans="60:68" x14ac:dyDescent="0.3">
      <c r="BH2029" s="108" t="str">
        <f t="shared" si="62"/>
        <v/>
      </c>
      <c r="BI2029" s="22"/>
      <c r="BJ2029" s="22"/>
      <c r="BK2029" s="53"/>
      <c r="BN2029" s="53"/>
      <c r="BO2029" s="53"/>
      <c r="BP2029" s="111"/>
    </row>
    <row r="2030" spans="60:68" x14ac:dyDescent="0.3">
      <c r="BH2030" s="108" t="str">
        <f t="shared" si="62"/>
        <v/>
      </c>
      <c r="BI2030" s="22"/>
      <c r="BJ2030" s="22"/>
      <c r="BK2030" s="53"/>
      <c r="BN2030" s="53"/>
      <c r="BO2030" s="53"/>
      <c r="BP2030" s="111"/>
    </row>
    <row r="2031" spans="60:68" x14ac:dyDescent="0.3">
      <c r="BH2031" s="108" t="str">
        <f t="shared" si="62"/>
        <v/>
      </c>
      <c r="BI2031" s="22"/>
      <c r="BJ2031" s="22"/>
      <c r="BK2031" s="53"/>
      <c r="BN2031" s="53"/>
      <c r="BO2031" s="53"/>
      <c r="BP2031" s="111"/>
    </row>
    <row r="2032" spans="60:68" x14ac:dyDescent="0.3">
      <c r="BH2032" s="108" t="str">
        <f t="shared" si="62"/>
        <v/>
      </c>
      <c r="BI2032" s="22"/>
      <c r="BJ2032" s="22"/>
      <c r="BK2032" s="53"/>
      <c r="BN2032" s="53"/>
      <c r="BO2032" s="53"/>
      <c r="BP2032" s="111"/>
    </row>
    <row r="2033" spans="60:68" x14ac:dyDescent="0.3">
      <c r="BH2033" s="108" t="str">
        <f t="shared" si="62"/>
        <v/>
      </c>
      <c r="BI2033" s="22"/>
      <c r="BJ2033" s="22"/>
      <c r="BK2033" s="53"/>
      <c r="BN2033" s="53"/>
      <c r="BO2033" s="53"/>
      <c r="BP2033" s="111"/>
    </row>
    <row r="2034" spans="60:68" x14ac:dyDescent="0.3">
      <c r="BH2034" s="108" t="str">
        <f t="shared" si="62"/>
        <v/>
      </c>
      <c r="BI2034" s="22"/>
      <c r="BJ2034" s="22"/>
      <c r="BK2034" s="53"/>
      <c r="BN2034" s="53"/>
      <c r="BO2034" s="53"/>
      <c r="BP2034" s="111"/>
    </row>
    <row r="2035" spans="60:68" x14ac:dyDescent="0.3">
      <c r="BH2035" s="108" t="str">
        <f t="shared" si="62"/>
        <v/>
      </c>
      <c r="BI2035" s="22"/>
      <c r="BJ2035" s="22"/>
      <c r="BK2035" s="53"/>
      <c r="BN2035" s="53"/>
      <c r="BO2035" s="53"/>
      <c r="BP2035" s="111"/>
    </row>
    <row r="2036" spans="60:68" x14ac:dyDescent="0.3">
      <c r="BH2036" s="108" t="str">
        <f t="shared" si="62"/>
        <v/>
      </c>
      <c r="BI2036" s="22"/>
      <c r="BJ2036" s="22"/>
      <c r="BK2036" s="53"/>
      <c r="BN2036" s="53"/>
      <c r="BO2036" s="53"/>
      <c r="BP2036" s="111"/>
    </row>
    <row r="2037" spans="60:68" x14ac:dyDescent="0.3">
      <c r="BH2037" s="108" t="str">
        <f t="shared" si="62"/>
        <v/>
      </c>
      <c r="BI2037" s="22"/>
      <c r="BJ2037" s="22"/>
      <c r="BK2037" s="53"/>
      <c r="BN2037" s="53"/>
      <c r="BO2037" s="53"/>
      <c r="BP2037" s="111"/>
    </row>
    <row r="2038" spans="60:68" x14ac:dyDescent="0.3">
      <c r="BH2038" s="108" t="str">
        <f t="shared" si="62"/>
        <v/>
      </c>
      <c r="BI2038" s="22"/>
      <c r="BJ2038" s="22"/>
      <c r="BK2038" s="53"/>
      <c r="BN2038" s="53"/>
      <c r="BO2038" s="53"/>
      <c r="BP2038" s="111"/>
    </row>
    <row r="2039" spans="60:68" x14ac:dyDescent="0.3">
      <c r="BH2039" s="108" t="str">
        <f t="shared" si="62"/>
        <v/>
      </c>
      <c r="BI2039" s="22"/>
      <c r="BJ2039" s="22"/>
      <c r="BK2039" s="53"/>
      <c r="BN2039" s="53"/>
      <c r="BO2039" s="53"/>
      <c r="BP2039" s="111"/>
    </row>
    <row r="2040" spans="60:68" x14ac:dyDescent="0.3">
      <c r="BH2040" s="108" t="str">
        <f t="shared" si="62"/>
        <v/>
      </c>
      <c r="BI2040" s="22"/>
      <c r="BJ2040" s="22"/>
      <c r="BK2040" s="53"/>
      <c r="BN2040" s="53"/>
      <c r="BO2040" s="53"/>
      <c r="BP2040" s="111"/>
    </row>
    <row r="2041" spans="60:68" x14ac:dyDescent="0.3">
      <c r="BH2041" s="108" t="str">
        <f t="shared" si="62"/>
        <v/>
      </c>
      <c r="BI2041" s="22"/>
      <c r="BJ2041" s="22"/>
      <c r="BK2041" s="53"/>
      <c r="BN2041" s="53"/>
      <c r="BO2041" s="53"/>
      <c r="BP2041" s="111"/>
    </row>
    <row r="2042" spans="60:68" x14ac:dyDescent="0.3">
      <c r="BH2042" s="108" t="str">
        <f t="shared" si="62"/>
        <v/>
      </c>
      <c r="BI2042" s="22"/>
      <c r="BJ2042" s="22"/>
      <c r="BK2042" s="53"/>
      <c r="BN2042" s="53"/>
      <c r="BO2042" s="53"/>
      <c r="BP2042" s="111"/>
    </row>
    <row r="2043" spans="60:68" x14ac:dyDescent="0.3">
      <c r="BH2043" s="108" t="str">
        <f t="shared" si="62"/>
        <v/>
      </c>
      <c r="BI2043" s="22"/>
      <c r="BJ2043" s="22"/>
      <c r="BK2043" s="53"/>
      <c r="BN2043" s="53"/>
      <c r="BO2043" s="53"/>
      <c r="BP2043" s="111"/>
    </row>
    <row r="2044" spans="60:68" x14ac:dyDescent="0.3">
      <c r="BH2044" s="108" t="str">
        <f t="shared" si="62"/>
        <v/>
      </c>
      <c r="BI2044" s="22"/>
      <c r="BJ2044" s="22"/>
      <c r="BK2044" s="53"/>
      <c r="BN2044" s="53"/>
      <c r="BO2044" s="53"/>
      <c r="BP2044" s="111"/>
    </row>
    <row r="2045" spans="60:68" x14ac:dyDescent="0.3">
      <c r="BH2045" s="108" t="str">
        <f t="shared" si="62"/>
        <v/>
      </c>
      <c r="BI2045" s="22"/>
      <c r="BJ2045" s="22"/>
      <c r="BK2045" s="53"/>
      <c r="BN2045" s="53"/>
      <c r="BO2045" s="53"/>
      <c r="BP2045" s="111"/>
    </row>
    <row r="2046" spans="60:68" x14ac:dyDescent="0.3">
      <c r="BH2046" s="108" t="str">
        <f t="shared" si="62"/>
        <v/>
      </c>
      <c r="BI2046" s="22"/>
      <c r="BJ2046" s="22"/>
      <c r="BK2046" s="53"/>
      <c r="BN2046" s="53"/>
      <c r="BO2046" s="53"/>
      <c r="BP2046" s="111"/>
    </row>
    <row r="2047" spans="60:68" x14ac:dyDescent="0.3">
      <c r="BH2047" s="108" t="str">
        <f t="shared" si="62"/>
        <v/>
      </c>
      <c r="BI2047" s="22"/>
      <c r="BJ2047" s="22"/>
      <c r="BK2047" s="53"/>
      <c r="BN2047" s="53"/>
      <c r="BO2047" s="53"/>
      <c r="BP2047" s="111"/>
    </row>
    <row r="2048" spans="60:68" x14ac:dyDescent="0.3">
      <c r="BH2048" s="108" t="str">
        <f t="shared" si="62"/>
        <v/>
      </c>
      <c r="BI2048" s="22"/>
      <c r="BJ2048" s="22"/>
      <c r="BK2048" s="53"/>
      <c r="BN2048" s="53"/>
      <c r="BO2048" s="53"/>
      <c r="BP2048" s="111"/>
    </row>
    <row r="2049" spans="60:68" x14ac:dyDescent="0.3">
      <c r="BH2049" s="108" t="str">
        <f t="shared" si="62"/>
        <v/>
      </c>
      <c r="BI2049" s="22"/>
      <c r="BJ2049" s="22"/>
      <c r="BK2049" s="53"/>
      <c r="BN2049" s="53"/>
      <c r="BO2049" s="53"/>
      <c r="BP2049" s="111"/>
    </row>
    <row r="2050" spans="60:68" x14ac:dyDescent="0.3">
      <c r="BH2050" s="108" t="str">
        <f t="shared" si="62"/>
        <v/>
      </c>
      <c r="BI2050" s="22"/>
      <c r="BJ2050" s="22"/>
      <c r="BK2050" s="53"/>
      <c r="BN2050" s="53"/>
      <c r="BO2050" s="53"/>
      <c r="BP2050" s="111"/>
    </row>
    <row r="2051" spans="60:68" x14ac:dyDescent="0.3">
      <c r="BH2051" s="108" t="str">
        <f t="shared" si="62"/>
        <v/>
      </c>
      <c r="BI2051" s="22"/>
      <c r="BJ2051" s="22"/>
      <c r="BK2051" s="53"/>
      <c r="BN2051" s="53"/>
      <c r="BO2051" s="53"/>
      <c r="BP2051" s="111"/>
    </row>
    <row r="2052" spans="60:68" x14ac:dyDescent="0.3">
      <c r="BH2052" s="108" t="str">
        <f t="shared" ref="BH2052:BH2115" si="63">IF(OR(D2052="Aatrium/Fuajee",D2052="Kabinet/Büroo",D2052="Koridor",D2052="Koristus- ja hooldusruum",D2052="Kööginurk/Köök",D2052="Nõupidamise ruum",D2052="Ooteruum/Teenindusruum",D2052="Puhkeruum",D2052="WC"), 1, "")</f>
        <v/>
      </c>
      <c r="BI2052" s="22"/>
      <c r="BJ2052" s="22"/>
      <c r="BK2052" s="53"/>
      <c r="BN2052" s="53"/>
      <c r="BO2052" s="53"/>
      <c r="BP2052" s="111"/>
    </row>
    <row r="2053" spans="60:68" x14ac:dyDescent="0.3">
      <c r="BH2053" s="108" t="str">
        <f t="shared" si="63"/>
        <v/>
      </c>
      <c r="BI2053" s="22"/>
      <c r="BJ2053" s="22"/>
      <c r="BK2053" s="53"/>
      <c r="BN2053" s="53"/>
      <c r="BO2053" s="53"/>
      <c r="BP2053" s="111"/>
    </row>
    <row r="2054" spans="60:68" x14ac:dyDescent="0.3">
      <c r="BH2054" s="108" t="str">
        <f t="shared" si="63"/>
        <v/>
      </c>
      <c r="BI2054" s="22"/>
      <c r="BJ2054" s="22"/>
      <c r="BK2054" s="53"/>
      <c r="BN2054" s="53"/>
      <c r="BO2054" s="53"/>
      <c r="BP2054" s="111"/>
    </row>
    <row r="2055" spans="60:68" x14ac:dyDescent="0.3">
      <c r="BH2055" s="108" t="str">
        <f t="shared" si="63"/>
        <v/>
      </c>
      <c r="BI2055" s="22"/>
      <c r="BJ2055" s="22"/>
      <c r="BK2055" s="53"/>
      <c r="BN2055" s="53"/>
      <c r="BO2055" s="53"/>
      <c r="BP2055" s="111"/>
    </row>
    <row r="2056" spans="60:68" x14ac:dyDescent="0.3">
      <c r="BH2056" s="108" t="str">
        <f t="shared" si="63"/>
        <v/>
      </c>
      <c r="BI2056" s="22"/>
      <c r="BJ2056" s="22"/>
      <c r="BK2056" s="53"/>
      <c r="BN2056" s="53"/>
      <c r="BO2056" s="53"/>
      <c r="BP2056" s="111"/>
    </row>
    <row r="2057" spans="60:68" x14ac:dyDescent="0.3">
      <c r="BH2057" s="108" t="str">
        <f t="shared" si="63"/>
        <v/>
      </c>
      <c r="BI2057" s="22"/>
      <c r="BJ2057" s="22"/>
      <c r="BK2057" s="53"/>
      <c r="BN2057" s="53"/>
      <c r="BO2057" s="53"/>
      <c r="BP2057" s="111"/>
    </row>
    <row r="2058" spans="60:68" x14ac:dyDescent="0.3">
      <c r="BH2058" s="108" t="str">
        <f t="shared" si="63"/>
        <v/>
      </c>
      <c r="BI2058" s="22"/>
      <c r="BJ2058" s="22"/>
      <c r="BK2058" s="53"/>
      <c r="BN2058" s="53"/>
      <c r="BO2058" s="53"/>
      <c r="BP2058" s="111"/>
    </row>
    <row r="2059" spans="60:68" x14ac:dyDescent="0.3">
      <c r="BH2059" s="108" t="str">
        <f t="shared" si="63"/>
        <v/>
      </c>
      <c r="BI2059" s="22"/>
      <c r="BJ2059" s="22"/>
      <c r="BK2059" s="53"/>
      <c r="BN2059" s="53"/>
      <c r="BO2059" s="53"/>
      <c r="BP2059" s="111"/>
    </row>
    <row r="2060" spans="60:68" x14ac:dyDescent="0.3">
      <c r="BH2060" s="108" t="str">
        <f t="shared" si="63"/>
        <v/>
      </c>
      <c r="BI2060" s="22"/>
      <c r="BJ2060" s="22"/>
      <c r="BK2060" s="53"/>
      <c r="BN2060" s="53"/>
      <c r="BO2060" s="53"/>
      <c r="BP2060" s="111"/>
    </row>
    <row r="2061" spans="60:68" x14ac:dyDescent="0.3">
      <c r="BH2061" s="108" t="str">
        <f t="shared" si="63"/>
        <v/>
      </c>
      <c r="BI2061" s="22"/>
      <c r="BJ2061" s="22"/>
      <c r="BK2061" s="53"/>
      <c r="BN2061" s="53"/>
      <c r="BO2061" s="53"/>
      <c r="BP2061" s="111"/>
    </row>
    <row r="2062" spans="60:68" x14ac:dyDescent="0.3">
      <c r="BH2062" s="108" t="str">
        <f t="shared" si="63"/>
        <v/>
      </c>
      <c r="BI2062" s="22"/>
      <c r="BJ2062" s="22"/>
      <c r="BK2062" s="53"/>
      <c r="BN2062" s="53"/>
      <c r="BO2062" s="53"/>
      <c r="BP2062" s="111"/>
    </row>
    <row r="2063" spans="60:68" x14ac:dyDescent="0.3">
      <c r="BH2063" s="108" t="str">
        <f t="shared" si="63"/>
        <v/>
      </c>
      <c r="BI2063" s="22"/>
      <c r="BJ2063" s="22"/>
      <c r="BK2063" s="53"/>
      <c r="BN2063" s="53"/>
      <c r="BO2063" s="53"/>
      <c r="BP2063" s="111"/>
    </row>
    <row r="2064" spans="60:68" x14ac:dyDescent="0.3">
      <c r="BH2064" s="108" t="str">
        <f t="shared" si="63"/>
        <v/>
      </c>
      <c r="BI2064" s="22"/>
      <c r="BJ2064" s="22"/>
      <c r="BK2064" s="53"/>
      <c r="BN2064" s="53"/>
      <c r="BO2064" s="53"/>
      <c r="BP2064" s="111"/>
    </row>
    <row r="2065" spans="60:68" x14ac:dyDescent="0.3">
      <c r="BH2065" s="108" t="str">
        <f t="shared" si="63"/>
        <v/>
      </c>
      <c r="BI2065" s="22"/>
      <c r="BJ2065" s="22"/>
      <c r="BK2065" s="53"/>
      <c r="BN2065" s="53"/>
      <c r="BO2065" s="53"/>
      <c r="BP2065" s="111"/>
    </row>
    <row r="2066" spans="60:68" x14ac:dyDescent="0.3">
      <c r="BH2066" s="108" t="str">
        <f t="shared" si="63"/>
        <v/>
      </c>
      <c r="BI2066" s="22"/>
      <c r="BJ2066" s="22"/>
      <c r="BK2066" s="53"/>
      <c r="BN2066" s="53"/>
      <c r="BO2066" s="53"/>
      <c r="BP2066" s="111"/>
    </row>
    <row r="2067" spans="60:68" x14ac:dyDescent="0.3">
      <c r="BH2067" s="108" t="str">
        <f t="shared" si="63"/>
        <v/>
      </c>
      <c r="BI2067" s="22"/>
      <c r="BJ2067" s="22"/>
      <c r="BK2067" s="53"/>
      <c r="BN2067" s="53"/>
      <c r="BO2067" s="53"/>
      <c r="BP2067" s="111"/>
    </row>
    <row r="2068" spans="60:68" x14ac:dyDescent="0.3">
      <c r="BH2068" s="108" t="str">
        <f t="shared" si="63"/>
        <v/>
      </c>
      <c r="BI2068" s="22"/>
      <c r="BJ2068" s="22"/>
      <c r="BK2068" s="53"/>
      <c r="BN2068" s="53"/>
      <c r="BO2068" s="53"/>
      <c r="BP2068" s="111"/>
    </row>
    <row r="2069" spans="60:68" x14ac:dyDescent="0.3">
      <c r="BH2069" s="108" t="str">
        <f t="shared" si="63"/>
        <v/>
      </c>
      <c r="BI2069" s="22"/>
      <c r="BJ2069" s="22"/>
      <c r="BK2069" s="53"/>
      <c r="BN2069" s="53"/>
      <c r="BO2069" s="53"/>
      <c r="BP2069" s="111"/>
    </row>
    <row r="2070" spans="60:68" x14ac:dyDescent="0.3">
      <c r="BH2070" s="108" t="str">
        <f t="shared" si="63"/>
        <v/>
      </c>
      <c r="BI2070" s="22"/>
      <c r="BJ2070" s="22"/>
      <c r="BK2070" s="53"/>
      <c r="BN2070" s="53"/>
      <c r="BO2070" s="53"/>
      <c r="BP2070" s="111"/>
    </row>
    <row r="2071" spans="60:68" x14ac:dyDescent="0.3">
      <c r="BH2071" s="108" t="str">
        <f t="shared" si="63"/>
        <v/>
      </c>
      <c r="BI2071" s="22"/>
      <c r="BJ2071" s="22"/>
      <c r="BK2071" s="53"/>
      <c r="BN2071" s="53"/>
      <c r="BO2071" s="53"/>
      <c r="BP2071" s="111"/>
    </row>
    <row r="2072" spans="60:68" x14ac:dyDescent="0.3">
      <c r="BH2072" s="108" t="str">
        <f t="shared" si="63"/>
        <v/>
      </c>
      <c r="BI2072" s="22"/>
      <c r="BJ2072" s="22"/>
      <c r="BK2072" s="53"/>
      <c r="BN2072" s="53"/>
      <c r="BO2072" s="53"/>
      <c r="BP2072" s="111"/>
    </row>
    <row r="2073" spans="60:68" x14ac:dyDescent="0.3">
      <c r="BH2073" s="108" t="str">
        <f t="shared" si="63"/>
        <v/>
      </c>
      <c r="BI2073" s="22"/>
      <c r="BJ2073" s="22"/>
      <c r="BK2073" s="53"/>
      <c r="BN2073" s="53"/>
      <c r="BO2073" s="53"/>
      <c r="BP2073" s="111"/>
    </row>
    <row r="2074" spans="60:68" x14ac:dyDescent="0.3">
      <c r="BH2074" s="108" t="str">
        <f t="shared" si="63"/>
        <v/>
      </c>
      <c r="BI2074" s="22"/>
      <c r="BJ2074" s="22"/>
      <c r="BK2074" s="53"/>
      <c r="BN2074" s="53"/>
      <c r="BO2074" s="53"/>
      <c r="BP2074" s="111"/>
    </row>
    <row r="2075" spans="60:68" x14ac:dyDescent="0.3">
      <c r="BH2075" s="108" t="str">
        <f t="shared" si="63"/>
        <v/>
      </c>
      <c r="BI2075" s="22"/>
      <c r="BJ2075" s="22"/>
      <c r="BK2075" s="53"/>
      <c r="BN2075" s="53"/>
      <c r="BO2075" s="53"/>
      <c r="BP2075" s="111"/>
    </row>
    <row r="2076" spans="60:68" x14ac:dyDescent="0.3">
      <c r="BH2076" s="108" t="str">
        <f t="shared" si="63"/>
        <v/>
      </c>
      <c r="BI2076" s="22"/>
      <c r="BJ2076" s="22"/>
      <c r="BK2076" s="53"/>
      <c r="BN2076" s="53"/>
      <c r="BO2076" s="53"/>
      <c r="BP2076" s="111"/>
    </row>
    <row r="2077" spans="60:68" x14ac:dyDescent="0.3">
      <c r="BH2077" s="108" t="str">
        <f t="shared" si="63"/>
        <v/>
      </c>
      <c r="BI2077" s="22"/>
      <c r="BJ2077" s="22"/>
      <c r="BK2077" s="53"/>
      <c r="BN2077" s="53"/>
      <c r="BO2077" s="53"/>
      <c r="BP2077" s="111"/>
    </row>
    <row r="2078" spans="60:68" x14ac:dyDescent="0.3">
      <c r="BH2078" s="108" t="str">
        <f t="shared" si="63"/>
        <v/>
      </c>
      <c r="BI2078" s="22"/>
      <c r="BJ2078" s="22"/>
      <c r="BK2078" s="53"/>
      <c r="BN2078" s="53"/>
      <c r="BO2078" s="53"/>
      <c r="BP2078" s="111"/>
    </row>
    <row r="2079" spans="60:68" x14ac:dyDescent="0.3">
      <c r="BH2079" s="108" t="str">
        <f t="shared" si="63"/>
        <v/>
      </c>
      <c r="BI2079" s="22"/>
      <c r="BJ2079" s="22"/>
      <c r="BK2079" s="53"/>
      <c r="BN2079" s="53"/>
      <c r="BO2079" s="53"/>
      <c r="BP2079" s="111"/>
    </row>
    <row r="2080" spans="60:68" x14ac:dyDescent="0.3">
      <c r="BH2080" s="108" t="str">
        <f t="shared" si="63"/>
        <v/>
      </c>
      <c r="BI2080" s="22"/>
      <c r="BJ2080" s="22"/>
      <c r="BK2080" s="53"/>
      <c r="BN2080" s="53"/>
      <c r="BO2080" s="53"/>
      <c r="BP2080" s="111"/>
    </row>
    <row r="2081" spans="60:68" x14ac:dyDescent="0.3">
      <c r="BH2081" s="108" t="str">
        <f t="shared" si="63"/>
        <v/>
      </c>
      <c r="BI2081" s="22"/>
      <c r="BJ2081" s="22"/>
      <c r="BK2081" s="53"/>
      <c r="BN2081" s="53"/>
      <c r="BO2081" s="53"/>
      <c r="BP2081" s="111"/>
    </row>
    <row r="2082" spans="60:68" x14ac:dyDescent="0.3">
      <c r="BH2082" s="108" t="str">
        <f t="shared" si="63"/>
        <v/>
      </c>
      <c r="BI2082" s="22"/>
      <c r="BJ2082" s="22"/>
      <c r="BK2082" s="53"/>
      <c r="BN2082" s="53"/>
      <c r="BO2082" s="53"/>
      <c r="BP2082" s="111"/>
    </row>
    <row r="2083" spans="60:68" x14ac:dyDescent="0.3">
      <c r="BH2083" s="108" t="str">
        <f t="shared" si="63"/>
        <v/>
      </c>
      <c r="BI2083" s="22"/>
      <c r="BJ2083" s="22"/>
      <c r="BK2083" s="53"/>
      <c r="BN2083" s="53"/>
      <c r="BO2083" s="53"/>
      <c r="BP2083" s="111"/>
    </row>
    <row r="2084" spans="60:68" x14ac:dyDescent="0.3">
      <c r="BH2084" s="108" t="str">
        <f t="shared" si="63"/>
        <v/>
      </c>
      <c r="BI2084" s="22"/>
      <c r="BJ2084" s="22"/>
      <c r="BK2084" s="53"/>
      <c r="BN2084" s="53"/>
      <c r="BO2084" s="53"/>
      <c r="BP2084" s="111"/>
    </row>
    <row r="2085" spans="60:68" x14ac:dyDescent="0.3">
      <c r="BH2085" s="108" t="str">
        <f t="shared" si="63"/>
        <v/>
      </c>
      <c r="BI2085" s="22"/>
      <c r="BJ2085" s="22"/>
      <c r="BK2085" s="53"/>
      <c r="BN2085" s="53"/>
      <c r="BO2085" s="53"/>
      <c r="BP2085" s="111"/>
    </row>
    <row r="2086" spans="60:68" x14ac:dyDescent="0.3">
      <c r="BH2086" s="108" t="str">
        <f t="shared" si="63"/>
        <v/>
      </c>
      <c r="BI2086" s="22"/>
      <c r="BJ2086" s="22"/>
      <c r="BK2086" s="53"/>
      <c r="BN2086" s="53"/>
      <c r="BO2086" s="53"/>
      <c r="BP2086" s="111"/>
    </row>
    <row r="2087" spans="60:68" x14ac:dyDescent="0.3">
      <c r="BH2087" s="108" t="str">
        <f t="shared" si="63"/>
        <v/>
      </c>
      <c r="BI2087" s="22"/>
      <c r="BJ2087" s="22"/>
      <c r="BK2087" s="53"/>
      <c r="BN2087" s="53"/>
      <c r="BO2087" s="53"/>
      <c r="BP2087" s="111"/>
    </row>
    <row r="2088" spans="60:68" x14ac:dyDescent="0.3">
      <c r="BH2088" s="108" t="str">
        <f t="shared" si="63"/>
        <v/>
      </c>
      <c r="BI2088" s="22"/>
      <c r="BJ2088" s="22"/>
      <c r="BK2088" s="53"/>
      <c r="BN2088" s="53"/>
      <c r="BO2088" s="53"/>
      <c r="BP2088" s="111"/>
    </row>
    <row r="2089" spans="60:68" x14ac:dyDescent="0.3">
      <c r="BH2089" s="108" t="str">
        <f t="shared" si="63"/>
        <v/>
      </c>
      <c r="BI2089" s="22"/>
      <c r="BJ2089" s="22"/>
      <c r="BK2089" s="53"/>
      <c r="BN2089" s="53"/>
      <c r="BO2089" s="53"/>
      <c r="BP2089" s="111"/>
    </row>
    <row r="2090" spans="60:68" x14ac:dyDescent="0.3">
      <c r="BH2090" s="108" t="str">
        <f t="shared" si="63"/>
        <v/>
      </c>
      <c r="BI2090" s="22"/>
      <c r="BJ2090" s="22"/>
      <c r="BK2090" s="53"/>
      <c r="BN2090" s="53"/>
      <c r="BO2090" s="53"/>
      <c r="BP2090" s="111"/>
    </row>
    <row r="2091" spans="60:68" x14ac:dyDescent="0.3">
      <c r="BH2091" s="108" t="str">
        <f t="shared" si="63"/>
        <v/>
      </c>
      <c r="BI2091" s="22"/>
      <c r="BJ2091" s="22"/>
      <c r="BK2091" s="53"/>
      <c r="BN2091" s="53"/>
      <c r="BO2091" s="53"/>
      <c r="BP2091" s="111"/>
    </row>
    <row r="2092" spans="60:68" x14ac:dyDescent="0.3">
      <c r="BH2092" s="108" t="str">
        <f t="shared" si="63"/>
        <v/>
      </c>
      <c r="BI2092" s="22"/>
      <c r="BJ2092" s="22"/>
      <c r="BK2092" s="53"/>
      <c r="BN2092" s="53"/>
      <c r="BO2092" s="53"/>
      <c r="BP2092" s="111"/>
    </row>
    <row r="2093" spans="60:68" x14ac:dyDescent="0.3">
      <c r="BH2093" s="108" t="str">
        <f t="shared" si="63"/>
        <v/>
      </c>
      <c r="BI2093" s="22"/>
      <c r="BJ2093" s="22"/>
      <c r="BK2093" s="53"/>
      <c r="BN2093" s="53"/>
      <c r="BO2093" s="53"/>
      <c r="BP2093" s="111"/>
    </row>
    <row r="2094" spans="60:68" x14ac:dyDescent="0.3">
      <c r="BH2094" s="108" t="str">
        <f t="shared" si="63"/>
        <v/>
      </c>
      <c r="BI2094" s="22"/>
      <c r="BJ2094" s="22"/>
      <c r="BK2094" s="53"/>
      <c r="BN2094" s="53"/>
      <c r="BO2094" s="53"/>
      <c r="BP2094" s="111"/>
    </row>
    <row r="2095" spans="60:68" x14ac:dyDescent="0.3">
      <c r="BH2095" s="108" t="str">
        <f t="shared" si="63"/>
        <v/>
      </c>
      <c r="BI2095" s="22"/>
      <c r="BJ2095" s="22"/>
      <c r="BK2095" s="53"/>
      <c r="BN2095" s="53"/>
      <c r="BO2095" s="53"/>
      <c r="BP2095" s="111"/>
    </row>
    <row r="2096" spans="60:68" x14ac:dyDescent="0.3">
      <c r="BH2096" s="108" t="str">
        <f t="shared" si="63"/>
        <v/>
      </c>
      <c r="BI2096" s="22"/>
      <c r="BJ2096" s="22"/>
      <c r="BK2096" s="53"/>
      <c r="BN2096" s="53"/>
      <c r="BO2096" s="53"/>
      <c r="BP2096" s="111"/>
    </row>
    <row r="2097" spans="60:68" x14ac:dyDescent="0.3">
      <c r="BH2097" s="108" t="str">
        <f t="shared" si="63"/>
        <v/>
      </c>
      <c r="BI2097" s="22"/>
      <c r="BJ2097" s="22"/>
      <c r="BK2097" s="53"/>
      <c r="BN2097" s="53"/>
      <c r="BO2097" s="53"/>
      <c r="BP2097" s="111"/>
    </row>
    <row r="2098" spans="60:68" x14ac:dyDescent="0.3">
      <c r="BH2098" s="108" t="str">
        <f t="shared" si="63"/>
        <v/>
      </c>
      <c r="BI2098" s="22"/>
      <c r="BJ2098" s="22"/>
      <c r="BK2098" s="53"/>
      <c r="BN2098" s="53"/>
      <c r="BO2098" s="53"/>
      <c r="BP2098" s="111"/>
    </row>
    <row r="2099" spans="60:68" x14ac:dyDescent="0.3">
      <c r="BH2099" s="108" t="str">
        <f t="shared" si="63"/>
        <v/>
      </c>
      <c r="BI2099" s="22"/>
      <c r="BJ2099" s="22"/>
      <c r="BK2099" s="53"/>
      <c r="BN2099" s="53"/>
      <c r="BO2099" s="53"/>
      <c r="BP2099" s="111"/>
    </row>
    <row r="2100" spans="60:68" x14ac:dyDescent="0.3">
      <c r="BH2100" s="108" t="str">
        <f t="shared" si="63"/>
        <v/>
      </c>
      <c r="BI2100" s="22"/>
      <c r="BJ2100" s="22"/>
      <c r="BK2100" s="53"/>
      <c r="BN2100" s="53"/>
      <c r="BO2100" s="53"/>
      <c r="BP2100" s="111"/>
    </row>
    <row r="2101" spans="60:68" x14ac:dyDescent="0.3">
      <c r="BH2101" s="108" t="str">
        <f t="shared" si="63"/>
        <v/>
      </c>
      <c r="BI2101" s="22"/>
      <c r="BJ2101" s="22"/>
      <c r="BK2101" s="53"/>
      <c r="BN2101" s="53"/>
      <c r="BO2101" s="53"/>
      <c r="BP2101" s="111"/>
    </row>
    <row r="2102" spans="60:68" x14ac:dyDescent="0.3">
      <c r="BH2102" s="108" t="str">
        <f t="shared" si="63"/>
        <v/>
      </c>
      <c r="BI2102" s="22"/>
      <c r="BJ2102" s="22"/>
      <c r="BK2102" s="53"/>
      <c r="BN2102" s="53"/>
      <c r="BO2102" s="53"/>
      <c r="BP2102" s="111"/>
    </row>
    <row r="2103" spans="60:68" x14ac:dyDescent="0.3">
      <c r="BH2103" s="108" t="str">
        <f t="shared" si="63"/>
        <v/>
      </c>
      <c r="BI2103" s="22"/>
      <c r="BJ2103" s="22"/>
      <c r="BK2103" s="53"/>
      <c r="BN2103" s="53"/>
      <c r="BO2103" s="53"/>
      <c r="BP2103" s="111"/>
    </row>
    <row r="2104" spans="60:68" x14ac:dyDescent="0.3">
      <c r="BH2104" s="108" t="str">
        <f t="shared" si="63"/>
        <v/>
      </c>
      <c r="BI2104" s="22"/>
      <c r="BJ2104" s="22"/>
      <c r="BK2104" s="53"/>
      <c r="BN2104" s="53"/>
      <c r="BO2104" s="53"/>
      <c r="BP2104" s="111"/>
    </row>
    <row r="2105" spans="60:68" x14ac:dyDescent="0.3">
      <c r="BH2105" s="108" t="str">
        <f t="shared" si="63"/>
        <v/>
      </c>
      <c r="BI2105" s="22"/>
      <c r="BJ2105" s="22"/>
      <c r="BK2105" s="53"/>
      <c r="BN2105" s="53"/>
      <c r="BO2105" s="53"/>
      <c r="BP2105" s="111"/>
    </row>
    <row r="2106" spans="60:68" x14ac:dyDescent="0.3">
      <c r="BH2106" s="108" t="str">
        <f t="shared" si="63"/>
        <v/>
      </c>
      <c r="BI2106" s="22"/>
      <c r="BJ2106" s="22"/>
      <c r="BK2106" s="53"/>
      <c r="BN2106" s="53"/>
      <c r="BO2106" s="53"/>
      <c r="BP2106" s="111"/>
    </row>
    <row r="2107" spans="60:68" x14ac:dyDescent="0.3">
      <c r="BH2107" s="108" t="str">
        <f t="shared" si="63"/>
        <v/>
      </c>
      <c r="BI2107" s="22"/>
      <c r="BJ2107" s="22"/>
      <c r="BK2107" s="53"/>
      <c r="BN2107" s="53"/>
      <c r="BO2107" s="53"/>
      <c r="BP2107" s="111"/>
    </row>
    <row r="2108" spans="60:68" x14ac:dyDescent="0.3">
      <c r="BH2108" s="108" t="str">
        <f t="shared" si="63"/>
        <v/>
      </c>
      <c r="BI2108" s="22"/>
      <c r="BJ2108" s="22"/>
      <c r="BK2108" s="53"/>
      <c r="BN2108" s="53"/>
      <c r="BO2108" s="53"/>
      <c r="BP2108" s="111"/>
    </row>
    <row r="2109" spans="60:68" x14ac:dyDescent="0.3">
      <c r="BH2109" s="108" t="str">
        <f t="shared" si="63"/>
        <v/>
      </c>
      <c r="BI2109" s="22"/>
      <c r="BJ2109" s="22"/>
      <c r="BK2109" s="53"/>
      <c r="BN2109" s="53"/>
      <c r="BO2109" s="53"/>
      <c r="BP2109" s="111"/>
    </row>
    <row r="2110" spans="60:68" x14ac:dyDescent="0.3">
      <c r="BH2110" s="108" t="str">
        <f t="shared" si="63"/>
        <v/>
      </c>
      <c r="BI2110" s="22"/>
      <c r="BJ2110" s="22"/>
      <c r="BK2110" s="53"/>
      <c r="BN2110" s="53"/>
      <c r="BO2110" s="53"/>
      <c r="BP2110" s="111"/>
    </row>
    <row r="2111" spans="60:68" x14ac:dyDescent="0.3">
      <c r="BH2111" s="108" t="str">
        <f t="shared" si="63"/>
        <v/>
      </c>
      <c r="BI2111" s="22"/>
      <c r="BJ2111" s="22"/>
      <c r="BK2111" s="53"/>
      <c r="BN2111" s="53"/>
      <c r="BO2111" s="53"/>
      <c r="BP2111" s="111"/>
    </row>
    <row r="2112" spans="60:68" x14ac:dyDescent="0.3">
      <c r="BH2112" s="108" t="str">
        <f t="shared" si="63"/>
        <v/>
      </c>
      <c r="BI2112" s="22"/>
      <c r="BJ2112" s="22"/>
      <c r="BK2112" s="53"/>
      <c r="BN2112" s="53"/>
      <c r="BO2112" s="53"/>
      <c r="BP2112" s="111"/>
    </row>
    <row r="2113" spans="60:68" x14ac:dyDescent="0.3">
      <c r="BH2113" s="108" t="str">
        <f t="shared" si="63"/>
        <v/>
      </c>
      <c r="BI2113" s="22"/>
      <c r="BJ2113" s="22"/>
      <c r="BK2113" s="53"/>
      <c r="BN2113" s="53"/>
      <c r="BO2113" s="53"/>
      <c r="BP2113" s="111"/>
    </row>
    <row r="2114" spans="60:68" x14ac:dyDescent="0.3">
      <c r="BH2114" s="108" t="str">
        <f t="shared" si="63"/>
        <v/>
      </c>
      <c r="BI2114" s="22"/>
      <c r="BJ2114" s="22"/>
      <c r="BK2114" s="53"/>
      <c r="BN2114" s="53"/>
      <c r="BO2114" s="53"/>
      <c r="BP2114" s="111"/>
    </row>
    <row r="2115" spans="60:68" x14ac:dyDescent="0.3">
      <c r="BH2115" s="108" t="str">
        <f t="shared" si="63"/>
        <v/>
      </c>
      <c r="BI2115" s="22"/>
      <c r="BJ2115" s="22"/>
      <c r="BK2115" s="53"/>
      <c r="BN2115" s="53"/>
      <c r="BO2115" s="53"/>
      <c r="BP2115" s="111"/>
    </row>
    <row r="2116" spans="60:68" x14ac:dyDescent="0.3">
      <c r="BH2116" s="108" t="str">
        <f t="shared" ref="BH2116:BH2179" si="64">IF(OR(D2116="Aatrium/Fuajee",D2116="Kabinet/Büroo",D2116="Koridor",D2116="Koristus- ja hooldusruum",D2116="Kööginurk/Köök",D2116="Nõupidamise ruum",D2116="Ooteruum/Teenindusruum",D2116="Puhkeruum",D2116="WC"), 1, "")</f>
        <v/>
      </c>
      <c r="BI2116" s="22"/>
      <c r="BJ2116" s="22"/>
      <c r="BK2116" s="53"/>
      <c r="BN2116" s="53"/>
      <c r="BO2116" s="53"/>
      <c r="BP2116" s="111"/>
    </row>
    <row r="2117" spans="60:68" x14ac:dyDescent="0.3">
      <c r="BH2117" s="108" t="str">
        <f t="shared" si="64"/>
        <v/>
      </c>
      <c r="BI2117" s="22"/>
      <c r="BJ2117" s="22"/>
      <c r="BK2117" s="53"/>
      <c r="BN2117" s="53"/>
      <c r="BO2117" s="53"/>
      <c r="BP2117" s="111"/>
    </row>
    <row r="2118" spans="60:68" x14ac:dyDescent="0.3">
      <c r="BH2118" s="108" t="str">
        <f t="shared" si="64"/>
        <v/>
      </c>
      <c r="BI2118" s="22"/>
      <c r="BJ2118" s="22"/>
      <c r="BK2118" s="53"/>
      <c r="BN2118" s="53"/>
      <c r="BO2118" s="53"/>
      <c r="BP2118" s="111"/>
    </row>
    <row r="2119" spans="60:68" x14ac:dyDescent="0.3">
      <c r="BH2119" s="108" t="str">
        <f t="shared" si="64"/>
        <v/>
      </c>
      <c r="BI2119" s="22"/>
      <c r="BJ2119" s="22"/>
      <c r="BK2119" s="53"/>
      <c r="BN2119" s="53"/>
      <c r="BO2119" s="53"/>
      <c r="BP2119" s="111"/>
    </row>
    <row r="2120" spans="60:68" x14ac:dyDescent="0.3">
      <c r="BH2120" s="108" t="str">
        <f t="shared" si="64"/>
        <v/>
      </c>
      <c r="BI2120" s="22"/>
      <c r="BJ2120" s="22"/>
      <c r="BK2120" s="53"/>
      <c r="BN2120" s="53"/>
      <c r="BO2120" s="53"/>
      <c r="BP2120" s="111"/>
    </row>
    <row r="2121" spans="60:68" x14ac:dyDescent="0.3">
      <c r="BH2121" s="108" t="str">
        <f t="shared" si="64"/>
        <v/>
      </c>
      <c r="BI2121" s="22"/>
      <c r="BJ2121" s="22"/>
      <c r="BK2121" s="53"/>
      <c r="BN2121" s="53"/>
      <c r="BO2121" s="53"/>
      <c r="BP2121" s="111"/>
    </row>
    <row r="2122" spans="60:68" x14ac:dyDescent="0.3">
      <c r="BH2122" s="108" t="str">
        <f t="shared" si="64"/>
        <v/>
      </c>
      <c r="BI2122" s="22"/>
      <c r="BJ2122" s="22"/>
      <c r="BK2122" s="53"/>
      <c r="BN2122" s="53"/>
      <c r="BO2122" s="53"/>
      <c r="BP2122" s="111"/>
    </row>
    <row r="2123" spans="60:68" x14ac:dyDescent="0.3">
      <c r="BH2123" s="108" t="str">
        <f t="shared" si="64"/>
        <v/>
      </c>
      <c r="BI2123" s="22"/>
      <c r="BJ2123" s="22"/>
      <c r="BK2123" s="53"/>
      <c r="BN2123" s="53"/>
      <c r="BO2123" s="53"/>
      <c r="BP2123" s="111"/>
    </row>
    <row r="2124" spans="60:68" x14ac:dyDescent="0.3">
      <c r="BH2124" s="108" t="str">
        <f t="shared" si="64"/>
        <v/>
      </c>
      <c r="BI2124" s="22"/>
      <c r="BJ2124" s="22"/>
      <c r="BK2124" s="53"/>
      <c r="BN2124" s="53"/>
      <c r="BO2124" s="53"/>
      <c r="BP2124" s="111"/>
    </row>
    <row r="2125" spans="60:68" x14ac:dyDescent="0.3">
      <c r="BH2125" s="108" t="str">
        <f t="shared" si="64"/>
        <v/>
      </c>
      <c r="BI2125" s="22"/>
      <c r="BJ2125" s="22"/>
      <c r="BK2125" s="53"/>
      <c r="BN2125" s="53"/>
      <c r="BO2125" s="53"/>
      <c r="BP2125" s="111"/>
    </row>
    <row r="2126" spans="60:68" x14ac:dyDescent="0.3">
      <c r="BH2126" s="108" t="str">
        <f t="shared" si="64"/>
        <v/>
      </c>
      <c r="BI2126" s="22"/>
      <c r="BJ2126" s="22"/>
      <c r="BK2126" s="53"/>
      <c r="BN2126" s="53"/>
      <c r="BO2126" s="53"/>
      <c r="BP2126" s="111"/>
    </row>
    <row r="2127" spans="60:68" x14ac:dyDescent="0.3">
      <c r="BH2127" s="108" t="str">
        <f t="shared" si="64"/>
        <v/>
      </c>
      <c r="BI2127" s="22"/>
      <c r="BJ2127" s="22"/>
      <c r="BK2127" s="53"/>
      <c r="BN2127" s="53"/>
      <c r="BO2127" s="53"/>
      <c r="BP2127" s="111"/>
    </row>
    <row r="2128" spans="60:68" x14ac:dyDescent="0.3">
      <c r="BH2128" s="108" t="str">
        <f t="shared" si="64"/>
        <v/>
      </c>
      <c r="BI2128" s="22"/>
      <c r="BJ2128" s="22"/>
      <c r="BK2128" s="53"/>
      <c r="BN2128" s="53"/>
      <c r="BO2128" s="53"/>
      <c r="BP2128" s="111"/>
    </row>
    <row r="2129" spans="60:68" x14ac:dyDescent="0.3">
      <c r="BH2129" s="108" t="str">
        <f t="shared" si="64"/>
        <v/>
      </c>
      <c r="BI2129" s="22"/>
      <c r="BJ2129" s="22"/>
      <c r="BK2129" s="53"/>
      <c r="BN2129" s="53"/>
      <c r="BO2129" s="53"/>
      <c r="BP2129" s="111"/>
    </row>
    <row r="2130" spans="60:68" x14ac:dyDescent="0.3">
      <c r="BH2130" s="108" t="str">
        <f t="shared" si="64"/>
        <v/>
      </c>
      <c r="BI2130" s="22"/>
      <c r="BJ2130" s="22"/>
      <c r="BK2130" s="53"/>
      <c r="BN2130" s="53"/>
      <c r="BO2130" s="53"/>
      <c r="BP2130" s="111"/>
    </row>
    <row r="2131" spans="60:68" x14ac:dyDescent="0.3">
      <c r="BH2131" s="108" t="str">
        <f t="shared" si="64"/>
        <v/>
      </c>
      <c r="BI2131" s="22"/>
      <c r="BJ2131" s="22"/>
      <c r="BK2131" s="53"/>
      <c r="BN2131" s="53"/>
      <c r="BO2131" s="53"/>
      <c r="BP2131" s="111"/>
    </row>
    <row r="2132" spans="60:68" x14ac:dyDescent="0.3">
      <c r="BH2132" s="108" t="str">
        <f t="shared" si="64"/>
        <v/>
      </c>
      <c r="BI2132" s="22"/>
      <c r="BJ2132" s="22"/>
      <c r="BK2132" s="53"/>
      <c r="BN2132" s="53"/>
      <c r="BO2132" s="53"/>
      <c r="BP2132" s="111"/>
    </row>
    <row r="2133" spans="60:68" x14ac:dyDescent="0.3">
      <c r="BH2133" s="108" t="str">
        <f t="shared" si="64"/>
        <v/>
      </c>
      <c r="BI2133" s="22"/>
      <c r="BJ2133" s="22"/>
      <c r="BK2133" s="53"/>
      <c r="BN2133" s="53"/>
      <c r="BO2133" s="53"/>
      <c r="BP2133" s="111"/>
    </row>
    <row r="2134" spans="60:68" x14ac:dyDescent="0.3">
      <c r="BH2134" s="108" t="str">
        <f t="shared" si="64"/>
        <v/>
      </c>
      <c r="BI2134" s="22"/>
      <c r="BJ2134" s="22"/>
      <c r="BK2134" s="53"/>
      <c r="BN2134" s="53"/>
      <c r="BO2134" s="53"/>
      <c r="BP2134" s="111"/>
    </row>
    <row r="2135" spans="60:68" x14ac:dyDescent="0.3">
      <c r="BH2135" s="108" t="str">
        <f t="shared" si="64"/>
        <v/>
      </c>
      <c r="BI2135" s="22"/>
      <c r="BJ2135" s="22"/>
      <c r="BK2135" s="53"/>
      <c r="BN2135" s="53"/>
      <c r="BO2135" s="53"/>
      <c r="BP2135" s="111"/>
    </row>
    <row r="2136" spans="60:68" x14ac:dyDescent="0.3">
      <c r="BH2136" s="108" t="str">
        <f t="shared" si="64"/>
        <v/>
      </c>
      <c r="BI2136" s="22"/>
      <c r="BJ2136" s="22"/>
      <c r="BK2136" s="53"/>
      <c r="BN2136" s="53"/>
      <c r="BO2136" s="53"/>
      <c r="BP2136" s="111"/>
    </row>
    <row r="2137" spans="60:68" x14ac:dyDescent="0.3">
      <c r="BH2137" s="108" t="str">
        <f t="shared" si="64"/>
        <v/>
      </c>
      <c r="BI2137" s="22"/>
      <c r="BJ2137" s="22"/>
      <c r="BK2137" s="53"/>
      <c r="BN2137" s="53"/>
      <c r="BO2137" s="53"/>
      <c r="BP2137" s="111"/>
    </row>
    <row r="2138" spans="60:68" x14ac:dyDescent="0.3">
      <c r="BH2138" s="108" t="str">
        <f t="shared" si="64"/>
        <v/>
      </c>
      <c r="BI2138" s="22"/>
      <c r="BJ2138" s="22"/>
      <c r="BK2138" s="53"/>
      <c r="BN2138" s="53"/>
      <c r="BO2138" s="53"/>
      <c r="BP2138" s="111"/>
    </row>
    <row r="2139" spans="60:68" x14ac:dyDescent="0.3">
      <c r="BH2139" s="108" t="str">
        <f t="shared" si="64"/>
        <v/>
      </c>
      <c r="BI2139" s="22"/>
      <c r="BJ2139" s="22"/>
      <c r="BK2139" s="53"/>
      <c r="BN2139" s="53"/>
      <c r="BO2139" s="53"/>
      <c r="BP2139" s="111"/>
    </row>
    <row r="2140" spans="60:68" x14ac:dyDescent="0.3">
      <c r="BH2140" s="108" t="str">
        <f t="shared" si="64"/>
        <v/>
      </c>
      <c r="BI2140" s="22"/>
      <c r="BJ2140" s="22"/>
      <c r="BK2140" s="53"/>
      <c r="BN2140" s="53"/>
      <c r="BO2140" s="53"/>
      <c r="BP2140" s="111"/>
    </row>
    <row r="2141" spans="60:68" x14ac:dyDescent="0.3">
      <c r="BH2141" s="108" t="str">
        <f t="shared" si="64"/>
        <v/>
      </c>
      <c r="BI2141" s="22"/>
      <c r="BJ2141" s="22"/>
      <c r="BK2141" s="53"/>
      <c r="BN2141" s="53"/>
      <c r="BO2141" s="53"/>
      <c r="BP2141" s="111"/>
    </row>
    <row r="2142" spans="60:68" x14ac:dyDescent="0.3">
      <c r="BH2142" s="108" t="str">
        <f t="shared" si="64"/>
        <v/>
      </c>
      <c r="BI2142" s="22"/>
      <c r="BJ2142" s="22"/>
      <c r="BK2142" s="53"/>
      <c r="BN2142" s="53"/>
      <c r="BO2142" s="53"/>
      <c r="BP2142" s="111"/>
    </row>
    <row r="2143" spans="60:68" x14ac:dyDescent="0.3">
      <c r="BH2143" s="108" t="str">
        <f t="shared" si="64"/>
        <v/>
      </c>
      <c r="BI2143" s="22"/>
      <c r="BJ2143" s="22"/>
      <c r="BK2143" s="53"/>
      <c r="BN2143" s="53"/>
      <c r="BO2143" s="53"/>
      <c r="BP2143" s="111"/>
    </row>
    <row r="2144" spans="60:68" x14ac:dyDescent="0.3">
      <c r="BH2144" s="108" t="str">
        <f t="shared" si="64"/>
        <v/>
      </c>
      <c r="BI2144" s="22"/>
      <c r="BJ2144" s="22"/>
      <c r="BK2144" s="53"/>
      <c r="BN2144" s="53"/>
      <c r="BO2144" s="53"/>
      <c r="BP2144" s="111"/>
    </row>
    <row r="2145" spans="60:68" x14ac:dyDescent="0.3">
      <c r="BH2145" s="108" t="str">
        <f t="shared" si="64"/>
        <v/>
      </c>
      <c r="BI2145" s="22"/>
      <c r="BJ2145" s="22"/>
      <c r="BK2145" s="53"/>
      <c r="BN2145" s="53"/>
      <c r="BO2145" s="53"/>
      <c r="BP2145" s="111"/>
    </row>
    <row r="2146" spans="60:68" x14ac:dyDescent="0.3">
      <c r="BH2146" s="108" t="str">
        <f t="shared" si="64"/>
        <v/>
      </c>
      <c r="BI2146" s="22"/>
      <c r="BJ2146" s="22"/>
      <c r="BK2146" s="53"/>
      <c r="BN2146" s="53"/>
      <c r="BO2146" s="53"/>
      <c r="BP2146" s="111"/>
    </row>
    <row r="2147" spans="60:68" x14ac:dyDescent="0.3">
      <c r="BH2147" s="108" t="str">
        <f t="shared" si="64"/>
        <v/>
      </c>
      <c r="BI2147" s="22"/>
      <c r="BJ2147" s="22"/>
      <c r="BK2147" s="53"/>
      <c r="BN2147" s="53"/>
      <c r="BO2147" s="53"/>
      <c r="BP2147" s="111"/>
    </row>
    <row r="2148" spans="60:68" x14ac:dyDescent="0.3">
      <c r="BH2148" s="108" t="str">
        <f t="shared" si="64"/>
        <v/>
      </c>
      <c r="BI2148" s="22"/>
      <c r="BJ2148" s="22"/>
      <c r="BK2148" s="53"/>
      <c r="BN2148" s="53"/>
      <c r="BO2148" s="53"/>
      <c r="BP2148" s="111"/>
    </row>
    <row r="2149" spans="60:68" x14ac:dyDescent="0.3">
      <c r="BH2149" s="108" t="str">
        <f t="shared" si="64"/>
        <v/>
      </c>
      <c r="BI2149" s="22"/>
      <c r="BJ2149" s="22"/>
      <c r="BK2149" s="53"/>
      <c r="BN2149" s="53"/>
      <c r="BO2149" s="53"/>
      <c r="BP2149" s="111"/>
    </row>
    <row r="2150" spans="60:68" x14ac:dyDescent="0.3">
      <c r="BH2150" s="108" t="str">
        <f t="shared" si="64"/>
        <v/>
      </c>
      <c r="BI2150" s="22"/>
      <c r="BJ2150" s="22"/>
      <c r="BK2150" s="53"/>
      <c r="BN2150" s="53"/>
      <c r="BO2150" s="53"/>
      <c r="BP2150" s="111"/>
    </row>
    <row r="2151" spans="60:68" x14ac:dyDescent="0.3">
      <c r="BH2151" s="108" t="str">
        <f t="shared" si="64"/>
        <v/>
      </c>
      <c r="BI2151" s="22"/>
      <c r="BJ2151" s="22"/>
      <c r="BK2151" s="53"/>
      <c r="BN2151" s="53"/>
      <c r="BO2151" s="53"/>
      <c r="BP2151" s="111"/>
    </row>
    <row r="2152" spans="60:68" x14ac:dyDescent="0.3">
      <c r="BH2152" s="108" t="str">
        <f t="shared" si="64"/>
        <v/>
      </c>
      <c r="BI2152" s="22"/>
      <c r="BJ2152" s="22"/>
      <c r="BK2152" s="53"/>
      <c r="BN2152" s="53"/>
      <c r="BO2152" s="53"/>
      <c r="BP2152" s="111"/>
    </row>
    <row r="2153" spans="60:68" x14ac:dyDescent="0.3">
      <c r="BH2153" s="108" t="str">
        <f t="shared" si="64"/>
        <v/>
      </c>
      <c r="BI2153" s="22"/>
      <c r="BJ2153" s="22"/>
      <c r="BK2153" s="53"/>
      <c r="BN2153" s="53"/>
      <c r="BO2153" s="53"/>
      <c r="BP2153" s="111"/>
    </row>
    <row r="2154" spans="60:68" x14ac:dyDescent="0.3">
      <c r="BH2154" s="108" t="str">
        <f t="shared" si="64"/>
        <v/>
      </c>
      <c r="BI2154" s="22"/>
      <c r="BJ2154" s="22"/>
      <c r="BK2154" s="53"/>
      <c r="BN2154" s="53"/>
      <c r="BO2154" s="53"/>
      <c r="BP2154" s="111"/>
    </row>
    <row r="2155" spans="60:68" x14ac:dyDescent="0.3">
      <c r="BH2155" s="108" t="str">
        <f t="shared" si="64"/>
        <v/>
      </c>
      <c r="BI2155" s="22"/>
      <c r="BJ2155" s="22"/>
      <c r="BK2155" s="53"/>
      <c r="BN2155" s="53"/>
      <c r="BO2155" s="53"/>
      <c r="BP2155" s="111"/>
    </row>
    <row r="2156" spans="60:68" x14ac:dyDescent="0.3">
      <c r="BH2156" s="108" t="str">
        <f t="shared" si="64"/>
        <v/>
      </c>
      <c r="BI2156" s="22"/>
      <c r="BJ2156" s="22"/>
      <c r="BK2156" s="53"/>
      <c r="BN2156" s="53"/>
      <c r="BO2156" s="53"/>
      <c r="BP2156" s="111"/>
    </row>
    <row r="2157" spans="60:68" x14ac:dyDescent="0.3">
      <c r="BH2157" s="108" t="str">
        <f t="shared" si="64"/>
        <v/>
      </c>
      <c r="BI2157" s="22"/>
      <c r="BJ2157" s="22"/>
      <c r="BK2157" s="53"/>
      <c r="BN2157" s="53"/>
      <c r="BO2157" s="53"/>
      <c r="BP2157" s="111"/>
    </row>
    <row r="2158" spans="60:68" x14ac:dyDescent="0.3">
      <c r="BH2158" s="108" t="str">
        <f t="shared" si="64"/>
        <v/>
      </c>
      <c r="BI2158" s="22"/>
      <c r="BJ2158" s="22"/>
      <c r="BK2158" s="53"/>
      <c r="BN2158" s="53"/>
      <c r="BO2158" s="53"/>
      <c r="BP2158" s="111"/>
    </row>
    <row r="2159" spans="60:68" x14ac:dyDescent="0.3">
      <c r="BH2159" s="108" t="str">
        <f t="shared" si="64"/>
        <v/>
      </c>
      <c r="BI2159" s="22"/>
      <c r="BJ2159" s="22"/>
      <c r="BK2159" s="53"/>
      <c r="BN2159" s="53"/>
      <c r="BO2159" s="53"/>
      <c r="BP2159" s="111"/>
    </row>
    <row r="2160" spans="60:68" x14ac:dyDescent="0.3">
      <c r="BH2160" s="108" t="str">
        <f t="shared" si="64"/>
        <v/>
      </c>
      <c r="BI2160" s="22"/>
      <c r="BJ2160" s="22"/>
      <c r="BK2160" s="53"/>
      <c r="BN2160" s="53"/>
      <c r="BO2160" s="53"/>
      <c r="BP2160" s="111"/>
    </row>
    <row r="2161" spans="60:68" x14ac:dyDescent="0.3">
      <c r="BH2161" s="108" t="str">
        <f t="shared" si="64"/>
        <v/>
      </c>
      <c r="BI2161" s="22"/>
      <c r="BJ2161" s="22"/>
      <c r="BK2161" s="53"/>
      <c r="BN2161" s="53"/>
      <c r="BO2161" s="53"/>
      <c r="BP2161" s="111"/>
    </row>
    <row r="2162" spans="60:68" x14ac:dyDescent="0.3">
      <c r="BH2162" s="108" t="str">
        <f t="shared" si="64"/>
        <v/>
      </c>
      <c r="BI2162" s="22"/>
      <c r="BJ2162" s="22"/>
      <c r="BK2162" s="53"/>
      <c r="BN2162" s="53"/>
      <c r="BO2162" s="53"/>
      <c r="BP2162" s="111"/>
    </row>
    <row r="2163" spans="60:68" x14ac:dyDescent="0.3">
      <c r="BH2163" s="108" t="str">
        <f t="shared" si="64"/>
        <v/>
      </c>
      <c r="BI2163" s="22"/>
      <c r="BJ2163" s="22"/>
      <c r="BK2163" s="53"/>
      <c r="BN2163" s="53"/>
      <c r="BO2163" s="53"/>
      <c r="BP2163" s="111"/>
    </row>
    <row r="2164" spans="60:68" x14ac:dyDescent="0.3">
      <c r="BH2164" s="108" t="str">
        <f t="shared" si="64"/>
        <v/>
      </c>
      <c r="BI2164" s="22"/>
      <c r="BJ2164" s="22"/>
      <c r="BK2164" s="53"/>
      <c r="BN2164" s="53"/>
      <c r="BO2164" s="53"/>
      <c r="BP2164" s="111"/>
    </row>
    <row r="2165" spans="60:68" x14ac:dyDescent="0.3">
      <c r="BH2165" s="108" t="str">
        <f t="shared" si="64"/>
        <v/>
      </c>
      <c r="BI2165" s="22"/>
      <c r="BJ2165" s="22"/>
      <c r="BK2165" s="53"/>
      <c r="BN2165" s="53"/>
      <c r="BO2165" s="53"/>
      <c r="BP2165" s="111"/>
    </row>
    <row r="2166" spans="60:68" x14ac:dyDescent="0.3">
      <c r="BH2166" s="108" t="str">
        <f t="shared" si="64"/>
        <v/>
      </c>
      <c r="BI2166" s="22"/>
      <c r="BJ2166" s="22"/>
      <c r="BK2166" s="53"/>
      <c r="BN2166" s="53"/>
      <c r="BO2166" s="53"/>
      <c r="BP2166" s="111"/>
    </row>
    <row r="2167" spans="60:68" x14ac:dyDescent="0.3">
      <c r="BH2167" s="108" t="str">
        <f t="shared" si="64"/>
        <v/>
      </c>
      <c r="BI2167" s="22"/>
      <c r="BJ2167" s="22"/>
      <c r="BK2167" s="53"/>
      <c r="BN2167" s="53"/>
      <c r="BO2167" s="53"/>
      <c r="BP2167" s="111"/>
    </row>
    <row r="2168" spans="60:68" x14ac:dyDescent="0.3">
      <c r="BH2168" s="108" t="str">
        <f t="shared" si="64"/>
        <v/>
      </c>
      <c r="BI2168" s="22"/>
      <c r="BJ2168" s="22"/>
      <c r="BK2168" s="53"/>
      <c r="BN2168" s="53"/>
      <c r="BO2168" s="53"/>
      <c r="BP2168" s="111"/>
    </row>
    <row r="2169" spans="60:68" x14ac:dyDescent="0.3">
      <c r="BH2169" s="108" t="str">
        <f t="shared" si="64"/>
        <v/>
      </c>
      <c r="BI2169" s="22"/>
      <c r="BJ2169" s="22"/>
      <c r="BK2169" s="53"/>
      <c r="BN2169" s="53"/>
      <c r="BO2169" s="53"/>
      <c r="BP2169" s="111"/>
    </row>
    <row r="2170" spans="60:68" x14ac:dyDescent="0.3">
      <c r="BH2170" s="108" t="str">
        <f t="shared" si="64"/>
        <v/>
      </c>
      <c r="BI2170" s="22"/>
      <c r="BJ2170" s="22"/>
      <c r="BK2170" s="53"/>
      <c r="BN2170" s="53"/>
      <c r="BO2170" s="53"/>
      <c r="BP2170" s="111"/>
    </row>
    <row r="2171" spans="60:68" x14ac:dyDescent="0.3">
      <c r="BH2171" s="108" t="str">
        <f t="shared" si="64"/>
        <v/>
      </c>
      <c r="BI2171" s="22"/>
      <c r="BJ2171" s="22"/>
      <c r="BK2171" s="53"/>
      <c r="BN2171" s="53"/>
      <c r="BO2171" s="53"/>
      <c r="BP2171" s="111"/>
    </row>
    <row r="2172" spans="60:68" x14ac:dyDescent="0.3">
      <c r="BH2172" s="108" t="str">
        <f t="shared" si="64"/>
        <v/>
      </c>
      <c r="BI2172" s="22"/>
      <c r="BJ2172" s="22"/>
      <c r="BK2172" s="53"/>
      <c r="BN2172" s="53"/>
      <c r="BO2172" s="53"/>
      <c r="BP2172" s="111"/>
    </row>
    <row r="2173" spans="60:68" x14ac:dyDescent="0.3">
      <c r="BH2173" s="108" t="str">
        <f t="shared" si="64"/>
        <v/>
      </c>
      <c r="BI2173" s="22"/>
      <c r="BJ2173" s="22"/>
      <c r="BK2173" s="53"/>
      <c r="BN2173" s="53"/>
      <c r="BO2173" s="53"/>
      <c r="BP2173" s="111"/>
    </row>
    <row r="2174" spans="60:68" x14ac:dyDescent="0.3">
      <c r="BH2174" s="108" t="str">
        <f t="shared" si="64"/>
        <v/>
      </c>
      <c r="BI2174" s="22"/>
      <c r="BJ2174" s="22"/>
      <c r="BK2174" s="53"/>
      <c r="BN2174" s="53"/>
      <c r="BO2174" s="53"/>
      <c r="BP2174" s="111"/>
    </row>
    <row r="2175" spans="60:68" x14ac:dyDescent="0.3">
      <c r="BH2175" s="108" t="str">
        <f t="shared" si="64"/>
        <v/>
      </c>
      <c r="BI2175" s="22"/>
      <c r="BJ2175" s="22"/>
      <c r="BK2175" s="53"/>
      <c r="BN2175" s="53"/>
      <c r="BO2175" s="53"/>
      <c r="BP2175" s="111"/>
    </row>
    <row r="2176" spans="60:68" x14ac:dyDescent="0.3">
      <c r="BH2176" s="108" t="str">
        <f t="shared" si="64"/>
        <v/>
      </c>
      <c r="BI2176" s="22"/>
      <c r="BJ2176" s="22"/>
      <c r="BK2176" s="53"/>
      <c r="BN2176" s="53"/>
      <c r="BO2176" s="53"/>
      <c r="BP2176" s="111"/>
    </row>
    <row r="2177" spans="60:68" x14ac:dyDescent="0.3">
      <c r="BH2177" s="108" t="str">
        <f t="shared" si="64"/>
        <v/>
      </c>
      <c r="BI2177" s="22"/>
      <c r="BJ2177" s="22"/>
      <c r="BK2177" s="53"/>
      <c r="BN2177" s="53"/>
      <c r="BO2177" s="53"/>
      <c r="BP2177" s="111"/>
    </row>
    <row r="2178" spans="60:68" x14ac:dyDescent="0.3">
      <c r="BH2178" s="108" t="str">
        <f t="shared" si="64"/>
        <v/>
      </c>
      <c r="BI2178" s="22"/>
      <c r="BJ2178" s="22"/>
      <c r="BK2178" s="53"/>
      <c r="BN2178" s="53"/>
      <c r="BO2178" s="53"/>
      <c r="BP2178" s="111"/>
    </row>
    <row r="2179" spans="60:68" x14ac:dyDescent="0.3">
      <c r="BH2179" s="108" t="str">
        <f t="shared" si="64"/>
        <v/>
      </c>
      <c r="BI2179" s="22"/>
      <c r="BJ2179" s="22"/>
      <c r="BK2179" s="53"/>
      <c r="BN2179" s="53"/>
      <c r="BO2179" s="53"/>
      <c r="BP2179" s="111"/>
    </row>
    <row r="2180" spans="60:68" x14ac:dyDescent="0.3">
      <c r="BH2180" s="108" t="str">
        <f t="shared" ref="BH2180:BH2243" si="65">IF(OR(D2180="Aatrium/Fuajee",D2180="Kabinet/Büroo",D2180="Koridor",D2180="Koristus- ja hooldusruum",D2180="Kööginurk/Köök",D2180="Nõupidamise ruum",D2180="Ooteruum/Teenindusruum",D2180="Puhkeruum",D2180="WC"), 1, "")</f>
        <v/>
      </c>
      <c r="BI2180" s="22"/>
      <c r="BJ2180" s="22"/>
      <c r="BK2180" s="53"/>
      <c r="BN2180" s="53"/>
      <c r="BO2180" s="53"/>
      <c r="BP2180" s="111"/>
    </row>
    <row r="2181" spans="60:68" x14ac:dyDescent="0.3">
      <c r="BH2181" s="108" t="str">
        <f t="shared" si="65"/>
        <v/>
      </c>
      <c r="BI2181" s="22"/>
      <c r="BJ2181" s="22"/>
      <c r="BK2181" s="53"/>
      <c r="BN2181" s="53"/>
      <c r="BO2181" s="53"/>
      <c r="BP2181" s="111"/>
    </row>
    <row r="2182" spans="60:68" x14ac:dyDescent="0.3">
      <c r="BH2182" s="108" t="str">
        <f t="shared" si="65"/>
        <v/>
      </c>
      <c r="BI2182" s="22"/>
      <c r="BJ2182" s="22"/>
      <c r="BK2182" s="53"/>
      <c r="BN2182" s="53"/>
      <c r="BO2182" s="53"/>
      <c r="BP2182" s="111"/>
    </row>
    <row r="2183" spans="60:68" x14ac:dyDescent="0.3">
      <c r="BH2183" s="108" t="str">
        <f t="shared" si="65"/>
        <v/>
      </c>
      <c r="BI2183" s="22"/>
      <c r="BJ2183" s="22"/>
      <c r="BK2183" s="53"/>
      <c r="BN2183" s="53"/>
      <c r="BO2183" s="53"/>
      <c r="BP2183" s="111"/>
    </row>
    <row r="2184" spans="60:68" x14ac:dyDescent="0.3">
      <c r="BH2184" s="108" t="str">
        <f t="shared" si="65"/>
        <v/>
      </c>
      <c r="BI2184" s="22"/>
      <c r="BJ2184" s="22"/>
      <c r="BK2184" s="53"/>
      <c r="BN2184" s="53"/>
      <c r="BO2184" s="53"/>
      <c r="BP2184" s="111"/>
    </row>
    <row r="2185" spans="60:68" x14ac:dyDescent="0.3">
      <c r="BH2185" s="108" t="str">
        <f t="shared" si="65"/>
        <v/>
      </c>
      <c r="BI2185" s="22"/>
      <c r="BJ2185" s="22"/>
      <c r="BK2185" s="53"/>
      <c r="BN2185" s="53"/>
      <c r="BO2185" s="53"/>
      <c r="BP2185" s="111"/>
    </row>
    <row r="2186" spans="60:68" x14ac:dyDescent="0.3">
      <c r="BH2186" s="108" t="str">
        <f t="shared" si="65"/>
        <v/>
      </c>
      <c r="BI2186" s="22"/>
      <c r="BJ2186" s="22"/>
      <c r="BK2186" s="53"/>
      <c r="BN2186" s="53"/>
      <c r="BO2186" s="53"/>
      <c r="BP2186" s="111"/>
    </row>
    <row r="2187" spans="60:68" x14ac:dyDescent="0.3">
      <c r="BH2187" s="108" t="str">
        <f t="shared" si="65"/>
        <v/>
      </c>
      <c r="BI2187" s="22"/>
      <c r="BJ2187" s="22"/>
      <c r="BK2187" s="53"/>
      <c r="BN2187" s="53"/>
      <c r="BO2187" s="53"/>
      <c r="BP2187" s="111"/>
    </row>
    <row r="2188" spans="60:68" x14ac:dyDescent="0.3">
      <c r="BH2188" s="108" t="str">
        <f t="shared" si="65"/>
        <v/>
      </c>
      <c r="BI2188" s="22"/>
      <c r="BJ2188" s="22"/>
      <c r="BK2188" s="53"/>
      <c r="BN2188" s="53"/>
      <c r="BO2188" s="53"/>
      <c r="BP2188" s="111"/>
    </row>
    <row r="2189" spans="60:68" x14ac:dyDescent="0.3">
      <c r="BH2189" s="108" t="str">
        <f t="shared" si="65"/>
        <v/>
      </c>
      <c r="BI2189" s="22"/>
      <c r="BJ2189" s="22"/>
      <c r="BK2189" s="53"/>
      <c r="BN2189" s="53"/>
      <c r="BO2189" s="53"/>
      <c r="BP2189" s="111"/>
    </row>
    <row r="2190" spans="60:68" x14ac:dyDescent="0.3">
      <c r="BH2190" s="108" t="str">
        <f t="shared" si="65"/>
        <v/>
      </c>
      <c r="BI2190" s="22"/>
      <c r="BJ2190" s="22"/>
      <c r="BK2190" s="53"/>
      <c r="BN2190" s="53"/>
      <c r="BO2190" s="53"/>
      <c r="BP2190" s="111"/>
    </row>
    <row r="2191" spans="60:68" x14ac:dyDescent="0.3">
      <c r="BH2191" s="108" t="str">
        <f t="shared" si="65"/>
        <v/>
      </c>
      <c r="BI2191" s="22"/>
      <c r="BJ2191" s="22"/>
      <c r="BK2191" s="53"/>
      <c r="BN2191" s="53"/>
      <c r="BO2191" s="53"/>
      <c r="BP2191" s="111"/>
    </row>
    <row r="2192" spans="60:68" x14ac:dyDescent="0.3">
      <c r="BH2192" s="108" t="str">
        <f t="shared" si="65"/>
        <v/>
      </c>
      <c r="BI2192" s="22"/>
      <c r="BJ2192" s="22"/>
      <c r="BK2192" s="53"/>
      <c r="BN2192" s="53"/>
      <c r="BO2192" s="53"/>
      <c r="BP2192" s="111"/>
    </row>
    <row r="2193" spans="60:68" x14ac:dyDescent="0.3">
      <c r="BH2193" s="108" t="str">
        <f t="shared" si="65"/>
        <v/>
      </c>
      <c r="BI2193" s="22"/>
      <c r="BJ2193" s="22"/>
      <c r="BK2193" s="53"/>
      <c r="BN2193" s="53"/>
      <c r="BO2193" s="53"/>
      <c r="BP2193" s="111"/>
    </row>
    <row r="2194" spans="60:68" x14ac:dyDescent="0.3">
      <c r="BH2194" s="108" t="str">
        <f t="shared" si="65"/>
        <v/>
      </c>
      <c r="BI2194" s="22"/>
      <c r="BJ2194" s="22"/>
      <c r="BK2194" s="53"/>
      <c r="BN2194" s="53"/>
      <c r="BO2194" s="53"/>
      <c r="BP2194" s="111"/>
    </row>
    <row r="2195" spans="60:68" x14ac:dyDescent="0.3">
      <c r="BH2195" s="108" t="str">
        <f t="shared" si="65"/>
        <v/>
      </c>
      <c r="BI2195" s="22"/>
      <c r="BJ2195" s="22"/>
      <c r="BK2195" s="53"/>
      <c r="BN2195" s="53"/>
      <c r="BO2195" s="53"/>
      <c r="BP2195" s="111"/>
    </row>
    <row r="2196" spans="60:68" x14ac:dyDescent="0.3">
      <c r="BH2196" s="108" t="str">
        <f t="shared" si="65"/>
        <v/>
      </c>
      <c r="BI2196" s="22"/>
      <c r="BJ2196" s="22"/>
      <c r="BK2196" s="53"/>
      <c r="BN2196" s="53"/>
      <c r="BO2196" s="53"/>
      <c r="BP2196" s="111"/>
    </row>
    <row r="2197" spans="60:68" x14ac:dyDescent="0.3">
      <c r="BH2197" s="108" t="str">
        <f t="shared" si="65"/>
        <v/>
      </c>
      <c r="BI2197" s="22"/>
      <c r="BJ2197" s="22"/>
      <c r="BK2197" s="53"/>
      <c r="BN2197" s="53"/>
      <c r="BO2197" s="53"/>
      <c r="BP2197" s="111"/>
    </row>
    <row r="2198" spans="60:68" x14ac:dyDescent="0.3">
      <c r="BH2198" s="108" t="str">
        <f t="shared" si="65"/>
        <v/>
      </c>
      <c r="BI2198" s="22"/>
      <c r="BJ2198" s="22"/>
      <c r="BK2198" s="53"/>
      <c r="BN2198" s="53"/>
      <c r="BO2198" s="53"/>
      <c r="BP2198" s="111"/>
    </row>
    <row r="2199" spans="60:68" x14ac:dyDescent="0.3">
      <c r="BH2199" s="108" t="str">
        <f t="shared" si="65"/>
        <v/>
      </c>
      <c r="BI2199" s="22"/>
      <c r="BJ2199" s="22"/>
      <c r="BK2199" s="53"/>
      <c r="BN2199" s="53"/>
      <c r="BO2199" s="53"/>
      <c r="BP2199" s="111"/>
    </row>
    <row r="2200" spans="60:68" x14ac:dyDescent="0.3">
      <c r="BH2200" s="108" t="str">
        <f t="shared" si="65"/>
        <v/>
      </c>
      <c r="BI2200" s="22"/>
      <c r="BJ2200" s="22"/>
      <c r="BK2200" s="53"/>
      <c r="BN2200" s="53"/>
      <c r="BO2200" s="53"/>
      <c r="BP2200" s="111"/>
    </row>
    <row r="2201" spans="60:68" x14ac:dyDescent="0.3">
      <c r="BH2201" s="108" t="str">
        <f t="shared" si="65"/>
        <v/>
      </c>
      <c r="BI2201" s="22"/>
      <c r="BJ2201" s="22"/>
      <c r="BK2201" s="53"/>
      <c r="BN2201" s="53"/>
      <c r="BO2201" s="53"/>
      <c r="BP2201" s="111"/>
    </row>
    <row r="2202" spans="60:68" x14ac:dyDescent="0.3">
      <c r="BH2202" s="108" t="str">
        <f t="shared" si="65"/>
        <v/>
      </c>
      <c r="BI2202" s="22"/>
      <c r="BJ2202" s="22"/>
      <c r="BK2202" s="53"/>
      <c r="BN2202" s="53"/>
      <c r="BO2202" s="53"/>
      <c r="BP2202" s="111"/>
    </row>
    <row r="2203" spans="60:68" x14ac:dyDescent="0.3">
      <c r="BH2203" s="108" t="str">
        <f t="shared" si="65"/>
        <v/>
      </c>
      <c r="BI2203" s="22"/>
      <c r="BJ2203" s="22"/>
      <c r="BK2203" s="53"/>
      <c r="BN2203" s="53"/>
      <c r="BO2203" s="53"/>
      <c r="BP2203" s="111"/>
    </row>
    <row r="2204" spans="60:68" x14ac:dyDescent="0.3">
      <c r="BH2204" s="108" t="str">
        <f t="shared" si="65"/>
        <v/>
      </c>
      <c r="BI2204" s="22"/>
      <c r="BJ2204" s="22"/>
      <c r="BK2204" s="53"/>
      <c r="BN2204" s="53"/>
      <c r="BO2204" s="53"/>
      <c r="BP2204" s="111"/>
    </row>
    <row r="2205" spans="60:68" x14ac:dyDescent="0.3">
      <c r="BH2205" s="108" t="str">
        <f t="shared" si="65"/>
        <v/>
      </c>
      <c r="BI2205" s="22"/>
      <c r="BJ2205" s="22"/>
      <c r="BK2205" s="53"/>
      <c r="BN2205" s="53"/>
      <c r="BO2205" s="53"/>
      <c r="BP2205" s="111"/>
    </row>
    <row r="2206" spans="60:68" x14ac:dyDescent="0.3">
      <c r="BH2206" s="108" t="str">
        <f t="shared" si="65"/>
        <v/>
      </c>
      <c r="BI2206" s="22"/>
      <c r="BJ2206" s="22"/>
      <c r="BK2206" s="53"/>
      <c r="BN2206" s="53"/>
      <c r="BO2206" s="53"/>
      <c r="BP2206" s="111"/>
    </row>
    <row r="2207" spans="60:68" x14ac:dyDescent="0.3">
      <c r="BH2207" s="108" t="str">
        <f t="shared" si="65"/>
        <v/>
      </c>
      <c r="BI2207" s="22"/>
      <c r="BJ2207" s="22"/>
      <c r="BK2207" s="53"/>
      <c r="BN2207" s="53"/>
      <c r="BO2207" s="53"/>
      <c r="BP2207" s="111"/>
    </row>
    <row r="2208" spans="60:68" x14ac:dyDescent="0.3">
      <c r="BH2208" s="108" t="str">
        <f t="shared" si="65"/>
        <v/>
      </c>
      <c r="BI2208" s="22"/>
      <c r="BJ2208" s="22"/>
      <c r="BK2208" s="53"/>
      <c r="BN2208" s="53"/>
      <c r="BO2208" s="53"/>
      <c r="BP2208" s="111"/>
    </row>
    <row r="2209" spans="60:68" x14ac:dyDescent="0.3">
      <c r="BH2209" s="108" t="str">
        <f t="shared" si="65"/>
        <v/>
      </c>
      <c r="BI2209" s="22"/>
      <c r="BJ2209" s="22"/>
      <c r="BK2209" s="53"/>
      <c r="BN2209" s="53"/>
      <c r="BO2209" s="53"/>
      <c r="BP2209" s="111"/>
    </row>
    <row r="2210" spans="60:68" x14ac:dyDescent="0.3">
      <c r="BH2210" s="108" t="str">
        <f t="shared" si="65"/>
        <v/>
      </c>
      <c r="BI2210" s="22"/>
      <c r="BJ2210" s="22"/>
      <c r="BK2210" s="53"/>
      <c r="BN2210" s="53"/>
      <c r="BO2210" s="53"/>
      <c r="BP2210" s="111"/>
    </row>
    <row r="2211" spans="60:68" x14ac:dyDescent="0.3">
      <c r="BH2211" s="108" t="str">
        <f t="shared" si="65"/>
        <v/>
      </c>
      <c r="BI2211" s="22"/>
      <c r="BJ2211" s="22"/>
      <c r="BK2211" s="53"/>
      <c r="BN2211" s="53"/>
      <c r="BO2211" s="53"/>
      <c r="BP2211" s="111"/>
    </row>
    <row r="2212" spans="60:68" x14ac:dyDescent="0.3">
      <c r="BH2212" s="108" t="str">
        <f t="shared" si="65"/>
        <v/>
      </c>
      <c r="BI2212" s="22"/>
      <c r="BJ2212" s="22"/>
      <c r="BK2212" s="53"/>
      <c r="BN2212" s="53"/>
      <c r="BO2212" s="53"/>
      <c r="BP2212" s="111"/>
    </row>
    <row r="2213" spans="60:68" x14ac:dyDescent="0.3">
      <c r="BH2213" s="108" t="str">
        <f t="shared" si="65"/>
        <v/>
      </c>
      <c r="BI2213" s="22"/>
      <c r="BJ2213" s="22"/>
      <c r="BK2213" s="53"/>
      <c r="BN2213" s="53"/>
      <c r="BO2213" s="53"/>
      <c r="BP2213" s="111"/>
    </row>
    <row r="2214" spans="60:68" x14ac:dyDescent="0.3">
      <c r="BH2214" s="108" t="str">
        <f t="shared" si="65"/>
        <v/>
      </c>
      <c r="BI2214" s="22"/>
      <c r="BJ2214" s="22"/>
      <c r="BK2214" s="53"/>
      <c r="BN2214" s="53"/>
      <c r="BO2214" s="53"/>
      <c r="BP2214" s="111"/>
    </row>
    <row r="2215" spans="60:68" x14ac:dyDescent="0.3">
      <c r="BH2215" s="108" t="str">
        <f t="shared" si="65"/>
        <v/>
      </c>
      <c r="BI2215" s="22"/>
      <c r="BJ2215" s="22"/>
      <c r="BK2215" s="53"/>
      <c r="BN2215" s="53"/>
      <c r="BO2215" s="53"/>
      <c r="BP2215" s="111"/>
    </row>
    <row r="2216" spans="60:68" x14ac:dyDescent="0.3">
      <c r="BH2216" s="108" t="str">
        <f t="shared" si="65"/>
        <v/>
      </c>
      <c r="BI2216" s="22"/>
      <c r="BJ2216" s="22"/>
      <c r="BK2216" s="53"/>
      <c r="BN2216" s="53"/>
      <c r="BO2216" s="53"/>
      <c r="BP2216" s="111"/>
    </row>
    <row r="2217" spans="60:68" x14ac:dyDescent="0.3">
      <c r="BH2217" s="108" t="str">
        <f t="shared" si="65"/>
        <v/>
      </c>
      <c r="BI2217" s="22"/>
      <c r="BJ2217" s="22"/>
      <c r="BK2217" s="53"/>
      <c r="BN2217" s="53"/>
      <c r="BO2217" s="53"/>
      <c r="BP2217" s="111"/>
    </row>
    <row r="2218" spans="60:68" x14ac:dyDescent="0.3">
      <c r="BH2218" s="108" t="str">
        <f t="shared" si="65"/>
        <v/>
      </c>
      <c r="BI2218" s="22"/>
      <c r="BJ2218" s="22"/>
      <c r="BK2218" s="53"/>
      <c r="BN2218" s="53"/>
      <c r="BO2218" s="53"/>
      <c r="BP2218" s="111"/>
    </row>
    <row r="2219" spans="60:68" x14ac:dyDescent="0.3">
      <c r="BH2219" s="108" t="str">
        <f t="shared" si="65"/>
        <v/>
      </c>
      <c r="BI2219" s="22"/>
      <c r="BJ2219" s="22"/>
      <c r="BK2219" s="53"/>
      <c r="BN2219" s="53"/>
      <c r="BO2219" s="53"/>
      <c r="BP2219" s="111"/>
    </row>
    <row r="2220" spans="60:68" x14ac:dyDescent="0.3">
      <c r="BH2220" s="108" t="str">
        <f t="shared" si="65"/>
        <v/>
      </c>
      <c r="BI2220" s="22"/>
      <c r="BJ2220" s="22"/>
      <c r="BK2220" s="53"/>
      <c r="BN2220" s="53"/>
      <c r="BO2220" s="53"/>
      <c r="BP2220" s="111"/>
    </row>
    <row r="2221" spans="60:68" x14ac:dyDescent="0.3">
      <c r="BH2221" s="108" t="str">
        <f t="shared" si="65"/>
        <v/>
      </c>
      <c r="BI2221" s="22"/>
      <c r="BJ2221" s="22"/>
      <c r="BK2221" s="53"/>
      <c r="BN2221" s="53"/>
      <c r="BO2221" s="53"/>
      <c r="BP2221" s="111"/>
    </row>
    <row r="2222" spans="60:68" x14ac:dyDescent="0.3">
      <c r="BH2222" s="108" t="str">
        <f t="shared" si="65"/>
        <v/>
      </c>
      <c r="BI2222" s="22"/>
      <c r="BJ2222" s="22"/>
      <c r="BK2222" s="53"/>
      <c r="BN2222" s="53"/>
      <c r="BO2222" s="53"/>
      <c r="BP2222" s="111"/>
    </row>
    <row r="2223" spans="60:68" x14ac:dyDescent="0.3">
      <c r="BH2223" s="108" t="str">
        <f t="shared" si="65"/>
        <v/>
      </c>
      <c r="BI2223" s="22"/>
      <c r="BJ2223" s="22"/>
      <c r="BK2223" s="53"/>
      <c r="BN2223" s="53"/>
      <c r="BO2223" s="53"/>
      <c r="BP2223" s="111"/>
    </row>
    <row r="2224" spans="60:68" x14ac:dyDescent="0.3">
      <c r="BH2224" s="108" t="str">
        <f t="shared" si="65"/>
        <v/>
      </c>
      <c r="BI2224" s="22"/>
      <c r="BJ2224" s="22"/>
      <c r="BK2224" s="53"/>
      <c r="BN2224" s="53"/>
      <c r="BO2224" s="53"/>
      <c r="BP2224" s="111"/>
    </row>
    <row r="2225" spans="60:68" x14ac:dyDescent="0.3">
      <c r="BH2225" s="108" t="str">
        <f t="shared" si="65"/>
        <v/>
      </c>
      <c r="BI2225" s="22"/>
      <c r="BJ2225" s="22"/>
      <c r="BK2225" s="53"/>
      <c r="BN2225" s="53"/>
      <c r="BO2225" s="53"/>
      <c r="BP2225" s="111"/>
    </row>
    <row r="2226" spans="60:68" x14ac:dyDescent="0.3">
      <c r="BH2226" s="108" t="str">
        <f t="shared" si="65"/>
        <v/>
      </c>
      <c r="BI2226" s="22"/>
      <c r="BJ2226" s="22"/>
      <c r="BK2226" s="53"/>
      <c r="BN2226" s="53"/>
      <c r="BO2226" s="53"/>
      <c r="BP2226" s="111"/>
    </row>
    <row r="2227" spans="60:68" x14ac:dyDescent="0.3">
      <c r="BH2227" s="108" t="str">
        <f t="shared" si="65"/>
        <v/>
      </c>
      <c r="BI2227" s="22"/>
      <c r="BJ2227" s="22"/>
      <c r="BK2227" s="53"/>
      <c r="BN2227" s="53"/>
      <c r="BO2227" s="53"/>
      <c r="BP2227" s="111"/>
    </row>
    <row r="2228" spans="60:68" x14ac:dyDescent="0.3">
      <c r="BH2228" s="108" t="str">
        <f t="shared" si="65"/>
        <v/>
      </c>
      <c r="BI2228" s="22"/>
      <c r="BJ2228" s="22"/>
      <c r="BK2228" s="53"/>
      <c r="BN2228" s="53"/>
      <c r="BO2228" s="53"/>
      <c r="BP2228" s="111"/>
    </row>
    <row r="2229" spans="60:68" x14ac:dyDescent="0.3">
      <c r="BH2229" s="108" t="str">
        <f t="shared" si="65"/>
        <v/>
      </c>
      <c r="BI2229" s="22"/>
      <c r="BJ2229" s="22"/>
      <c r="BK2229" s="53"/>
      <c r="BN2229" s="53"/>
      <c r="BO2229" s="53"/>
      <c r="BP2229" s="111"/>
    </row>
    <row r="2230" spans="60:68" x14ac:dyDescent="0.3">
      <c r="BH2230" s="108" t="str">
        <f t="shared" si="65"/>
        <v/>
      </c>
      <c r="BI2230" s="22"/>
      <c r="BJ2230" s="22"/>
      <c r="BK2230" s="53"/>
      <c r="BN2230" s="53"/>
      <c r="BO2230" s="53"/>
      <c r="BP2230" s="111"/>
    </row>
    <row r="2231" spans="60:68" x14ac:dyDescent="0.3">
      <c r="BH2231" s="108" t="str">
        <f t="shared" si="65"/>
        <v/>
      </c>
      <c r="BI2231" s="22"/>
      <c r="BJ2231" s="22"/>
      <c r="BK2231" s="53"/>
      <c r="BN2231" s="53"/>
      <c r="BO2231" s="53"/>
      <c r="BP2231" s="111"/>
    </row>
    <row r="2232" spans="60:68" x14ac:dyDescent="0.3">
      <c r="BH2232" s="108" t="str">
        <f t="shared" si="65"/>
        <v/>
      </c>
      <c r="BI2232" s="22"/>
      <c r="BJ2232" s="22"/>
      <c r="BK2232" s="53"/>
      <c r="BN2232" s="53"/>
      <c r="BO2232" s="53"/>
      <c r="BP2232" s="111"/>
    </row>
    <row r="2233" spans="60:68" x14ac:dyDescent="0.3">
      <c r="BH2233" s="108" t="str">
        <f t="shared" si="65"/>
        <v/>
      </c>
      <c r="BI2233" s="22"/>
      <c r="BJ2233" s="22"/>
      <c r="BK2233" s="53"/>
      <c r="BN2233" s="53"/>
      <c r="BO2233" s="53"/>
      <c r="BP2233" s="111"/>
    </row>
    <row r="2234" spans="60:68" x14ac:dyDescent="0.3">
      <c r="BH2234" s="108" t="str">
        <f t="shared" si="65"/>
        <v/>
      </c>
      <c r="BI2234" s="22"/>
      <c r="BJ2234" s="22"/>
      <c r="BK2234" s="53"/>
      <c r="BN2234" s="53"/>
      <c r="BO2234" s="53"/>
      <c r="BP2234" s="111"/>
    </row>
    <row r="2235" spans="60:68" x14ac:dyDescent="0.3">
      <c r="BH2235" s="108" t="str">
        <f t="shared" si="65"/>
        <v/>
      </c>
      <c r="BI2235" s="22"/>
      <c r="BJ2235" s="22"/>
      <c r="BK2235" s="53"/>
      <c r="BN2235" s="53"/>
      <c r="BO2235" s="53"/>
      <c r="BP2235" s="111"/>
    </row>
    <row r="2236" spans="60:68" x14ac:dyDescent="0.3">
      <c r="BH2236" s="108" t="str">
        <f t="shared" si="65"/>
        <v/>
      </c>
      <c r="BI2236" s="22"/>
      <c r="BJ2236" s="22"/>
      <c r="BK2236" s="53"/>
      <c r="BN2236" s="53"/>
      <c r="BO2236" s="53"/>
      <c r="BP2236" s="111"/>
    </row>
    <row r="2237" spans="60:68" x14ac:dyDescent="0.3">
      <c r="BH2237" s="108" t="str">
        <f t="shared" si="65"/>
        <v/>
      </c>
      <c r="BI2237" s="22"/>
      <c r="BJ2237" s="22"/>
      <c r="BK2237" s="53"/>
      <c r="BN2237" s="53"/>
      <c r="BO2237" s="53"/>
      <c r="BP2237" s="111"/>
    </row>
    <row r="2238" spans="60:68" x14ac:dyDescent="0.3">
      <c r="BH2238" s="108" t="str">
        <f t="shared" si="65"/>
        <v/>
      </c>
      <c r="BI2238" s="22"/>
      <c r="BJ2238" s="22"/>
      <c r="BK2238" s="53"/>
      <c r="BN2238" s="53"/>
      <c r="BO2238" s="53"/>
      <c r="BP2238" s="111"/>
    </row>
    <row r="2239" spans="60:68" x14ac:dyDescent="0.3">
      <c r="BH2239" s="108" t="str">
        <f t="shared" si="65"/>
        <v/>
      </c>
      <c r="BI2239" s="22"/>
      <c r="BJ2239" s="22"/>
      <c r="BK2239" s="53"/>
      <c r="BN2239" s="53"/>
      <c r="BO2239" s="53"/>
      <c r="BP2239" s="111"/>
    </row>
    <row r="2240" spans="60:68" x14ac:dyDescent="0.3">
      <c r="BH2240" s="108" t="str">
        <f t="shared" si="65"/>
        <v/>
      </c>
      <c r="BI2240" s="22"/>
      <c r="BJ2240" s="22"/>
      <c r="BK2240" s="53"/>
      <c r="BN2240" s="53"/>
      <c r="BO2240" s="53"/>
      <c r="BP2240" s="111"/>
    </row>
    <row r="2241" spans="60:68" x14ac:dyDescent="0.3">
      <c r="BH2241" s="108" t="str">
        <f t="shared" si="65"/>
        <v/>
      </c>
      <c r="BI2241" s="22"/>
      <c r="BJ2241" s="22"/>
      <c r="BK2241" s="53"/>
      <c r="BN2241" s="53"/>
      <c r="BO2241" s="53"/>
      <c r="BP2241" s="111"/>
    </row>
    <row r="2242" spans="60:68" x14ac:dyDescent="0.3">
      <c r="BH2242" s="108" t="str">
        <f t="shared" si="65"/>
        <v/>
      </c>
      <c r="BI2242" s="22"/>
      <c r="BJ2242" s="22"/>
      <c r="BK2242" s="53"/>
      <c r="BN2242" s="53"/>
      <c r="BO2242" s="53"/>
      <c r="BP2242" s="111"/>
    </row>
    <row r="2243" spans="60:68" x14ac:dyDescent="0.3">
      <c r="BH2243" s="108" t="str">
        <f t="shared" si="65"/>
        <v/>
      </c>
      <c r="BI2243" s="22"/>
      <c r="BJ2243" s="22"/>
      <c r="BK2243" s="53"/>
      <c r="BN2243" s="53"/>
      <c r="BO2243" s="53"/>
      <c r="BP2243" s="111"/>
    </row>
    <row r="2244" spans="60:68" x14ac:dyDescent="0.3">
      <c r="BH2244" s="108" t="str">
        <f t="shared" ref="BH2244:BH2307" si="66">IF(OR(D2244="Aatrium/Fuajee",D2244="Kabinet/Büroo",D2244="Koridor",D2244="Koristus- ja hooldusruum",D2244="Kööginurk/Köök",D2244="Nõupidamise ruum",D2244="Ooteruum/Teenindusruum",D2244="Puhkeruum",D2244="WC"), 1, "")</f>
        <v/>
      </c>
      <c r="BI2244" s="22"/>
      <c r="BJ2244" s="22"/>
      <c r="BK2244" s="53"/>
      <c r="BN2244" s="53"/>
      <c r="BO2244" s="53"/>
      <c r="BP2244" s="111"/>
    </row>
    <row r="2245" spans="60:68" x14ac:dyDescent="0.3">
      <c r="BH2245" s="108" t="str">
        <f t="shared" si="66"/>
        <v/>
      </c>
      <c r="BI2245" s="22"/>
      <c r="BJ2245" s="22"/>
      <c r="BK2245" s="53"/>
      <c r="BN2245" s="53"/>
      <c r="BO2245" s="53"/>
      <c r="BP2245" s="111"/>
    </row>
    <row r="2246" spans="60:68" x14ac:dyDescent="0.3">
      <c r="BH2246" s="108" t="str">
        <f t="shared" si="66"/>
        <v/>
      </c>
      <c r="BI2246" s="22"/>
      <c r="BJ2246" s="22"/>
      <c r="BK2246" s="53"/>
      <c r="BN2246" s="53"/>
      <c r="BO2246" s="53"/>
      <c r="BP2246" s="111"/>
    </row>
    <row r="2247" spans="60:68" x14ac:dyDescent="0.3">
      <c r="BH2247" s="108" t="str">
        <f t="shared" si="66"/>
        <v/>
      </c>
      <c r="BI2247" s="22"/>
      <c r="BJ2247" s="22"/>
      <c r="BK2247" s="53"/>
      <c r="BN2247" s="53"/>
      <c r="BO2247" s="53"/>
      <c r="BP2247" s="111"/>
    </row>
    <row r="2248" spans="60:68" x14ac:dyDescent="0.3">
      <c r="BH2248" s="108" t="str">
        <f t="shared" si="66"/>
        <v/>
      </c>
      <c r="BI2248" s="22"/>
      <c r="BJ2248" s="22"/>
      <c r="BK2248" s="53"/>
      <c r="BN2248" s="53"/>
      <c r="BO2248" s="53"/>
      <c r="BP2248" s="111"/>
    </row>
    <row r="2249" spans="60:68" x14ac:dyDescent="0.3">
      <c r="BH2249" s="108" t="str">
        <f t="shared" si="66"/>
        <v/>
      </c>
      <c r="BI2249" s="22"/>
      <c r="BJ2249" s="22"/>
      <c r="BK2249" s="53"/>
      <c r="BN2249" s="53"/>
      <c r="BO2249" s="53"/>
      <c r="BP2249" s="111"/>
    </row>
    <row r="2250" spans="60:68" x14ac:dyDescent="0.3">
      <c r="BH2250" s="108" t="str">
        <f t="shared" si="66"/>
        <v/>
      </c>
      <c r="BI2250" s="22"/>
      <c r="BJ2250" s="22"/>
      <c r="BK2250" s="53"/>
      <c r="BN2250" s="53"/>
      <c r="BO2250" s="53"/>
      <c r="BP2250" s="111"/>
    </row>
    <row r="2251" spans="60:68" x14ac:dyDescent="0.3">
      <c r="BH2251" s="108" t="str">
        <f t="shared" si="66"/>
        <v/>
      </c>
      <c r="BI2251" s="22"/>
      <c r="BJ2251" s="22"/>
      <c r="BK2251" s="53"/>
      <c r="BN2251" s="53"/>
      <c r="BO2251" s="53"/>
      <c r="BP2251" s="111"/>
    </row>
    <row r="2252" spans="60:68" x14ac:dyDescent="0.3">
      <c r="BH2252" s="108" t="str">
        <f t="shared" si="66"/>
        <v/>
      </c>
      <c r="BI2252" s="22"/>
      <c r="BJ2252" s="22"/>
      <c r="BK2252" s="53"/>
      <c r="BN2252" s="53"/>
      <c r="BO2252" s="53"/>
      <c r="BP2252" s="111"/>
    </row>
    <row r="2253" spans="60:68" x14ac:dyDescent="0.3">
      <c r="BH2253" s="108" t="str">
        <f t="shared" si="66"/>
        <v/>
      </c>
      <c r="BI2253" s="22"/>
      <c r="BJ2253" s="22"/>
      <c r="BK2253" s="53"/>
      <c r="BN2253" s="53"/>
      <c r="BO2253" s="53"/>
      <c r="BP2253" s="111"/>
    </row>
    <row r="2254" spans="60:68" x14ac:dyDescent="0.3">
      <c r="BH2254" s="108" t="str">
        <f t="shared" si="66"/>
        <v/>
      </c>
      <c r="BI2254" s="22"/>
      <c r="BJ2254" s="22"/>
      <c r="BK2254" s="53"/>
      <c r="BN2254" s="53"/>
      <c r="BO2254" s="53"/>
      <c r="BP2254" s="111"/>
    </row>
    <row r="2255" spans="60:68" x14ac:dyDescent="0.3">
      <c r="BH2255" s="108" t="str">
        <f t="shared" si="66"/>
        <v/>
      </c>
      <c r="BI2255" s="22"/>
      <c r="BJ2255" s="22"/>
      <c r="BK2255" s="53"/>
      <c r="BN2255" s="53"/>
      <c r="BO2255" s="53"/>
      <c r="BP2255" s="111"/>
    </row>
    <row r="2256" spans="60:68" x14ac:dyDescent="0.3">
      <c r="BH2256" s="108" t="str">
        <f t="shared" si="66"/>
        <v/>
      </c>
      <c r="BI2256" s="22"/>
      <c r="BJ2256" s="22"/>
      <c r="BK2256" s="53"/>
      <c r="BN2256" s="53"/>
      <c r="BO2256" s="53"/>
      <c r="BP2256" s="111"/>
    </row>
    <row r="2257" spans="60:68" x14ac:dyDescent="0.3">
      <c r="BH2257" s="108" t="str">
        <f t="shared" si="66"/>
        <v/>
      </c>
      <c r="BI2257" s="22"/>
      <c r="BJ2257" s="22"/>
      <c r="BK2257" s="53"/>
      <c r="BN2257" s="53"/>
      <c r="BO2257" s="53"/>
      <c r="BP2257" s="111"/>
    </row>
    <row r="2258" spans="60:68" x14ac:dyDescent="0.3">
      <c r="BH2258" s="108" t="str">
        <f t="shared" si="66"/>
        <v/>
      </c>
      <c r="BI2258" s="22"/>
      <c r="BJ2258" s="22"/>
      <c r="BK2258" s="53"/>
      <c r="BN2258" s="53"/>
      <c r="BO2258" s="53"/>
      <c r="BP2258" s="111"/>
    </row>
    <row r="2259" spans="60:68" x14ac:dyDescent="0.3">
      <c r="BH2259" s="108" t="str">
        <f t="shared" si="66"/>
        <v/>
      </c>
      <c r="BI2259" s="22"/>
      <c r="BJ2259" s="22"/>
      <c r="BK2259" s="53"/>
      <c r="BN2259" s="53"/>
      <c r="BO2259" s="53"/>
      <c r="BP2259" s="111"/>
    </row>
    <row r="2260" spans="60:68" x14ac:dyDescent="0.3">
      <c r="BH2260" s="108" t="str">
        <f t="shared" si="66"/>
        <v/>
      </c>
      <c r="BI2260" s="22"/>
      <c r="BJ2260" s="22"/>
      <c r="BK2260" s="53"/>
      <c r="BN2260" s="53"/>
      <c r="BO2260" s="53"/>
      <c r="BP2260" s="111"/>
    </row>
    <row r="2261" spans="60:68" x14ac:dyDescent="0.3">
      <c r="BH2261" s="108" t="str">
        <f t="shared" si="66"/>
        <v/>
      </c>
      <c r="BI2261" s="22"/>
      <c r="BJ2261" s="22"/>
      <c r="BK2261" s="53"/>
      <c r="BN2261" s="53"/>
      <c r="BO2261" s="53"/>
      <c r="BP2261" s="111"/>
    </row>
    <row r="2262" spans="60:68" x14ac:dyDescent="0.3">
      <c r="BH2262" s="108" t="str">
        <f t="shared" si="66"/>
        <v/>
      </c>
      <c r="BI2262" s="22"/>
      <c r="BJ2262" s="22"/>
      <c r="BK2262" s="53"/>
      <c r="BN2262" s="53"/>
      <c r="BO2262" s="53"/>
      <c r="BP2262" s="111"/>
    </row>
    <row r="2263" spans="60:68" x14ac:dyDescent="0.3">
      <c r="BH2263" s="108" t="str">
        <f t="shared" si="66"/>
        <v/>
      </c>
      <c r="BI2263" s="22"/>
      <c r="BJ2263" s="22"/>
      <c r="BK2263" s="53"/>
      <c r="BN2263" s="53"/>
      <c r="BO2263" s="53"/>
      <c r="BP2263" s="111"/>
    </row>
    <row r="2264" spans="60:68" x14ac:dyDescent="0.3">
      <c r="BH2264" s="108" t="str">
        <f t="shared" si="66"/>
        <v/>
      </c>
      <c r="BI2264" s="22"/>
      <c r="BJ2264" s="22"/>
      <c r="BK2264" s="53"/>
      <c r="BN2264" s="53"/>
      <c r="BO2264" s="53"/>
      <c r="BP2264" s="111"/>
    </row>
    <row r="2265" spans="60:68" x14ac:dyDescent="0.3">
      <c r="BH2265" s="108" t="str">
        <f t="shared" si="66"/>
        <v/>
      </c>
      <c r="BI2265" s="22"/>
      <c r="BJ2265" s="22"/>
      <c r="BK2265" s="53"/>
      <c r="BN2265" s="53"/>
      <c r="BO2265" s="53"/>
      <c r="BP2265" s="111"/>
    </row>
    <row r="2266" spans="60:68" x14ac:dyDescent="0.3">
      <c r="BH2266" s="108" t="str">
        <f t="shared" si="66"/>
        <v/>
      </c>
      <c r="BI2266" s="22"/>
      <c r="BJ2266" s="22"/>
      <c r="BK2266" s="53"/>
      <c r="BN2266" s="53"/>
      <c r="BO2266" s="53"/>
      <c r="BP2266" s="111"/>
    </row>
    <row r="2267" spans="60:68" x14ac:dyDescent="0.3">
      <c r="BH2267" s="108" t="str">
        <f t="shared" si="66"/>
        <v/>
      </c>
      <c r="BI2267" s="22"/>
      <c r="BJ2267" s="22"/>
      <c r="BK2267" s="53"/>
      <c r="BN2267" s="53"/>
      <c r="BO2267" s="53"/>
      <c r="BP2267" s="111"/>
    </row>
    <row r="2268" spans="60:68" x14ac:dyDescent="0.3">
      <c r="BH2268" s="108" t="str">
        <f t="shared" si="66"/>
        <v/>
      </c>
      <c r="BI2268" s="22"/>
      <c r="BJ2268" s="22"/>
      <c r="BK2268" s="53"/>
      <c r="BN2268" s="53"/>
      <c r="BO2268" s="53"/>
      <c r="BP2268" s="111"/>
    </row>
    <row r="2269" spans="60:68" x14ac:dyDescent="0.3">
      <c r="BH2269" s="108" t="str">
        <f t="shared" si="66"/>
        <v/>
      </c>
      <c r="BI2269" s="22"/>
      <c r="BJ2269" s="22"/>
      <c r="BK2269" s="53"/>
      <c r="BN2269" s="53"/>
      <c r="BO2269" s="53"/>
      <c r="BP2269" s="111"/>
    </row>
    <row r="2270" spans="60:68" x14ac:dyDescent="0.3">
      <c r="BH2270" s="108" t="str">
        <f t="shared" si="66"/>
        <v/>
      </c>
      <c r="BI2270" s="22"/>
      <c r="BJ2270" s="22"/>
      <c r="BK2270" s="53"/>
      <c r="BN2270" s="53"/>
      <c r="BO2270" s="53"/>
      <c r="BP2270" s="111"/>
    </row>
    <row r="2271" spans="60:68" x14ac:dyDescent="0.3">
      <c r="BH2271" s="108" t="str">
        <f t="shared" si="66"/>
        <v/>
      </c>
      <c r="BI2271" s="22"/>
      <c r="BJ2271" s="22"/>
      <c r="BK2271" s="53"/>
      <c r="BN2271" s="53"/>
      <c r="BO2271" s="53"/>
      <c r="BP2271" s="111"/>
    </row>
    <row r="2272" spans="60:68" x14ac:dyDescent="0.3">
      <c r="BH2272" s="108" t="str">
        <f t="shared" si="66"/>
        <v/>
      </c>
      <c r="BI2272" s="22"/>
      <c r="BJ2272" s="22"/>
      <c r="BK2272" s="53"/>
      <c r="BN2272" s="53"/>
      <c r="BO2272" s="53"/>
      <c r="BP2272" s="111"/>
    </row>
    <row r="2273" spans="60:68" x14ac:dyDescent="0.3">
      <c r="BH2273" s="108" t="str">
        <f t="shared" si="66"/>
        <v/>
      </c>
      <c r="BI2273" s="22"/>
      <c r="BJ2273" s="22"/>
      <c r="BK2273" s="53"/>
      <c r="BN2273" s="53"/>
      <c r="BO2273" s="53"/>
      <c r="BP2273" s="111"/>
    </row>
    <row r="2274" spans="60:68" x14ac:dyDescent="0.3">
      <c r="BH2274" s="108" t="str">
        <f t="shared" si="66"/>
        <v/>
      </c>
      <c r="BI2274" s="22"/>
      <c r="BJ2274" s="22"/>
      <c r="BK2274" s="53"/>
      <c r="BN2274" s="53"/>
      <c r="BO2274" s="53"/>
      <c r="BP2274" s="111"/>
    </row>
    <row r="2275" spans="60:68" x14ac:dyDescent="0.3">
      <c r="BH2275" s="108" t="str">
        <f t="shared" si="66"/>
        <v/>
      </c>
      <c r="BI2275" s="22"/>
      <c r="BJ2275" s="22"/>
      <c r="BK2275" s="53"/>
      <c r="BN2275" s="53"/>
      <c r="BO2275" s="53"/>
      <c r="BP2275" s="111"/>
    </row>
    <row r="2276" spans="60:68" x14ac:dyDescent="0.3">
      <c r="BH2276" s="108" t="str">
        <f t="shared" si="66"/>
        <v/>
      </c>
      <c r="BI2276" s="22"/>
      <c r="BJ2276" s="22"/>
      <c r="BK2276" s="53"/>
      <c r="BN2276" s="53"/>
      <c r="BO2276" s="53"/>
      <c r="BP2276" s="111"/>
    </row>
    <row r="2277" spans="60:68" x14ac:dyDescent="0.3">
      <c r="BH2277" s="108" t="str">
        <f t="shared" si="66"/>
        <v/>
      </c>
      <c r="BI2277" s="22"/>
      <c r="BJ2277" s="22"/>
      <c r="BK2277" s="53"/>
      <c r="BN2277" s="53"/>
      <c r="BO2277" s="53"/>
      <c r="BP2277" s="111"/>
    </row>
    <row r="2278" spans="60:68" x14ac:dyDescent="0.3">
      <c r="BH2278" s="108" t="str">
        <f t="shared" si="66"/>
        <v/>
      </c>
      <c r="BI2278" s="22"/>
      <c r="BJ2278" s="22"/>
      <c r="BK2278" s="53"/>
      <c r="BN2278" s="53"/>
      <c r="BO2278" s="53"/>
      <c r="BP2278" s="111"/>
    </row>
    <row r="2279" spans="60:68" x14ac:dyDescent="0.3">
      <c r="BH2279" s="108" t="str">
        <f t="shared" si="66"/>
        <v/>
      </c>
      <c r="BI2279" s="22"/>
      <c r="BJ2279" s="22"/>
      <c r="BK2279" s="53"/>
      <c r="BN2279" s="53"/>
      <c r="BO2279" s="53"/>
      <c r="BP2279" s="111"/>
    </row>
    <row r="2280" spans="60:68" x14ac:dyDescent="0.3">
      <c r="BH2280" s="108" t="str">
        <f t="shared" si="66"/>
        <v/>
      </c>
      <c r="BI2280" s="22"/>
      <c r="BJ2280" s="22"/>
      <c r="BK2280" s="53"/>
      <c r="BN2280" s="53"/>
      <c r="BO2280" s="53"/>
      <c r="BP2280" s="111"/>
    </row>
    <row r="2281" spans="60:68" x14ac:dyDescent="0.3">
      <c r="BH2281" s="108" t="str">
        <f t="shared" si="66"/>
        <v/>
      </c>
      <c r="BI2281" s="22"/>
      <c r="BJ2281" s="22"/>
      <c r="BK2281" s="53"/>
      <c r="BN2281" s="53"/>
      <c r="BO2281" s="53"/>
      <c r="BP2281" s="111"/>
    </row>
    <row r="2282" spans="60:68" x14ac:dyDescent="0.3">
      <c r="BH2282" s="108" t="str">
        <f t="shared" si="66"/>
        <v/>
      </c>
      <c r="BI2282" s="22"/>
      <c r="BJ2282" s="22"/>
      <c r="BK2282" s="53"/>
      <c r="BN2282" s="53"/>
      <c r="BO2282" s="53"/>
      <c r="BP2282" s="111"/>
    </row>
    <row r="2283" spans="60:68" x14ac:dyDescent="0.3">
      <c r="BH2283" s="108" t="str">
        <f t="shared" si="66"/>
        <v/>
      </c>
      <c r="BI2283" s="22"/>
      <c r="BJ2283" s="22"/>
      <c r="BK2283" s="53"/>
      <c r="BN2283" s="53"/>
      <c r="BO2283" s="53"/>
      <c r="BP2283" s="111"/>
    </row>
    <row r="2284" spans="60:68" x14ac:dyDescent="0.3">
      <c r="BH2284" s="108" t="str">
        <f t="shared" si="66"/>
        <v/>
      </c>
      <c r="BI2284" s="22"/>
      <c r="BJ2284" s="22"/>
      <c r="BK2284" s="53"/>
      <c r="BN2284" s="53"/>
      <c r="BO2284" s="53"/>
      <c r="BP2284" s="111"/>
    </row>
    <row r="2285" spans="60:68" x14ac:dyDescent="0.3">
      <c r="BH2285" s="108" t="str">
        <f t="shared" si="66"/>
        <v/>
      </c>
      <c r="BI2285" s="22"/>
      <c r="BJ2285" s="22"/>
      <c r="BK2285" s="53"/>
      <c r="BN2285" s="53"/>
      <c r="BO2285" s="53"/>
      <c r="BP2285" s="111"/>
    </row>
    <row r="2286" spans="60:68" x14ac:dyDescent="0.3">
      <c r="BH2286" s="108" t="str">
        <f t="shared" si="66"/>
        <v/>
      </c>
      <c r="BI2286" s="22"/>
      <c r="BJ2286" s="22"/>
      <c r="BK2286" s="53"/>
      <c r="BN2286" s="53"/>
      <c r="BO2286" s="53"/>
      <c r="BP2286" s="111"/>
    </row>
    <row r="2287" spans="60:68" x14ac:dyDescent="0.3">
      <c r="BH2287" s="108" t="str">
        <f t="shared" si="66"/>
        <v/>
      </c>
      <c r="BI2287" s="22"/>
      <c r="BJ2287" s="22"/>
      <c r="BK2287" s="53"/>
      <c r="BN2287" s="53"/>
      <c r="BO2287" s="53"/>
      <c r="BP2287" s="111"/>
    </row>
    <row r="2288" spans="60:68" x14ac:dyDescent="0.3">
      <c r="BH2288" s="108" t="str">
        <f t="shared" si="66"/>
        <v/>
      </c>
      <c r="BI2288" s="22"/>
      <c r="BJ2288" s="22"/>
      <c r="BK2288" s="53"/>
      <c r="BN2288" s="53"/>
      <c r="BO2288" s="53"/>
      <c r="BP2288" s="111"/>
    </row>
    <row r="2289" spans="60:68" x14ac:dyDescent="0.3">
      <c r="BH2289" s="108" t="str">
        <f t="shared" si="66"/>
        <v/>
      </c>
      <c r="BI2289" s="22"/>
      <c r="BJ2289" s="22"/>
      <c r="BK2289" s="53"/>
      <c r="BN2289" s="53"/>
      <c r="BO2289" s="53"/>
      <c r="BP2289" s="111"/>
    </row>
    <row r="2290" spans="60:68" x14ac:dyDescent="0.3">
      <c r="BH2290" s="108" t="str">
        <f t="shared" si="66"/>
        <v/>
      </c>
      <c r="BI2290" s="22"/>
      <c r="BJ2290" s="22"/>
      <c r="BK2290" s="53"/>
      <c r="BN2290" s="53"/>
      <c r="BO2290" s="53"/>
      <c r="BP2290" s="111"/>
    </row>
    <row r="2291" spans="60:68" x14ac:dyDescent="0.3">
      <c r="BH2291" s="108" t="str">
        <f t="shared" si="66"/>
        <v/>
      </c>
      <c r="BI2291" s="22"/>
      <c r="BJ2291" s="22"/>
      <c r="BK2291" s="53"/>
      <c r="BN2291" s="53"/>
      <c r="BO2291" s="53"/>
      <c r="BP2291" s="111"/>
    </row>
    <row r="2292" spans="60:68" x14ac:dyDescent="0.3">
      <c r="BH2292" s="108" t="str">
        <f t="shared" si="66"/>
        <v/>
      </c>
      <c r="BI2292" s="22"/>
      <c r="BJ2292" s="22"/>
      <c r="BK2292" s="53"/>
      <c r="BN2292" s="53"/>
      <c r="BO2292" s="53"/>
      <c r="BP2292" s="111"/>
    </row>
    <row r="2293" spans="60:68" x14ac:dyDescent="0.3">
      <c r="BH2293" s="108" t="str">
        <f t="shared" si="66"/>
        <v/>
      </c>
      <c r="BI2293" s="22"/>
      <c r="BJ2293" s="22"/>
      <c r="BK2293" s="53"/>
      <c r="BN2293" s="53"/>
      <c r="BO2293" s="53"/>
      <c r="BP2293" s="111"/>
    </row>
    <row r="2294" spans="60:68" x14ac:dyDescent="0.3">
      <c r="BH2294" s="108" t="str">
        <f t="shared" si="66"/>
        <v/>
      </c>
      <c r="BI2294" s="22"/>
      <c r="BJ2294" s="22"/>
      <c r="BK2294" s="53"/>
      <c r="BN2294" s="53"/>
      <c r="BO2294" s="53"/>
      <c r="BP2294" s="111"/>
    </row>
    <row r="2295" spans="60:68" x14ac:dyDescent="0.3">
      <c r="BH2295" s="108" t="str">
        <f t="shared" si="66"/>
        <v/>
      </c>
      <c r="BI2295" s="22"/>
      <c r="BJ2295" s="22"/>
      <c r="BK2295" s="53"/>
      <c r="BN2295" s="53"/>
      <c r="BO2295" s="53"/>
      <c r="BP2295" s="111"/>
    </row>
    <row r="2296" spans="60:68" x14ac:dyDescent="0.3">
      <c r="BH2296" s="108" t="str">
        <f t="shared" si="66"/>
        <v/>
      </c>
      <c r="BI2296" s="22"/>
      <c r="BJ2296" s="22"/>
      <c r="BK2296" s="53"/>
      <c r="BN2296" s="53"/>
      <c r="BO2296" s="53"/>
      <c r="BP2296" s="111"/>
    </row>
    <row r="2297" spans="60:68" x14ac:dyDescent="0.3">
      <c r="BH2297" s="108" t="str">
        <f t="shared" si="66"/>
        <v/>
      </c>
      <c r="BI2297" s="22"/>
      <c r="BJ2297" s="22"/>
      <c r="BK2297" s="53"/>
      <c r="BN2297" s="53"/>
      <c r="BO2297" s="53"/>
      <c r="BP2297" s="111"/>
    </row>
    <row r="2298" spans="60:68" x14ac:dyDescent="0.3">
      <c r="BH2298" s="108" t="str">
        <f t="shared" si="66"/>
        <v/>
      </c>
      <c r="BI2298" s="22"/>
      <c r="BJ2298" s="22"/>
      <c r="BK2298" s="53"/>
      <c r="BN2298" s="53"/>
      <c r="BO2298" s="53"/>
      <c r="BP2298" s="111"/>
    </row>
    <row r="2299" spans="60:68" x14ac:dyDescent="0.3">
      <c r="BH2299" s="108" t="str">
        <f t="shared" si="66"/>
        <v/>
      </c>
      <c r="BI2299" s="22"/>
      <c r="BJ2299" s="22"/>
      <c r="BK2299" s="53"/>
      <c r="BN2299" s="53"/>
      <c r="BO2299" s="53"/>
      <c r="BP2299" s="111"/>
    </row>
    <row r="2300" spans="60:68" x14ac:dyDescent="0.3">
      <c r="BH2300" s="108" t="str">
        <f t="shared" si="66"/>
        <v/>
      </c>
      <c r="BI2300" s="22"/>
      <c r="BJ2300" s="22"/>
      <c r="BK2300" s="53"/>
      <c r="BN2300" s="53"/>
      <c r="BO2300" s="53"/>
      <c r="BP2300" s="111"/>
    </row>
    <row r="2301" spans="60:68" x14ac:dyDescent="0.3">
      <c r="BH2301" s="108" t="str">
        <f t="shared" si="66"/>
        <v/>
      </c>
      <c r="BI2301" s="22"/>
      <c r="BJ2301" s="22"/>
      <c r="BK2301" s="53"/>
      <c r="BN2301" s="53"/>
      <c r="BO2301" s="53"/>
      <c r="BP2301" s="111"/>
    </row>
    <row r="2302" spans="60:68" x14ac:dyDescent="0.3">
      <c r="BH2302" s="108" t="str">
        <f t="shared" si="66"/>
        <v/>
      </c>
      <c r="BI2302" s="22"/>
      <c r="BJ2302" s="22"/>
      <c r="BK2302" s="53"/>
      <c r="BN2302" s="53"/>
      <c r="BO2302" s="53"/>
      <c r="BP2302" s="111"/>
    </row>
    <row r="2303" spans="60:68" x14ac:dyDescent="0.3">
      <c r="BH2303" s="108" t="str">
        <f t="shared" si="66"/>
        <v/>
      </c>
      <c r="BI2303" s="22"/>
      <c r="BJ2303" s="22"/>
      <c r="BK2303" s="53"/>
      <c r="BN2303" s="53"/>
      <c r="BO2303" s="53"/>
      <c r="BP2303" s="111"/>
    </row>
    <row r="2304" spans="60:68" x14ac:dyDescent="0.3">
      <c r="BH2304" s="108" t="str">
        <f t="shared" si="66"/>
        <v/>
      </c>
      <c r="BI2304" s="22"/>
      <c r="BJ2304" s="22"/>
      <c r="BK2304" s="53"/>
      <c r="BN2304" s="53"/>
      <c r="BO2304" s="53"/>
      <c r="BP2304" s="111"/>
    </row>
    <row r="2305" spans="60:68" x14ac:dyDescent="0.3">
      <c r="BH2305" s="108" t="str">
        <f t="shared" si="66"/>
        <v/>
      </c>
      <c r="BI2305" s="22"/>
      <c r="BJ2305" s="22"/>
      <c r="BK2305" s="53"/>
      <c r="BN2305" s="53"/>
      <c r="BO2305" s="53"/>
      <c r="BP2305" s="111"/>
    </row>
    <row r="2306" spans="60:68" x14ac:dyDescent="0.3">
      <c r="BH2306" s="108" t="str">
        <f t="shared" si="66"/>
        <v/>
      </c>
      <c r="BI2306" s="22"/>
      <c r="BJ2306" s="22"/>
      <c r="BK2306" s="53"/>
      <c r="BN2306" s="53"/>
      <c r="BO2306" s="53"/>
      <c r="BP2306" s="111"/>
    </row>
    <row r="2307" spans="60:68" x14ac:dyDescent="0.3">
      <c r="BH2307" s="108" t="str">
        <f t="shared" si="66"/>
        <v/>
      </c>
      <c r="BI2307" s="22"/>
      <c r="BJ2307" s="22"/>
      <c r="BK2307" s="53"/>
      <c r="BN2307" s="53"/>
      <c r="BO2307" s="53"/>
      <c r="BP2307" s="111"/>
    </row>
    <row r="2308" spans="60:68" x14ac:dyDescent="0.3">
      <c r="BH2308" s="108" t="str">
        <f t="shared" ref="BH2308:BH2371" si="67">IF(OR(D2308="Aatrium/Fuajee",D2308="Kabinet/Büroo",D2308="Koridor",D2308="Koristus- ja hooldusruum",D2308="Kööginurk/Köök",D2308="Nõupidamise ruum",D2308="Ooteruum/Teenindusruum",D2308="Puhkeruum",D2308="WC"), 1, "")</f>
        <v/>
      </c>
      <c r="BI2308" s="22"/>
      <c r="BJ2308" s="22"/>
      <c r="BK2308" s="53"/>
      <c r="BN2308" s="53"/>
      <c r="BO2308" s="53"/>
      <c r="BP2308" s="111"/>
    </row>
    <row r="2309" spans="60:68" x14ac:dyDescent="0.3">
      <c r="BH2309" s="108" t="str">
        <f t="shared" si="67"/>
        <v/>
      </c>
      <c r="BI2309" s="22"/>
      <c r="BJ2309" s="22"/>
      <c r="BK2309" s="53"/>
      <c r="BN2309" s="53"/>
      <c r="BO2309" s="53"/>
      <c r="BP2309" s="111"/>
    </row>
    <row r="2310" spans="60:68" x14ac:dyDescent="0.3">
      <c r="BH2310" s="108" t="str">
        <f t="shared" si="67"/>
        <v/>
      </c>
      <c r="BI2310" s="22"/>
      <c r="BJ2310" s="22"/>
      <c r="BK2310" s="53"/>
      <c r="BN2310" s="53"/>
      <c r="BO2310" s="53"/>
      <c r="BP2310" s="111"/>
    </row>
    <row r="2311" spans="60:68" x14ac:dyDescent="0.3">
      <c r="BH2311" s="108" t="str">
        <f t="shared" si="67"/>
        <v/>
      </c>
      <c r="BI2311" s="22"/>
      <c r="BJ2311" s="22"/>
      <c r="BK2311" s="53"/>
      <c r="BN2311" s="53"/>
      <c r="BO2311" s="53"/>
      <c r="BP2311" s="111"/>
    </row>
    <row r="2312" spans="60:68" x14ac:dyDescent="0.3">
      <c r="BH2312" s="108" t="str">
        <f t="shared" si="67"/>
        <v/>
      </c>
      <c r="BI2312" s="22"/>
      <c r="BJ2312" s="22"/>
      <c r="BK2312" s="53"/>
      <c r="BN2312" s="53"/>
      <c r="BO2312" s="53"/>
      <c r="BP2312" s="111"/>
    </row>
    <row r="2313" spans="60:68" x14ac:dyDescent="0.3">
      <c r="BH2313" s="108" t="str">
        <f t="shared" si="67"/>
        <v/>
      </c>
      <c r="BI2313" s="22"/>
      <c r="BJ2313" s="22"/>
      <c r="BK2313" s="53"/>
      <c r="BN2313" s="53"/>
      <c r="BO2313" s="53"/>
      <c r="BP2313" s="111"/>
    </row>
    <row r="2314" spans="60:68" x14ac:dyDescent="0.3">
      <c r="BH2314" s="108" t="str">
        <f t="shared" si="67"/>
        <v/>
      </c>
      <c r="BI2314" s="22"/>
      <c r="BJ2314" s="22"/>
      <c r="BK2314" s="53"/>
      <c r="BN2314" s="53"/>
      <c r="BO2314" s="53"/>
      <c r="BP2314" s="111"/>
    </row>
    <row r="2315" spans="60:68" x14ac:dyDescent="0.3">
      <c r="BH2315" s="108" t="str">
        <f t="shared" si="67"/>
        <v/>
      </c>
      <c r="BI2315" s="22"/>
      <c r="BJ2315" s="22"/>
      <c r="BK2315" s="53"/>
      <c r="BN2315" s="53"/>
      <c r="BO2315" s="53"/>
      <c r="BP2315" s="111"/>
    </row>
    <row r="2316" spans="60:68" x14ac:dyDescent="0.3">
      <c r="BH2316" s="108" t="str">
        <f t="shared" si="67"/>
        <v/>
      </c>
      <c r="BI2316" s="22"/>
      <c r="BJ2316" s="22"/>
      <c r="BK2316" s="53"/>
      <c r="BN2316" s="53"/>
      <c r="BO2316" s="53"/>
      <c r="BP2316" s="111"/>
    </row>
    <row r="2317" spans="60:68" x14ac:dyDescent="0.3">
      <c r="BH2317" s="108" t="str">
        <f t="shared" si="67"/>
        <v/>
      </c>
      <c r="BI2317" s="22"/>
      <c r="BJ2317" s="22"/>
      <c r="BK2317" s="53"/>
      <c r="BN2317" s="53"/>
      <c r="BO2317" s="53"/>
      <c r="BP2317" s="111"/>
    </row>
    <row r="2318" spans="60:68" x14ac:dyDescent="0.3">
      <c r="BH2318" s="108" t="str">
        <f t="shared" si="67"/>
        <v/>
      </c>
      <c r="BI2318" s="22"/>
      <c r="BJ2318" s="22"/>
      <c r="BK2318" s="53"/>
      <c r="BN2318" s="53"/>
      <c r="BO2318" s="53"/>
      <c r="BP2318" s="111"/>
    </row>
    <row r="2319" spans="60:68" x14ac:dyDescent="0.3">
      <c r="BH2319" s="108" t="str">
        <f t="shared" si="67"/>
        <v/>
      </c>
      <c r="BI2319" s="22"/>
      <c r="BJ2319" s="22"/>
      <c r="BK2319" s="53"/>
      <c r="BN2319" s="53"/>
      <c r="BO2319" s="53"/>
      <c r="BP2319" s="111"/>
    </row>
    <row r="2320" spans="60:68" x14ac:dyDescent="0.3">
      <c r="BH2320" s="108" t="str">
        <f t="shared" si="67"/>
        <v/>
      </c>
      <c r="BI2320" s="22"/>
      <c r="BJ2320" s="22"/>
      <c r="BK2320" s="53"/>
      <c r="BN2320" s="53"/>
      <c r="BO2320" s="53"/>
      <c r="BP2320" s="111"/>
    </row>
    <row r="2321" spans="60:68" x14ac:dyDescent="0.3">
      <c r="BH2321" s="108" t="str">
        <f t="shared" si="67"/>
        <v/>
      </c>
      <c r="BI2321" s="22"/>
      <c r="BJ2321" s="22"/>
      <c r="BK2321" s="53"/>
      <c r="BN2321" s="53"/>
      <c r="BO2321" s="53"/>
      <c r="BP2321" s="111"/>
    </row>
    <row r="2322" spans="60:68" x14ac:dyDescent="0.3">
      <c r="BH2322" s="108" t="str">
        <f t="shared" si="67"/>
        <v/>
      </c>
      <c r="BI2322" s="22"/>
      <c r="BJ2322" s="22"/>
      <c r="BK2322" s="53"/>
      <c r="BN2322" s="53"/>
      <c r="BO2322" s="53"/>
      <c r="BP2322" s="111"/>
    </row>
    <row r="2323" spans="60:68" x14ac:dyDescent="0.3">
      <c r="BH2323" s="108" t="str">
        <f t="shared" si="67"/>
        <v/>
      </c>
      <c r="BI2323" s="22"/>
      <c r="BJ2323" s="22"/>
      <c r="BK2323" s="53"/>
      <c r="BN2323" s="53"/>
      <c r="BO2323" s="53"/>
      <c r="BP2323" s="111"/>
    </row>
    <row r="2324" spans="60:68" x14ac:dyDescent="0.3">
      <c r="BH2324" s="108" t="str">
        <f t="shared" si="67"/>
        <v/>
      </c>
      <c r="BI2324" s="22"/>
      <c r="BJ2324" s="22"/>
      <c r="BK2324" s="53"/>
      <c r="BN2324" s="53"/>
      <c r="BO2324" s="53"/>
      <c r="BP2324" s="111"/>
    </row>
    <row r="2325" spans="60:68" x14ac:dyDescent="0.3">
      <c r="BH2325" s="108" t="str">
        <f t="shared" si="67"/>
        <v/>
      </c>
      <c r="BI2325" s="22"/>
      <c r="BJ2325" s="22"/>
      <c r="BK2325" s="53"/>
      <c r="BN2325" s="53"/>
      <c r="BO2325" s="53"/>
      <c r="BP2325" s="111"/>
    </row>
    <row r="2326" spans="60:68" x14ac:dyDescent="0.3">
      <c r="BH2326" s="108" t="str">
        <f t="shared" si="67"/>
        <v/>
      </c>
      <c r="BI2326" s="22"/>
      <c r="BJ2326" s="22"/>
      <c r="BK2326" s="53"/>
      <c r="BN2326" s="53"/>
      <c r="BO2326" s="53"/>
      <c r="BP2326" s="111"/>
    </row>
    <row r="2327" spans="60:68" x14ac:dyDescent="0.3">
      <c r="BH2327" s="108" t="str">
        <f t="shared" si="67"/>
        <v/>
      </c>
      <c r="BI2327" s="22"/>
      <c r="BJ2327" s="22"/>
      <c r="BK2327" s="53"/>
      <c r="BN2327" s="53"/>
      <c r="BO2327" s="53"/>
      <c r="BP2327" s="111"/>
    </row>
    <row r="2328" spans="60:68" x14ac:dyDescent="0.3">
      <c r="BH2328" s="108" t="str">
        <f t="shared" si="67"/>
        <v/>
      </c>
      <c r="BI2328" s="22"/>
      <c r="BJ2328" s="22"/>
      <c r="BK2328" s="53"/>
      <c r="BN2328" s="53"/>
      <c r="BO2328" s="53"/>
      <c r="BP2328" s="111"/>
    </row>
    <row r="2329" spans="60:68" x14ac:dyDescent="0.3">
      <c r="BH2329" s="108" t="str">
        <f t="shared" si="67"/>
        <v/>
      </c>
      <c r="BI2329" s="22"/>
      <c r="BJ2329" s="22"/>
      <c r="BK2329" s="53"/>
      <c r="BN2329" s="53"/>
      <c r="BO2329" s="53"/>
      <c r="BP2329" s="111"/>
    </row>
    <row r="2330" spans="60:68" x14ac:dyDescent="0.3">
      <c r="BH2330" s="108" t="str">
        <f t="shared" si="67"/>
        <v/>
      </c>
      <c r="BI2330" s="22"/>
      <c r="BJ2330" s="22"/>
      <c r="BK2330" s="53"/>
      <c r="BN2330" s="53"/>
      <c r="BO2330" s="53"/>
      <c r="BP2330" s="111"/>
    </row>
    <row r="2331" spans="60:68" x14ac:dyDescent="0.3">
      <c r="BH2331" s="108" t="str">
        <f t="shared" si="67"/>
        <v/>
      </c>
      <c r="BI2331" s="22"/>
      <c r="BJ2331" s="22"/>
      <c r="BK2331" s="53"/>
      <c r="BN2331" s="53"/>
      <c r="BO2331" s="53"/>
      <c r="BP2331" s="111"/>
    </row>
    <row r="2332" spans="60:68" x14ac:dyDescent="0.3">
      <c r="BH2332" s="108" t="str">
        <f t="shared" si="67"/>
        <v/>
      </c>
      <c r="BI2332" s="22"/>
      <c r="BJ2332" s="22"/>
      <c r="BK2332" s="53"/>
      <c r="BN2332" s="53"/>
      <c r="BO2332" s="53"/>
      <c r="BP2332" s="111"/>
    </row>
    <row r="2333" spans="60:68" x14ac:dyDescent="0.3">
      <c r="BH2333" s="108" t="str">
        <f t="shared" si="67"/>
        <v/>
      </c>
      <c r="BI2333" s="22"/>
      <c r="BJ2333" s="22"/>
      <c r="BK2333" s="53"/>
      <c r="BN2333" s="53"/>
      <c r="BO2333" s="53"/>
      <c r="BP2333" s="111"/>
    </row>
    <row r="2334" spans="60:68" x14ac:dyDescent="0.3">
      <c r="BH2334" s="108" t="str">
        <f t="shared" si="67"/>
        <v/>
      </c>
      <c r="BI2334" s="22"/>
      <c r="BJ2334" s="22"/>
      <c r="BK2334" s="53"/>
      <c r="BN2334" s="53"/>
      <c r="BO2334" s="53"/>
      <c r="BP2334" s="111"/>
    </row>
    <row r="2335" spans="60:68" x14ac:dyDescent="0.3">
      <c r="BH2335" s="108" t="str">
        <f t="shared" si="67"/>
        <v/>
      </c>
      <c r="BI2335" s="22"/>
      <c r="BJ2335" s="22"/>
      <c r="BK2335" s="53"/>
      <c r="BN2335" s="53"/>
      <c r="BO2335" s="53"/>
      <c r="BP2335" s="111"/>
    </row>
    <row r="2336" spans="60:68" x14ac:dyDescent="0.3">
      <c r="BH2336" s="108" t="str">
        <f t="shared" si="67"/>
        <v/>
      </c>
      <c r="BI2336" s="22"/>
      <c r="BJ2336" s="22"/>
      <c r="BK2336" s="53"/>
      <c r="BN2336" s="53"/>
      <c r="BO2336" s="53"/>
      <c r="BP2336" s="111"/>
    </row>
    <row r="2337" spans="60:68" x14ac:dyDescent="0.3">
      <c r="BH2337" s="108" t="str">
        <f t="shared" si="67"/>
        <v/>
      </c>
      <c r="BI2337" s="22"/>
      <c r="BJ2337" s="22"/>
      <c r="BK2337" s="53"/>
      <c r="BN2337" s="53"/>
      <c r="BO2337" s="53"/>
      <c r="BP2337" s="111"/>
    </row>
    <row r="2338" spans="60:68" x14ac:dyDescent="0.3">
      <c r="BH2338" s="108" t="str">
        <f t="shared" si="67"/>
        <v/>
      </c>
      <c r="BI2338" s="22"/>
      <c r="BJ2338" s="22"/>
      <c r="BK2338" s="53"/>
      <c r="BN2338" s="53"/>
      <c r="BO2338" s="53"/>
      <c r="BP2338" s="111"/>
    </row>
    <row r="2339" spans="60:68" x14ac:dyDescent="0.3">
      <c r="BH2339" s="108" t="str">
        <f t="shared" si="67"/>
        <v/>
      </c>
      <c r="BI2339" s="22"/>
      <c r="BJ2339" s="22"/>
      <c r="BK2339" s="53"/>
      <c r="BN2339" s="53"/>
      <c r="BO2339" s="53"/>
      <c r="BP2339" s="111"/>
    </row>
    <row r="2340" spans="60:68" x14ac:dyDescent="0.3">
      <c r="BH2340" s="108" t="str">
        <f t="shared" si="67"/>
        <v/>
      </c>
      <c r="BI2340" s="22"/>
      <c r="BJ2340" s="22"/>
      <c r="BK2340" s="53"/>
      <c r="BN2340" s="53"/>
      <c r="BO2340" s="53"/>
      <c r="BP2340" s="111"/>
    </row>
    <row r="2341" spans="60:68" x14ac:dyDescent="0.3">
      <c r="BH2341" s="108" t="str">
        <f t="shared" si="67"/>
        <v/>
      </c>
      <c r="BI2341" s="22"/>
      <c r="BJ2341" s="22"/>
      <c r="BK2341" s="53"/>
      <c r="BN2341" s="53"/>
      <c r="BO2341" s="53"/>
      <c r="BP2341" s="111"/>
    </row>
    <row r="2342" spans="60:68" x14ac:dyDescent="0.3">
      <c r="BH2342" s="108" t="str">
        <f t="shared" si="67"/>
        <v/>
      </c>
      <c r="BI2342" s="22"/>
      <c r="BJ2342" s="22"/>
      <c r="BK2342" s="53"/>
      <c r="BN2342" s="53"/>
      <c r="BO2342" s="53"/>
      <c r="BP2342" s="111"/>
    </row>
    <row r="2343" spans="60:68" x14ac:dyDescent="0.3">
      <c r="BH2343" s="108" t="str">
        <f t="shared" si="67"/>
        <v/>
      </c>
      <c r="BI2343" s="22"/>
      <c r="BJ2343" s="22"/>
      <c r="BK2343" s="53"/>
      <c r="BN2343" s="53"/>
      <c r="BO2343" s="53"/>
      <c r="BP2343" s="111"/>
    </row>
    <row r="2344" spans="60:68" x14ac:dyDescent="0.3">
      <c r="BH2344" s="108" t="str">
        <f t="shared" si="67"/>
        <v/>
      </c>
      <c r="BI2344" s="22"/>
      <c r="BJ2344" s="22"/>
      <c r="BK2344" s="53"/>
      <c r="BN2344" s="53"/>
      <c r="BO2344" s="53"/>
      <c r="BP2344" s="111"/>
    </row>
    <row r="2345" spans="60:68" x14ac:dyDescent="0.3">
      <c r="BH2345" s="108" t="str">
        <f t="shared" si="67"/>
        <v/>
      </c>
      <c r="BI2345" s="22"/>
      <c r="BJ2345" s="22"/>
      <c r="BK2345" s="53"/>
      <c r="BN2345" s="53"/>
      <c r="BO2345" s="53"/>
      <c r="BP2345" s="111"/>
    </row>
    <row r="2346" spans="60:68" x14ac:dyDescent="0.3">
      <c r="BH2346" s="108" t="str">
        <f t="shared" si="67"/>
        <v/>
      </c>
      <c r="BI2346" s="22"/>
      <c r="BJ2346" s="22"/>
      <c r="BK2346" s="53"/>
      <c r="BN2346" s="53"/>
      <c r="BO2346" s="53"/>
      <c r="BP2346" s="111"/>
    </row>
    <row r="2347" spans="60:68" x14ac:dyDescent="0.3">
      <c r="BH2347" s="108" t="str">
        <f t="shared" si="67"/>
        <v/>
      </c>
      <c r="BI2347" s="22"/>
      <c r="BJ2347" s="22"/>
      <c r="BK2347" s="53"/>
      <c r="BN2347" s="53"/>
      <c r="BO2347" s="53"/>
      <c r="BP2347" s="111"/>
    </row>
    <row r="2348" spans="60:68" x14ac:dyDescent="0.3">
      <c r="BH2348" s="108" t="str">
        <f t="shared" si="67"/>
        <v/>
      </c>
      <c r="BI2348" s="22"/>
      <c r="BJ2348" s="22"/>
      <c r="BK2348" s="53"/>
      <c r="BN2348" s="53"/>
      <c r="BO2348" s="53"/>
      <c r="BP2348" s="111"/>
    </row>
    <row r="2349" spans="60:68" x14ac:dyDescent="0.3">
      <c r="BH2349" s="108" t="str">
        <f t="shared" si="67"/>
        <v/>
      </c>
      <c r="BI2349" s="22"/>
      <c r="BJ2349" s="22"/>
      <c r="BK2349" s="53"/>
      <c r="BN2349" s="53"/>
      <c r="BO2349" s="53"/>
      <c r="BP2349" s="111"/>
    </row>
    <row r="2350" spans="60:68" x14ac:dyDescent="0.3">
      <c r="BH2350" s="108" t="str">
        <f t="shared" si="67"/>
        <v/>
      </c>
      <c r="BI2350" s="22"/>
      <c r="BJ2350" s="22"/>
      <c r="BK2350" s="53"/>
      <c r="BN2350" s="53"/>
      <c r="BO2350" s="53"/>
      <c r="BP2350" s="111"/>
    </row>
    <row r="2351" spans="60:68" x14ac:dyDescent="0.3">
      <c r="BH2351" s="108" t="str">
        <f t="shared" si="67"/>
        <v/>
      </c>
      <c r="BI2351" s="22"/>
      <c r="BJ2351" s="22"/>
      <c r="BK2351" s="53"/>
      <c r="BN2351" s="53"/>
      <c r="BO2351" s="53"/>
      <c r="BP2351" s="111"/>
    </row>
    <row r="2352" spans="60:68" x14ac:dyDescent="0.3">
      <c r="BH2352" s="108" t="str">
        <f t="shared" si="67"/>
        <v/>
      </c>
      <c r="BI2352" s="22"/>
      <c r="BJ2352" s="22"/>
      <c r="BK2352" s="53"/>
      <c r="BN2352" s="53"/>
      <c r="BO2352" s="53"/>
      <c r="BP2352" s="111"/>
    </row>
    <row r="2353" spans="60:68" x14ac:dyDescent="0.3">
      <c r="BH2353" s="108" t="str">
        <f t="shared" si="67"/>
        <v/>
      </c>
      <c r="BI2353" s="22"/>
      <c r="BJ2353" s="22"/>
      <c r="BK2353" s="53"/>
      <c r="BN2353" s="53"/>
      <c r="BO2353" s="53"/>
      <c r="BP2353" s="111"/>
    </row>
    <row r="2354" spans="60:68" x14ac:dyDescent="0.3">
      <c r="BH2354" s="108" t="str">
        <f t="shared" si="67"/>
        <v/>
      </c>
      <c r="BI2354" s="22"/>
      <c r="BJ2354" s="22"/>
      <c r="BK2354" s="53"/>
      <c r="BN2354" s="53"/>
      <c r="BO2354" s="53"/>
      <c r="BP2354" s="111"/>
    </row>
    <row r="2355" spans="60:68" x14ac:dyDescent="0.3">
      <c r="BH2355" s="108" t="str">
        <f t="shared" si="67"/>
        <v/>
      </c>
      <c r="BI2355" s="22"/>
      <c r="BJ2355" s="22"/>
      <c r="BK2355" s="53"/>
      <c r="BN2355" s="53"/>
      <c r="BO2355" s="53"/>
      <c r="BP2355" s="111"/>
    </row>
    <row r="2356" spans="60:68" x14ac:dyDescent="0.3">
      <c r="BH2356" s="108" t="str">
        <f t="shared" si="67"/>
        <v/>
      </c>
      <c r="BI2356" s="22"/>
      <c r="BJ2356" s="22"/>
      <c r="BK2356" s="53"/>
      <c r="BN2356" s="53"/>
      <c r="BO2356" s="53"/>
      <c r="BP2356" s="111"/>
    </row>
    <row r="2357" spans="60:68" x14ac:dyDescent="0.3">
      <c r="BH2357" s="108" t="str">
        <f t="shared" si="67"/>
        <v/>
      </c>
      <c r="BI2357" s="22"/>
      <c r="BJ2357" s="22"/>
      <c r="BK2357" s="53"/>
      <c r="BN2357" s="53"/>
      <c r="BO2357" s="53"/>
      <c r="BP2357" s="111"/>
    </row>
    <row r="2358" spans="60:68" x14ac:dyDescent="0.3">
      <c r="BH2358" s="108" t="str">
        <f t="shared" si="67"/>
        <v/>
      </c>
      <c r="BI2358" s="22"/>
      <c r="BJ2358" s="22"/>
      <c r="BK2358" s="53"/>
      <c r="BN2358" s="53"/>
      <c r="BO2358" s="53"/>
      <c r="BP2358" s="111"/>
    </row>
    <row r="2359" spans="60:68" x14ac:dyDescent="0.3">
      <c r="BH2359" s="108" t="str">
        <f t="shared" si="67"/>
        <v/>
      </c>
      <c r="BI2359" s="22"/>
      <c r="BJ2359" s="22"/>
      <c r="BK2359" s="53"/>
      <c r="BN2359" s="53"/>
      <c r="BO2359" s="53"/>
      <c r="BP2359" s="111"/>
    </row>
    <row r="2360" spans="60:68" x14ac:dyDescent="0.3">
      <c r="BH2360" s="108" t="str">
        <f t="shared" si="67"/>
        <v/>
      </c>
      <c r="BI2360" s="22"/>
      <c r="BJ2360" s="22"/>
      <c r="BK2360" s="53"/>
      <c r="BN2360" s="53"/>
      <c r="BO2360" s="53"/>
      <c r="BP2360" s="111"/>
    </row>
    <row r="2361" spans="60:68" x14ac:dyDescent="0.3">
      <c r="BH2361" s="108" t="str">
        <f t="shared" si="67"/>
        <v/>
      </c>
      <c r="BI2361" s="22"/>
      <c r="BJ2361" s="22"/>
      <c r="BK2361" s="53"/>
      <c r="BN2361" s="53"/>
      <c r="BO2361" s="53"/>
      <c r="BP2361" s="111"/>
    </row>
    <row r="2362" spans="60:68" x14ac:dyDescent="0.3">
      <c r="BH2362" s="108" t="str">
        <f t="shared" si="67"/>
        <v/>
      </c>
      <c r="BI2362" s="22"/>
      <c r="BJ2362" s="22"/>
      <c r="BK2362" s="53"/>
      <c r="BN2362" s="53"/>
      <c r="BO2362" s="53"/>
      <c r="BP2362" s="111"/>
    </row>
    <row r="2363" spans="60:68" x14ac:dyDescent="0.3">
      <c r="BH2363" s="108" t="str">
        <f t="shared" si="67"/>
        <v/>
      </c>
      <c r="BI2363" s="22"/>
      <c r="BJ2363" s="22"/>
      <c r="BK2363" s="53"/>
      <c r="BN2363" s="53"/>
      <c r="BO2363" s="53"/>
      <c r="BP2363" s="111"/>
    </row>
    <row r="2364" spans="60:68" x14ac:dyDescent="0.3">
      <c r="BH2364" s="108" t="str">
        <f t="shared" si="67"/>
        <v/>
      </c>
      <c r="BI2364" s="22"/>
      <c r="BJ2364" s="22"/>
      <c r="BK2364" s="53"/>
      <c r="BN2364" s="53"/>
      <c r="BO2364" s="53"/>
      <c r="BP2364" s="111"/>
    </row>
    <row r="2365" spans="60:68" x14ac:dyDescent="0.3">
      <c r="BH2365" s="108" t="str">
        <f t="shared" si="67"/>
        <v/>
      </c>
      <c r="BI2365" s="22"/>
      <c r="BJ2365" s="22"/>
      <c r="BK2365" s="53"/>
      <c r="BN2365" s="53"/>
      <c r="BO2365" s="53"/>
      <c r="BP2365" s="111"/>
    </row>
    <row r="2366" spans="60:68" x14ac:dyDescent="0.3">
      <c r="BH2366" s="108" t="str">
        <f t="shared" si="67"/>
        <v/>
      </c>
      <c r="BI2366" s="22"/>
      <c r="BJ2366" s="22"/>
      <c r="BK2366" s="53"/>
      <c r="BN2366" s="53"/>
      <c r="BO2366" s="53"/>
      <c r="BP2366" s="111"/>
    </row>
    <row r="2367" spans="60:68" x14ac:dyDescent="0.3">
      <c r="BH2367" s="108" t="str">
        <f t="shared" si="67"/>
        <v/>
      </c>
      <c r="BI2367" s="22"/>
      <c r="BJ2367" s="22"/>
      <c r="BK2367" s="53"/>
      <c r="BN2367" s="53"/>
      <c r="BO2367" s="53"/>
      <c r="BP2367" s="111"/>
    </row>
    <row r="2368" spans="60:68" x14ac:dyDescent="0.3">
      <c r="BH2368" s="108" t="str">
        <f t="shared" si="67"/>
        <v/>
      </c>
      <c r="BI2368" s="22"/>
      <c r="BJ2368" s="22"/>
      <c r="BK2368" s="53"/>
      <c r="BN2368" s="53"/>
      <c r="BO2368" s="53"/>
      <c r="BP2368" s="111"/>
    </row>
    <row r="2369" spans="60:68" x14ac:dyDescent="0.3">
      <c r="BH2369" s="108" t="str">
        <f t="shared" si="67"/>
        <v/>
      </c>
      <c r="BI2369" s="22"/>
      <c r="BJ2369" s="22"/>
      <c r="BK2369" s="53"/>
      <c r="BN2369" s="53"/>
      <c r="BO2369" s="53"/>
      <c r="BP2369" s="111"/>
    </row>
    <row r="2370" spans="60:68" x14ac:dyDescent="0.3">
      <c r="BH2370" s="108" t="str">
        <f t="shared" si="67"/>
        <v/>
      </c>
      <c r="BI2370" s="22"/>
      <c r="BJ2370" s="22"/>
      <c r="BK2370" s="53"/>
      <c r="BN2370" s="53"/>
      <c r="BO2370" s="53"/>
      <c r="BP2370" s="111"/>
    </row>
    <row r="2371" spans="60:68" x14ac:dyDescent="0.3">
      <c r="BH2371" s="108" t="str">
        <f t="shared" si="67"/>
        <v/>
      </c>
      <c r="BI2371" s="22"/>
      <c r="BJ2371" s="22"/>
      <c r="BK2371" s="53"/>
      <c r="BN2371" s="53"/>
      <c r="BO2371" s="53"/>
      <c r="BP2371" s="111"/>
    </row>
    <row r="2372" spans="60:68" x14ac:dyDescent="0.3">
      <c r="BH2372" s="108" t="str">
        <f t="shared" ref="BH2372:BH2435" si="68">IF(OR(D2372="Aatrium/Fuajee",D2372="Kabinet/Büroo",D2372="Koridor",D2372="Koristus- ja hooldusruum",D2372="Kööginurk/Köök",D2372="Nõupidamise ruum",D2372="Ooteruum/Teenindusruum",D2372="Puhkeruum",D2372="WC"), 1, "")</f>
        <v/>
      </c>
      <c r="BI2372" s="22"/>
      <c r="BJ2372" s="22"/>
      <c r="BK2372" s="53"/>
      <c r="BN2372" s="53"/>
      <c r="BO2372" s="53"/>
      <c r="BP2372" s="111"/>
    </row>
    <row r="2373" spans="60:68" x14ac:dyDescent="0.3">
      <c r="BH2373" s="108" t="str">
        <f t="shared" si="68"/>
        <v/>
      </c>
      <c r="BI2373" s="22"/>
      <c r="BJ2373" s="22"/>
      <c r="BK2373" s="53"/>
      <c r="BN2373" s="53"/>
      <c r="BO2373" s="53"/>
      <c r="BP2373" s="111"/>
    </row>
    <row r="2374" spans="60:68" x14ac:dyDescent="0.3">
      <c r="BH2374" s="108" t="str">
        <f t="shared" si="68"/>
        <v/>
      </c>
      <c r="BI2374" s="22"/>
      <c r="BJ2374" s="22"/>
      <c r="BK2374" s="53"/>
      <c r="BN2374" s="53"/>
      <c r="BO2374" s="53"/>
      <c r="BP2374" s="111"/>
    </row>
    <row r="2375" spans="60:68" x14ac:dyDescent="0.3">
      <c r="BH2375" s="108" t="str">
        <f t="shared" si="68"/>
        <v/>
      </c>
      <c r="BI2375" s="22"/>
      <c r="BJ2375" s="22"/>
      <c r="BK2375" s="53"/>
      <c r="BN2375" s="53"/>
      <c r="BO2375" s="53"/>
      <c r="BP2375" s="111"/>
    </row>
    <row r="2376" spans="60:68" x14ac:dyDescent="0.3">
      <c r="BH2376" s="108" t="str">
        <f t="shared" si="68"/>
        <v/>
      </c>
      <c r="BI2376" s="22"/>
      <c r="BJ2376" s="22"/>
      <c r="BK2376" s="53"/>
      <c r="BN2376" s="53"/>
      <c r="BO2376" s="53"/>
      <c r="BP2376" s="111"/>
    </row>
    <row r="2377" spans="60:68" x14ac:dyDescent="0.3">
      <c r="BH2377" s="108" t="str">
        <f t="shared" si="68"/>
        <v/>
      </c>
      <c r="BI2377" s="22"/>
      <c r="BJ2377" s="22"/>
      <c r="BK2377" s="53"/>
      <c r="BN2377" s="53"/>
      <c r="BO2377" s="53"/>
      <c r="BP2377" s="111"/>
    </row>
    <row r="2378" spans="60:68" x14ac:dyDescent="0.3">
      <c r="BH2378" s="108" t="str">
        <f t="shared" si="68"/>
        <v/>
      </c>
      <c r="BI2378" s="22"/>
      <c r="BJ2378" s="22"/>
      <c r="BK2378" s="53"/>
      <c r="BN2378" s="53"/>
      <c r="BO2378" s="53"/>
      <c r="BP2378" s="111"/>
    </row>
    <row r="2379" spans="60:68" x14ac:dyDescent="0.3">
      <c r="BH2379" s="108" t="str">
        <f t="shared" si="68"/>
        <v/>
      </c>
      <c r="BI2379" s="22"/>
      <c r="BJ2379" s="22"/>
      <c r="BK2379" s="53"/>
      <c r="BN2379" s="53"/>
      <c r="BO2379" s="53"/>
      <c r="BP2379" s="111"/>
    </row>
    <row r="2380" spans="60:68" x14ac:dyDescent="0.3">
      <c r="BH2380" s="108" t="str">
        <f t="shared" si="68"/>
        <v/>
      </c>
      <c r="BI2380" s="22"/>
      <c r="BJ2380" s="22"/>
      <c r="BK2380" s="53"/>
      <c r="BN2380" s="53"/>
      <c r="BO2380" s="53"/>
      <c r="BP2380" s="111"/>
    </row>
    <row r="2381" spans="60:68" x14ac:dyDescent="0.3">
      <c r="BH2381" s="108" t="str">
        <f t="shared" si="68"/>
        <v/>
      </c>
      <c r="BI2381" s="22"/>
      <c r="BJ2381" s="22"/>
      <c r="BK2381" s="53"/>
      <c r="BN2381" s="53"/>
      <c r="BO2381" s="53"/>
      <c r="BP2381" s="111"/>
    </row>
    <row r="2382" spans="60:68" x14ac:dyDescent="0.3">
      <c r="BH2382" s="108" t="str">
        <f t="shared" si="68"/>
        <v/>
      </c>
      <c r="BI2382" s="22"/>
      <c r="BJ2382" s="22"/>
      <c r="BK2382" s="53"/>
      <c r="BN2382" s="53"/>
      <c r="BO2382" s="53"/>
      <c r="BP2382" s="111"/>
    </row>
    <row r="2383" spans="60:68" x14ac:dyDescent="0.3">
      <c r="BH2383" s="108" t="str">
        <f t="shared" si="68"/>
        <v/>
      </c>
      <c r="BI2383" s="22"/>
      <c r="BJ2383" s="22"/>
      <c r="BK2383" s="53"/>
      <c r="BN2383" s="53"/>
      <c r="BO2383" s="53"/>
      <c r="BP2383" s="111"/>
    </row>
    <row r="2384" spans="60:68" x14ac:dyDescent="0.3">
      <c r="BH2384" s="108" t="str">
        <f t="shared" si="68"/>
        <v/>
      </c>
      <c r="BI2384" s="22"/>
      <c r="BJ2384" s="22"/>
      <c r="BK2384" s="53"/>
      <c r="BN2384" s="53"/>
      <c r="BO2384" s="53"/>
      <c r="BP2384" s="111"/>
    </row>
    <row r="2385" spans="60:68" x14ac:dyDescent="0.3">
      <c r="BH2385" s="108" t="str">
        <f t="shared" si="68"/>
        <v/>
      </c>
      <c r="BI2385" s="22"/>
      <c r="BJ2385" s="22"/>
      <c r="BK2385" s="53"/>
      <c r="BN2385" s="53"/>
      <c r="BO2385" s="53"/>
      <c r="BP2385" s="111"/>
    </row>
    <row r="2386" spans="60:68" x14ac:dyDescent="0.3">
      <c r="BH2386" s="108" t="str">
        <f t="shared" si="68"/>
        <v/>
      </c>
      <c r="BI2386" s="22"/>
      <c r="BJ2386" s="22"/>
      <c r="BK2386" s="53"/>
      <c r="BN2386" s="53"/>
      <c r="BO2386" s="53"/>
      <c r="BP2386" s="111"/>
    </row>
    <row r="2387" spans="60:68" x14ac:dyDescent="0.3">
      <c r="BH2387" s="108" t="str">
        <f t="shared" si="68"/>
        <v/>
      </c>
      <c r="BI2387" s="22"/>
      <c r="BJ2387" s="22"/>
      <c r="BK2387" s="53"/>
      <c r="BN2387" s="53"/>
      <c r="BO2387" s="53"/>
      <c r="BP2387" s="111"/>
    </row>
    <row r="2388" spans="60:68" x14ac:dyDescent="0.3">
      <c r="BH2388" s="108" t="str">
        <f t="shared" si="68"/>
        <v/>
      </c>
      <c r="BI2388" s="22"/>
      <c r="BJ2388" s="22"/>
      <c r="BK2388" s="53"/>
      <c r="BN2388" s="53"/>
      <c r="BO2388" s="53"/>
      <c r="BP2388" s="111"/>
    </row>
    <row r="2389" spans="60:68" x14ac:dyDescent="0.3">
      <c r="BH2389" s="108" t="str">
        <f t="shared" si="68"/>
        <v/>
      </c>
      <c r="BI2389" s="22"/>
      <c r="BJ2389" s="22"/>
      <c r="BK2389" s="53"/>
      <c r="BN2389" s="53"/>
      <c r="BO2389" s="53"/>
      <c r="BP2389" s="111"/>
    </row>
    <row r="2390" spans="60:68" x14ac:dyDescent="0.3">
      <c r="BH2390" s="108" t="str">
        <f t="shared" si="68"/>
        <v/>
      </c>
      <c r="BI2390" s="22"/>
      <c r="BJ2390" s="22"/>
      <c r="BK2390" s="53"/>
      <c r="BN2390" s="53"/>
      <c r="BO2390" s="53"/>
      <c r="BP2390" s="111"/>
    </row>
    <row r="2391" spans="60:68" x14ac:dyDescent="0.3">
      <c r="BH2391" s="108" t="str">
        <f t="shared" si="68"/>
        <v/>
      </c>
      <c r="BI2391" s="22"/>
      <c r="BJ2391" s="22"/>
      <c r="BK2391" s="53"/>
      <c r="BN2391" s="53"/>
      <c r="BO2391" s="53"/>
      <c r="BP2391" s="111"/>
    </row>
    <row r="2392" spans="60:68" x14ac:dyDescent="0.3">
      <c r="BH2392" s="108" t="str">
        <f t="shared" si="68"/>
        <v/>
      </c>
      <c r="BI2392" s="22"/>
      <c r="BJ2392" s="22"/>
      <c r="BK2392" s="53"/>
      <c r="BN2392" s="53"/>
      <c r="BO2392" s="53"/>
      <c r="BP2392" s="111"/>
    </row>
    <row r="2393" spans="60:68" x14ac:dyDescent="0.3">
      <c r="BH2393" s="108" t="str">
        <f t="shared" si="68"/>
        <v/>
      </c>
      <c r="BI2393" s="22"/>
      <c r="BJ2393" s="22"/>
      <c r="BK2393" s="53"/>
      <c r="BN2393" s="53"/>
      <c r="BO2393" s="53"/>
      <c r="BP2393" s="111"/>
    </row>
    <row r="2394" spans="60:68" x14ac:dyDescent="0.3">
      <c r="BH2394" s="108" t="str">
        <f t="shared" si="68"/>
        <v/>
      </c>
      <c r="BI2394" s="22"/>
      <c r="BJ2394" s="22"/>
      <c r="BK2394" s="53"/>
      <c r="BN2394" s="53"/>
      <c r="BO2394" s="53"/>
      <c r="BP2394" s="111"/>
    </row>
    <row r="2395" spans="60:68" x14ac:dyDescent="0.3">
      <c r="BH2395" s="108" t="str">
        <f t="shared" si="68"/>
        <v/>
      </c>
      <c r="BI2395" s="22"/>
      <c r="BJ2395" s="22"/>
      <c r="BK2395" s="53"/>
      <c r="BN2395" s="53"/>
      <c r="BO2395" s="53"/>
      <c r="BP2395" s="111"/>
    </row>
    <row r="2396" spans="60:68" x14ac:dyDescent="0.3">
      <c r="BH2396" s="108" t="str">
        <f t="shared" si="68"/>
        <v/>
      </c>
      <c r="BI2396" s="22"/>
      <c r="BJ2396" s="22"/>
      <c r="BK2396" s="53"/>
      <c r="BN2396" s="53"/>
      <c r="BO2396" s="53"/>
      <c r="BP2396" s="111"/>
    </row>
    <row r="2397" spans="60:68" x14ac:dyDescent="0.3">
      <c r="BH2397" s="108" t="str">
        <f t="shared" si="68"/>
        <v/>
      </c>
      <c r="BI2397" s="22"/>
      <c r="BJ2397" s="22"/>
      <c r="BK2397" s="53"/>
      <c r="BN2397" s="53"/>
      <c r="BO2397" s="53"/>
      <c r="BP2397" s="111"/>
    </row>
    <row r="2398" spans="60:68" x14ac:dyDescent="0.3">
      <c r="BH2398" s="108" t="str">
        <f t="shared" si="68"/>
        <v/>
      </c>
      <c r="BI2398" s="22"/>
      <c r="BJ2398" s="22"/>
      <c r="BK2398" s="53"/>
      <c r="BN2398" s="53"/>
      <c r="BO2398" s="53"/>
      <c r="BP2398" s="111"/>
    </row>
    <row r="2399" spans="60:68" x14ac:dyDescent="0.3">
      <c r="BH2399" s="108" t="str">
        <f t="shared" si="68"/>
        <v/>
      </c>
      <c r="BI2399" s="22"/>
      <c r="BJ2399" s="22"/>
      <c r="BK2399" s="53"/>
      <c r="BN2399" s="53"/>
      <c r="BO2399" s="53"/>
      <c r="BP2399" s="111"/>
    </row>
    <row r="2400" spans="60:68" x14ac:dyDescent="0.3">
      <c r="BH2400" s="108" t="str">
        <f t="shared" si="68"/>
        <v/>
      </c>
      <c r="BI2400" s="22"/>
      <c r="BJ2400" s="22"/>
      <c r="BK2400" s="53"/>
      <c r="BN2400" s="53"/>
      <c r="BO2400" s="53"/>
      <c r="BP2400" s="111"/>
    </row>
    <row r="2401" spans="60:68" x14ac:dyDescent="0.3">
      <c r="BH2401" s="108" t="str">
        <f t="shared" si="68"/>
        <v/>
      </c>
      <c r="BI2401" s="22"/>
      <c r="BJ2401" s="22"/>
      <c r="BK2401" s="53"/>
      <c r="BN2401" s="53"/>
      <c r="BO2401" s="53"/>
      <c r="BP2401" s="111"/>
    </row>
    <row r="2402" spans="60:68" x14ac:dyDescent="0.3">
      <c r="BH2402" s="108" t="str">
        <f t="shared" si="68"/>
        <v/>
      </c>
      <c r="BI2402" s="22"/>
      <c r="BJ2402" s="22"/>
      <c r="BK2402" s="53"/>
      <c r="BN2402" s="53"/>
      <c r="BO2402" s="53"/>
      <c r="BP2402" s="111"/>
    </row>
    <row r="2403" spans="60:68" x14ac:dyDescent="0.3">
      <c r="BH2403" s="108" t="str">
        <f t="shared" si="68"/>
        <v/>
      </c>
      <c r="BI2403" s="22"/>
      <c r="BJ2403" s="22"/>
      <c r="BK2403" s="53"/>
      <c r="BN2403" s="53"/>
      <c r="BO2403" s="53"/>
      <c r="BP2403" s="111"/>
    </row>
    <row r="2404" spans="60:68" x14ac:dyDescent="0.3">
      <c r="BH2404" s="108" t="str">
        <f t="shared" si="68"/>
        <v/>
      </c>
      <c r="BI2404" s="22"/>
      <c r="BJ2404" s="22"/>
      <c r="BK2404" s="53"/>
      <c r="BN2404" s="53"/>
      <c r="BO2404" s="53"/>
      <c r="BP2404" s="111"/>
    </row>
    <row r="2405" spans="60:68" x14ac:dyDescent="0.3">
      <c r="BH2405" s="108" t="str">
        <f t="shared" si="68"/>
        <v/>
      </c>
      <c r="BI2405" s="22"/>
      <c r="BJ2405" s="22"/>
      <c r="BK2405" s="53"/>
      <c r="BN2405" s="53"/>
      <c r="BO2405" s="53"/>
      <c r="BP2405" s="111"/>
    </row>
    <row r="2406" spans="60:68" x14ac:dyDescent="0.3">
      <c r="BH2406" s="108" t="str">
        <f t="shared" si="68"/>
        <v/>
      </c>
      <c r="BI2406" s="22"/>
      <c r="BJ2406" s="22"/>
      <c r="BK2406" s="53"/>
      <c r="BN2406" s="53"/>
      <c r="BO2406" s="53"/>
      <c r="BP2406" s="111"/>
    </row>
    <row r="2407" spans="60:68" x14ac:dyDescent="0.3">
      <c r="BH2407" s="108" t="str">
        <f t="shared" si="68"/>
        <v/>
      </c>
      <c r="BI2407" s="22"/>
      <c r="BJ2407" s="22"/>
      <c r="BK2407" s="53"/>
      <c r="BN2407" s="53"/>
      <c r="BO2407" s="53"/>
      <c r="BP2407" s="111"/>
    </row>
    <row r="2408" spans="60:68" x14ac:dyDescent="0.3">
      <c r="BH2408" s="108" t="str">
        <f t="shared" si="68"/>
        <v/>
      </c>
      <c r="BI2408" s="22"/>
      <c r="BJ2408" s="22"/>
      <c r="BK2408" s="53"/>
      <c r="BN2408" s="53"/>
      <c r="BO2408" s="53"/>
      <c r="BP2408" s="111"/>
    </row>
    <row r="2409" spans="60:68" x14ac:dyDescent="0.3">
      <c r="BH2409" s="108" t="str">
        <f t="shared" si="68"/>
        <v/>
      </c>
      <c r="BI2409" s="22"/>
      <c r="BJ2409" s="22"/>
      <c r="BK2409" s="53"/>
      <c r="BN2409" s="53"/>
      <c r="BO2409" s="53"/>
      <c r="BP2409" s="111"/>
    </row>
    <row r="2410" spans="60:68" x14ac:dyDescent="0.3">
      <c r="BH2410" s="108" t="str">
        <f t="shared" si="68"/>
        <v/>
      </c>
      <c r="BI2410" s="22"/>
      <c r="BJ2410" s="22"/>
      <c r="BK2410" s="53"/>
      <c r="BN2410" s="53"/>
      <c r="BO2410" s="53"/>
      <c r="BP2410" s="111"/>
    </row>
    <row r="2411" spans="60:68" x14ac:dyDescent="0.3">
      <c r="BH2411" s="108" t="str">
        <f t="shared" si="68"/>
        <v/>
      </c>
      <c r="BI2411" s="22"/>
      <c r="BJ2411" s="22"/>
      <c r="BK2411" s="53"/>
      <c r="BN2411" s="53"/>
      <c r="BO2411" s="53"/>
      <c r="BP2411" s="111"/>
    </row>
    <row r="2412" spans="60:68" x14ac:dyDescent="0.3">
      <c r="BH2412" s="108" t="str">
        <f t="shared" si="68"/>
        <v/>
      </c>
      <c r="BI2412" s="22"/>
      <c r="BJ2412" s="22"/>
      <c r="BK2412" s="53"/>
      <c r="BN2412" s="53"/>
      <c r="BO2412" s="53"/>
      <c r="BP2412" s="111"/>
    </row>
    <row r="2413" spans="60:68" x14ac:dyDescent="0.3">
      <c r="BH2413" s="108" t="str">
        <f t="shared" si="68"/>
        <v/>
      </c>
      <c r="BI2413" s="22"/>
      <c r="BJ2413" s="22"/>
      <c r="BK2413" s="53"/>
      <c r="BN2413" s="53"/>
      <c r="BO2413" s="53"/>
      <c r="BP2413" s="111"/>
    </row>
    <row r="2414" spans="60:68" x14ac:dyDescent="0.3">
      <c r="BH2414" s="108" t="str">
        <f t="shared" si="68"/>
        <v/>
      </c>
      <c r="BI2414" s="22"/>
      <c r="BJ2414" s="22"/>
      <c r="BK2414" s="53"/>
      <c r="BN2414" s="53"/>
      <c r="BO2414" s="53"/>
      <c r="BP2414" s="111"/>
    </row>
    <row r="2415" spans="60:68" x14ac:dyDescent="0.3">
      <c r="BH2415" s="108" t="str">
        <f t="shared" si="68"/>
        <v/>
      </c>
      <c r="BI2415" s="22"/>
      <c r="BJ2415" s="22"/>
      <c r="BK2415" s="53"/>
      <c r="BN2415" s="53"/>
      <c r="BO2415" s="53"/>
      <c r="BP2415" s="111"/>
    </row>
    <row r="2416" spans="60:68" x14ac:dyDescent="0.3">
      <c r="BH2416" s="108" t="str">
        <f t="shared" si="68"/>
        <v/>
      </c>
      <c r="BI2416" s="22"/>
      <c r="BJ2416" s="22"/>
      <c r="BK2416" s="53"/>
      <c r="BN2416" s="53"/>
      <c r="BO2416" s="53"/>
      <c r="BP2416" s="111"/>
    </row>
    <row r="2417" spans="60:68" x14ac:dyDescent="0.3">
      <c r="BH2417" s="108" t="str">
        <f t="shared" si="68"/>
        <v/>
      </c>
      <c r="BI2417" s="22"/>
      <c r="BJ2417" s="22"/>
      <c r="BK2417" s="53"/>
      <c r="BN2417" s="53"/>
      <c r="BO2417" s="53"/>
      <c r="BP2417" s="111"/>
    </row>
    <row r="2418" spans="60:68" x14ac:dyDescent="0.3">
      <c r="BH2418" s="108" t="str">
        <f t="shared" si="68"/>
        <v/>
      </c>
      <c r="BI2418" s="22"/>
      <c r="BJ2418" s="22"/>
      <c r="BK2418" s="53"/>
      <c r="BN2418" s="53"/>
      <c r="BO2418" s="53"/>
      <c r="BP2418" s="111"/>
    </row>
    <row r="2419" spans="60:68" x14ac:dyDescent="0.3">
      <c r="BH2419" s="108" t="str">
        <f t="shared" si="68"/>
        <v/>
      </c>
      <c r="BI2419" s="22"/>
      <c r="BJ2419" s="22"/>
      <c r="BK2419" s="53"/>
      <c r="BN2419" s="53"/>
      <c r="BO2419" s="53"/>
      <c r="BP2419" s="111"/>
    </row>
    <row r="2420" spans="60:68" x14ac:dyDescent="0.3">
      <c r="BH2420" s="108" t="str">
        <f t="shared" si="68"/>
        <v/>
      </c>
      <c r="BI2420" s="22"/>
      <c r="BJ2420" s="22"/>
      <c r="BK2420" s="53"/>
      <c r="BN2420" s="53"/>
      <c r="BO2420" s="53"/>
      <c r="BP2420" s="111"/>
    </row>
    <row r="2421" spans="60:68" x14ac:dyDescent="0.3">
      <c r="BH2421" s="108" t="str">
        <f t="shared" si="68"/>
        <v/>
      </c>
      <c r="BI2421" s="22"/>
      <c r="BJ2421" s="22"/>
      <c r="BK2421" s="53"/>
      <c r="BN2421" s="53"/>
      <c r="BO2421" s="53"/>
      <c r="BP2421" s="111"/>
    </row>
    <row r="2422" spans="60:68" x14ac:dyDescent="0.3">
      <c r="BH2422" s="108" t="str">
        <f t="shared" si="68"/>
        <v/>
      </c>
      <c r="BI2422" s="22"/>
      <c r="BJ2422" s="22"/>
      <c r="BK2422" s="53"/>
      <c r="BN2422" s="53"/>
      <c r="BO2422" s="53"/>
      <c r="BP2422" s="111"/>
    </row>
    <row r="2423" spans="60:68" x14ac:dyDescent="0.3">
      <c r="BH2423" s="108" t="str">
        <f t="shared" si="68"/>
        <v/>
      </c>
      <c r="BI2423" s="22"/>
      <c r="BJ2423" s="22"/>
      <c r="BK2423" s="53"/>
      <c r="BN2423" s="53"/>
      <c r="BO2423" s="53"/>
      <c r="BP2423" s="111"/>
    </row>
    <row r="2424" spans="60:68" x14ac:dyDescent="0.3">
      <c r="BH2424" s="108" t="str">
        <f t="shared" si="68"/>
        <v/>
      </c>
      <c r="BI2424" s="22"/>
      <c r="BJ2424" s="22"/>
      <c r="BK2424" s="53"/>
      <c r="BN2424" s="53"/>
      <c r="BO2424" s="53"/>
      <c r="BP2424" s="111"/>
    </row>
    <row r="2425" spans="60:68" x14ac:dyDescent="0.3">
      <c r="BH2425" s="108" t="str">
        <f t="shared" si="68"/>
        <v/>
      </c>
      <c r="BI2425" s="22"/>
      <c r="BJ2425" s="22"/>
      <c r="BK2425" s="53"/>
      <c r="BN2425" s="53"/>
      <c r="BO2425" s="53"/>
      <c r="BP2425" s="111"/>
    </row>
    <row r="2426" spans="60:68" x14ac:dyDescent="0.3">
      <c r="BH2426" s="108" t="str">
        <f t="shared" si="68"/>
        <v/>
      </c>
      <c r="BI2426" s="22"/>
      <c r="BJ2426" s="22"/>
      <c r="BK2426" s="53"/>
      <c r="BN2426" s="53"/>
      <c r="BO2426" s="53"/>
      <c r="BP2426" s="111"/>
    </row>
    <row r="2427" spans="60:68" x14ac:dyDescent="0.3">
      <c r="BH2427" s="108" t="str">
        <f t="shared" si="68"/>
        <v/>
      </c>
      <c r="BI2427" s="22"/>
      <c r="BJ2427" s="22"/>
      <c r="BK2427" s="53"/>
      <c r="BN2427" s="53"/>
      <c r="BO2427" s="53"/>
      <c r="BP2427" s="111"/>
    </row>
    <row r="2428" spans="60:68" x14ac:dyDescent="0.3">
      <c r="BH2428" s="108" t="str">
        <f t="shared" si="68"/>
        <v/>
      </c>
      <c r="BI2428" s="22"/>
      <c r="BJ2428" s="22"/>
      <c r="BK2428" s="53"/>
      <c r="BN2428" s="53"/>
      <c r="BO2428" s="53"/>
      <c r="BP2428" s="111"/>
    </row>
    <row r="2429" spans="60:68" x14ac:dyDescent="0.3">
      <c r="BH2429" s="108" t="str">
        <f t="shared" si="68"/>
        <v/>
      </c>
      <c r="BI2429" s="22"/>
      <c r="BJ2429" s="22"/>
      <c r="BK2429" s="53"/>
      <c r="BN2429" s="53"/>
      <c r="BO2429" s="53"/>
      <c r="BP2429" s="111"/>
    </row>
    <row r="2430" spans="60:68" x14ac:dyDescent="0.3">
      <c r="BH2430" s="108" t="str">
        <f t="shared" si="68"/>
        <v/>
      </c>
      <c r="BI2430" s="22"/>
      <c r="BJ2430" s="22"/>
      <c r="BK2430" s="53"/>
      <c r="BN2430" s="53"/>
      <c r="BO2430" s="53"/>
      <c r="BP2430" s="111"/>
    </row>
    <row r="2431" spans="60:68" x14ac:dyDescent="0.3">
      <c r="BH2431" s="108" t="str">
        <f t="shared" si="68"/>
        <v/>
      </c>
      <c r="BI2431" s="22"/>
      <c r="BJ2431" s="22"/>
      <c r="BK2431" s="53"/>
      <c r="BN2431" s="53"/>
      <c r="BO2431" s="53"/>
      <c r="BP2431" s="111"/>
    </row>
    <row r="2432" spans="60:68" x14ac:dyDescent="0.3">
      <c r="BH2432" s="108" t="str">
        <f t="shared" si="68"/>
        <v/>
      </c>
      <c r="BI2432" s="22"/>
      <c r="BJ2432" s="22"/>
      <c r="BK2432" s="53"/>
      <c r="BN2432" s="53"/>
      <c r="BO2432" s="53"/>
      <c r="BP2432" s="111"/>
    </row>
    <row r="2433" spans="60:68" x14ac:dyDescent="0.3">
      <c r="BH2433" s="108" t="str">
        <f t="shared" si="68"/>
        <v/>
      </c>
      <c r="BI2433" s="22"/>
      <c r="BJ2433" s="22"/>
      <c r="BK2433" s="53"/>
      <c r="BN2433" s="53"/>
      <c r="BO2433" s="53"/>
      <c r="BP2433" s="111"/>
    </row>
    <row r="2434" spans="60:68" x14ac:dyDescent="0.3">
      <c r="BH2434" s="108" t="str">
        <f t="shared" si="68"/>
        <v/>
      </c>
      <c r="BI2434" s="22"/>
      <c r="BJ2434" s="22"/>
      <c r="BK2434" s="53"/>
      <c r="BN2434" s="53"/>
      <c r="BO2434" s="53"/>
      <c r="BP2434" s="111"/>
    </row>
    <row r="2435" spans="60:68" x14ac:dyDescent="0.3">
      <c r="BH2435" s="108" t="str">
        <f t="shared" si="68"/>
        <v/>
      </c>
      <c r="BI2435" s="22"/>
      <c r="BJ2435" s="22"/>
      <c r="BK2435" s="53"/>
      <c r="BN2435" s="53"/>
      <c r="BO2435" s="53"/>
      <c r="BP2435" s="111"/>
    </row>
    <row r="2436" spans="60:68" x14ac:dyDescent="0.3">
      <c r="BH2436" s="108" t="str">
        <f t="shared" ref="BH2436:BH2499" si="69">IF(OR(D2436="Aatrium/Fuajee",D2436="Kabinet/Büroo",D2436="Koridor",D2436="Koristus- ja hooldusruum",D2436="Kööginurk/Köök",D2436="Nõupidamise ruum",D2436="Ooteruum/Teenindusruum",D2436="Puhkeruum",D2436="WC"), 1, "")</f>
        <v/>
      </c>
      <c r="BI2436" s="22"/>
      <c r="BJ2436" s="22"/>
      <c r="BK2436" s="53"/>
      <c r="BN2436" s="53"/>
      <c r="BO2436" s="53"/>
      <c r="BP2436" s="111"/>
    </row>
    <row r="2437" spans="60:68" x14ac:dyDescent="0.3">
      <c r="BH2437" s="108" t="str">
        <f t="shared" si="69"/>
        <v/>
      </c>
      <c r="BI2437" s="22"/>
      <c r="BJ2437" s="22"/>
      <c r="BK2437" s="53"/>
      <c r="BN2437" s="53"/>
      <c r="BO2437" s="53"/>
      <c r="BP2437" s="111"/>
    </row>
    <row r="2438" spans="60:68" x14ac:dyDescent="0.3">
      <c r="BH2438" s="108" t="str">
        <f t="shared" si="69"/>
        <v/>
      </c>
      <c r="BI2438" s="22"/>
      <c r="BJ2438" s="22"/>
      <c r="BK2438" s="53"/>
      <c r="BN2438" s="53"/>
      <c r="BO2438" s="53"/>
      <c r="BP2438" s="111"/>
    </row>
    <row r="2439" spans="60:68" x14ac:dyDescent="0.3">
      <c r="BH2439" s="108" t="str">
        <f t="shared" si="69"/>
        <v/>
      </c>
      <c r="BI2439" s="22"/>
      <c r="BJ2439" s="22"/>
      <c r="BK2439" s="53"/>
      <c r="BN2439" s="53"/>
      <c r="BO2439" s="53"/>
      <c r="BP2439" s="111"/>
    </row>
    <row r="2440" spans="60:68" x14ac:dyDescent="0.3">
      <c r="BH2440" s="108" t="str">
        <f t="shared" si="69"/>
        <v/>
      </c>
      <c r="BI2440" s="22"/>
      <c r="BJ2440" s="22"/>
      <c r="BK2440" s="53"/>
      <c r="BN2440" s="53"/>
      <c r="BO2440" s="53"/>
      <c r="BP2440" s="111"/>
    </row>
    <row r="2441" spans="60:68" x14ac:dyDescent="0.3">
      <c r="BH2441" s="108" t="str">
        <f t="shared" si="69"/>
        <v/>
      </c>
      <c r="BI2441" s="22"/>
      <c r="BJ2441" s="22"/>
      <c r="BK2441" s="53"/>
      <c r="BN2441" s="53"/>
      <c r="BO2441" s="53"/>
      <c r="BP2441" s="111"/>
    </row>
    <row r="2442" spans="60:68" x14ac:dyDescent="0.3">
      <c r="BH2442" s="108" t="str">
        <f t="shared" si="69"/>
        <v/>
      </c>
      <c r="BI2442" s="22"/>
      <c r="BJ2442" s="22"/>
      <c r="BK2442" s="53"/>
      <c r="BN2442" s="53"/>
      <c r="BO2442" s="53"/>
      <c r="BP2442" s="111"/>
    </row>
    <row r="2443" spans="60:68" x14ac:dyDescent="0.3">
      <c r="BH2443" s="108" t="str">
        <f t="shared" si="69"/>
        <v/>
      </c>
      <c r="BI2443" s="22"/>
      <c r="BJ2443" s="22"/>
      <c r="BK2443" s="53"/>
      <c r="BN2443" s="53"/>
      <c r="BO2443" s="53"/>
      <c r="BP2443" s="111"/>
    </row>
    <row r="2444" spans="60:68" x14ac:dyDescent="0.3">
      <c r="BH2444" s="108" t="str">
        <f t="shared" si="69"/>
        <v/>
      </c>
      <c r="BI2444" s="22"/>
      <c r="BJ2444" s="22"/>
      <c r="BK2444" s="53"/>
      <c r="BN2444" s="53"/>
      <c r="BO2444" s="53"/>
      <c r="BP2444" s="111"/>
    </row>
    <row r="2445" spans="60:68" x14ac:dyDescent="0.3">
      <c r="BH2445" s="108" t="str">
        <f t="shared" si="69"/>
        <v/>
      </c>
      <c r="BI2445" s="22"/>
      <c r="BJ2445" s="22"/>
      <c r="BK2445" s="53"/>
      <c r="BN2445" s="53"/>
      <c r="BO2445" s="53"/>
      <c r="BP2445" s="111"/>
    </row>
    <row r="2446" spans="60:68" x14ac:dyDescent="0.3">
      <c r="BH2446" s="108" t="str">
        <f t="shared" si="69"/>
        <v/>
      </c>
      <c r="BI2446" s="22"/>
      <c r="BJ2446" s="22"/>
      <c r="BK2446" s="53"/>
      <c r="BN2446" s="53"/>
      <c r="BO2446" s="53"/>
      <c r="BP2446" s="111"/>
    </row>
    <row r="2447" spans="60:68" x14ac:dyDescent="0.3">
      <c r="BH2447" s="108" t="str">
        <f t="shared" si="69"/>
        <v/>
      </c>
      <c r="BI2447" s="22"/>
      <c r="BJ2447" s="22"/>
      <c r="BK2447" s="53"/>
      <c r="BN2447" s="53"/>
      <c r="BO2447" s="53"/>
      <c r="BP2447" s="111"/>
    </row>
    <row r="2448" spans="60:68" x14ac:dyDescent="0.3">
      <c r="BH2448" s="108" t="str">
        <f t="shared" si="69"/>
        <v/>
      </c>
      <c r="BI2448" s="22"/>
      <c r="BJ2448" s="22"/>
      <c r="BK2448" s="53"/>
      <c r="BN2448" s="53"/>
      <c r="BO2448" s="53"/>
      <c r="BP2448" s="111"/>
    </row>
    <row r="2449" spans="60:68" x14ac:dyDescent="0.3">
      <c r="BH2449" s="108" t="str">
        <f t="shared" si="69"/>
        <v/>
      </c>
      <c r="BI2449" s="22"/>
      <c r="BJ2449" s="22"/>
      <c r="BK2449" s="53"/>
      <c r="BN2449" s="53"/>
      <c r="BO2449" s="53"/>
      <c r="BP2449" s="111"/>
    </row>
    <row r="2450" spans="60:68" x14ac:dyDescent="0.3">
      <c r="BH2450" s="108" t="str">
        <f t="shared" si="69"/>
        <v/>
      </c>
      <c r="BI2450" s="22"/>
      <c r="BJ2450" s="22"/>
      <c r="BK2450" s="53"/>
      <c r="BN2450" s="53"/>
      <c r="BO2450" s="53"/>
      <c r="BP2450" s="111"/>
    </row>
    <row r="2451" spans="60:68" x14ac:dyDescent="0.3">
      <c r="BH2451" s="108" t="str">
        <f t="shared" si="69"/>
        <v/>
      </c>
      <c r="BI2451" s="22"/>
      <c r="BJ2451" s="22"/>
      <c r="BK2451" s="53"/>
      <c r="BN2451" s="53"/>
      <c r="BO2451" s="53"/>
      <c r="BP2451" s="111"/>
    </row>
    <row r="2452" spans="60:68" x14ac:dyDescent="0.3">
      <c r="BH2452" s="108" t="str">
        <f t="shared" si="69"/>
        <v/>
      </c>
      <c r="BI2452" s="22"/>
      <c r="BJ2452" s="22"/>
      <c r="BK2452" s="53"/>
      <c r="BN2452" s="53"/>
      <c r="BO2452" s="53"/>
      <c r="BP2452" s="111"/>
    </row>
    <row r="2453" spans="60:68" x14ac:dyDescent="0.3">
      <c r="BH2453" s="108" t="str">
        <f t="shared" si="69"/>
        <v/>
      </c>
      <c r="BI2453" s="22"/>
      <c r="BJ2453" s="22"/>
      <c r="BK2453" s="53"/>
      <c r="BN2453" s="53"/>
      <c r="BO2453" s="53"/>
      <c r="BP2453" s="111"/>
    </row>
    <row r="2454" spans="60:68" x14ac:dyDescent="0.3">
      <c r="BH2454" s="108" t="str">
        <f t="shared" si="69"/>
        <v/>
      </c>
      <c r="BI2454" s="22"/>
      <c r="BJ2454" s="22"/>
      <c r="BK2454" s="53"/>
      <c r="BN2454" s="53"/>
      <c r="BO2454" s="53"/>
      <c r="BP2454" s="111"/>
    </row>
    <row r="2455" spans="60:68" x14ac:dyDescent="0.3">
      <c r="BH2455" s="108" t="str">
        <f t="shared" si="69"/>
        <v/>
      </c>
      <c r="BI2455" s="22"/>
      <c r="BJ2455" s="22"/>
      <c r="BK2455" s="53"/>
      <c r="BN2455" s="53"/>
      <c r="BO2455" s="53"/>
      <c r="BP2455" s="111"/>
    </row>
    <row r="2456" spans="60:68" x14ac:dyDescent="0.3">
      <c r="BH2456" s="108" t="str">
        <f t="shared" si="69"/>
        <v/>
      </c>
      <c r="BI2456" s="22"/>
      <c r="BJ2456" s="22"/>
      <c r="BK2456" s="53"/>
      <c r="BN2456" s="53"/>
      <c r="BO2456" s="53"/>
      <c r="BP2456" s="111"/>
    </row>
    <row r="2457" spans="60:68" x14ac:dyDescent="0.3">
      <c r="BH2457" s="108" t="str">
        <f t="shared" si="69"/>
        <v/>
      </c>
      <c r="BI2457" s="22"/>
      <c r="BJ2457" s="22"/>
      <c r="BK2457" s="53"/>
      <c r="BN2457" s="53"/>
      <c r="BO2457" s="53"/>
      <c r="BP2457" s="111"/>
    </row>
    <row r="2458" spans="60:68" x14ac:dyDescent="0.3">
      <c r="BH2458" s="108" t="str">
        <f t="shared" si="69"/>
        <v/>
      </c>
      <c r="BI2458" s="22"/>
      <c r="BJ2458" s="22"/>
      <c r="BK2458" s="53"/>
      <c r="BN2458" s="53"/>
      <c r="BO2458" s="53"/>
      <c r="BP2458" s="111"/>
    </row>
    <row r="2459" spans="60:68" x14ac:dyDescent="0.3">
      <c r="BH2459" s="108" t="str">
        <f t="shared" si="69"/>
        <v/>
      </c>
      <c r="BI2459" s="22"/>
      <c r="BJ2459" s="22"/>
      <c r="BK2459" s="53"/>
      <c r="BN2459" s="53"/>
      <c r="BO2459" s="53"/>
      <c r="BP2459" s="111"/>
    </row>
    <row r="2460" spans="60:68" x14ac:dyDescent="0.3">
      <c r="BH2460" s="108" t="str">
        <f t="shared" si="69"/>
        <v/>
      </c>
      <c r="BI2460" s="22"/>
      <c r="BJ2460" s="22"/>
      <c r="BK2460" s="53"/>
      <c r="BN2460" s="53"/>
      <c r="BO2460" s="53"/>
      <c r="BP2460" s="111"/>
    </row>
    <row r="2461" spans="60:68" x14ac:dyDescent="0.3">
      <c r="BH2461" s="108" t="str">
        <f t="shared" si="69"/>
        <v/>
      </c>
      <c r="BI2461" s="22"/>
      <c r="BJ2461" s="22"/>
      <c r="BK2461" s="53"/>
      <c r="BN2461" s="53"/>
      <c r="BO2461" s="53"/>
      <c r="BP2461" s="111"/>
    </row>
    <row r="2462" spans="60:68" x14ac:dyDescent="0.3">
      <c r="BH2462" s="108" t="str">
        <f t="shared" si="69"/>
        <v/>
      </c>
      <c r="BI2462" s="22"/>
      <c r="BJ2462" s="22"/>
      <c r="BK2462" s="53"/>
      <c r="BN2462" s="53"/>
      <c r="BO2462" s="53"/>
      <c r="BP2462" s="111"/>
    </row>
    <row r="2463" spans="60:68" x14ac:dyDescent="0.3">
      <c r="BH2463" s="108" t="str">
        <f t="shared" si="69"/>
        <v/>
      </c>
      <c r="BI2463" s="22"/>
      <c r="BJ2463" s="22"/>
      <c r="BK2463" s="53"/>
      <c r="BN2463" s="53"/>
      <c r="BO2463" s="53"/>
      <c r="BP2463" s="111"/>
    </row>
    <row r="2464" spans="60:68" x14ac:dyDescent="0.3">
      <c r="BH2464" s="108" t="str">
        <f t="shared" si="69"/>
        <v/>
      </c>
      <c r="BI2464" s="22"/>
      <c r="BJ2464" s="22"/>
      <c r="BK2464" s="53"/>
      <c r="BN2464" s="53"/>
      <c r="BO2464" s="53"/>
      <c r="BP2464" s="111"/>
    </row>
    <row r="2465" spans="60:68" x14ac:dyDescent="0.3">
      <c r="BH2465" s="108" t="str">
        <f t="shared" si="69"/>
        <v/>
      </c>
      <c r="BI2465" s="22"/>
      <c r="BJ2465" s="22"/>
      <c r="BK2465" s="53"/>
      <c r="BN2465" s="53"/>
      <c r="BO2465" s="53"/>
      <c r="BP2465" s="111"/>
    </row>
    <row r="2466" spans="60:68" x14ac:dyDescent="0.3">
      <c r="BH2466" s="108" t="str">
        <f t="shared" si="69"/>
        <v/>
      </c>
      <c r="BI2466" s="22"/>
      <c r="BJ2466" s="22"/>
      <c r="BK2466" s="53"/>
      <c r="BN2466" s="53"/>
      <c r="BO2466" s="53"/>
      <c r="BP2466" s="111"/>
    </row>
    <row r="2467" spans="60:68" x14ac:dyDescent="0.3">
      <c r="BH2467" s="108" t="str">
        <f t="shared" si="69"/>
        <v/>
      </c>
      <c r="BI2467" s="22"/>
      <c r="BJ2467" s="22"/>
      <c r="BK2467" s="53"/>
      <c r="BN2467" s="53"/>
      <c r="BO2467" s="53"/>
      <c r="BP2467" s="111"/>
    </row>
    <row r="2468" spans="60:68" x14ac:dyDescent="0.3">
      <c r="BH2468" s="108" t="str">
        <f t="shared" si="69"/>
        <v/>
      </c>
      <c r="BI2468" s="22"/>
      <c r="BJ2468" s="22"/>
      <c r="BK2468" s="53"/>
      <c r="BN2468" s="53"/>
      <c r="BO2468" s="53"/>
      <c r="BP2468" s="111"/>
    </row>
    <row r="2469" spans="60:68" x14ac:dyDescent="0.3">
      <c r="BH2469" s="108" t="str">
        <f t="shared" si="69"/>
        <v/>
      </c>
      <c r="BI2469" s="22"/>
      <c r="BJ2469" s="22"/>
      <c r="BK2469" s="53"/>
      <c r="BN2469" s="53"/>
      <c r="BO2469" s="53"/>
      <c r="BP2469" s="111"/>
    </row>
    <row r="2470" spans="60:68" x14ac:dyDescent="0.3">
      <c r="BH2470" s="108" t="str">
        <f t="shared" si="69"/>
        <v/>
      </c>
      <c r="BI2470" s="22"/>
      <c r="BJ2470" s="22"/>
      <c r="BK2470" s="53"/>
      <c r="BN2470" s="53"/>
      <c r="BO2470" s="53"/>
      <c r="BP2470" s="111"/>
    </row>
    <row r="2471" spans="60:68" x14ac:dyDescent="0.3">
      <c r="BH2471" s="108" t="str">
        <f t="shared" si="69"/>
        <v/>
      </c>
      <c r="BI2471" s="22"/>
      <c r="BJ2471" s="22"/>
      <c r="BK2471" s="53"/>
      <c r="BN2471" s="53"/>
      <c r="BO2471" s="53"/>
      <c r="BP2471" s="111"/>
    </row>
    <row r="2472" spans="60:68" x14ac:dyDescent="0.3">
      <c r="BH2472" s="108" t="str">
        <f t="shared" si="69"/>
        <v/>
      </c>
      <c r="BI2472" s="22"/>
      <c r="BJ2472" s="22"/>
      <c r="BK2472" s="53"/>
      <c r="BN2472" s="53"/>
      <c r="BO2472" s="53"/>
      <c r="BP2472" s="111"/>
    </row>
    <row r="2473" spans="60:68" x14ac:dyDescent="0.3">
      <c r="BH2473" s="108" t="str">
        <f t="shared" si="69"/>
        <v/>
      </c>
      <c r="BI2473" s="22"/>
      <c r="BJ2473" s="22"/>
      <c r="BK2473" s="53"/>
      <c r="BN2473" s="53"/>
      <c r="BO2473" s="53"/>
      <c r="BP2473" s="111"/>
    </row>
    <row r="2474" spans="60:68" x14ac:dyDescent="0.3">
      <c r="BH2474" s="108" t="str">
        <f t="shared" si="69"/>
        <v/>
      </c>
      <c r="BI2474" s="22"/>
      <c r="BJ2474" s="22"/>
      <c r="BK2474" s="53"/>
      <c r="BN2474" s="53"/>
      <c r="BO2474" s="53"/>
      <c r="BP2474" s="111"/>
    </row>
    <row r="2475" spans="60:68" x14ac:dyDescent="0.3">
      <c r="BH2475" s="108" t="str">
        <f t="shared" si="69"/>
        <v/>
      </c>
      <c r="BI2475" s="22"/>
      <c r="BJ2475" s="22"/>
      <c r="BK2475" s="53"/>
      <c r="BN2475" s="53"/>
      <c r="BO2475" s="53"/>
      <c r="BP2475" s="111"/>
    </row>
    <row r="2476" spans="60:68" x14ac:dyDescent="0.3">
      <c r="BH2476" s="108" t="str">
        <f t="shared" si="69"/>
        <v/>
      </c>
      <c r="BI2476" s="22"/>
      <c r="BJ2476" s="22"/>
      <c r="BK2476" s="53"/>
      <c r="BN2476" s="53"/>
      <c r="BO2476" s="53"/>
      <c r="BP2476" s="111"/>
    </row>
    <row r="2477" spans="60:68" x14ac:dyDescent="0.3">
      <c r="BH2477" s="108" t="str">
        <f t="shared" si="69"/>
        <v/>
      </c>
      <c r="BI2477" s="22"/>
      <c r="BJ2477" s="22"/>
      <c r="BK2477" s="53"/>
      <c r="BN2477" s="53"/>
      <c r="BO2477" s="53"/>
      <c r="BP2477" s="111"/>
    </row>
    <row r="2478" spans="60:68" x14ac:dyDescent="0.3">
      <c r="BH2478" s="108" t="str">
        <f t="shared" si="69"/>
        <v/>
      </c>
      <c r="BI2478" s="22"/>
      <c r="BJ2478" s="22"/>
      <c r="BK2478" s="53"/>
      <c r="BN2478" s="53"/>
      <c r="BO2478" s="53"/>
      <c r="BP2478" s="111"/>
    </row>
    <row r="2479" spans="60:68" x14ac:dyDescent="0.3">
      <c r="BH2479" s="108" t="str">
        <f t="shared" si="69"/>
        <v/>
      </c>
      <c r="BI2479" s="22"/>
      <c r="BJ2479" s="22"/>
      <c r="BK2479" s="53"/>
      <c r="BN2479" s="53"/>
      <c r="BO2479" s="53"/>
      <c r="BP2479" s="111"/>
    </row>
    <row r="2480" spans="60:68" x14ac:dyDescent="0.3">
      <c r="BH2480" s="108" t="str">
        <f t="shared" si="69"/>
        <v/>
      </c>
      <c r="BI2480" s="22"/>
      <c r="BJ2480" s="22"/>
      <c r="BK2480" s="53"/>
      <c r="BN2480" s="53"/>
      <c r="BO2480" s="53"/>
      <c r="BP2480" s="111"/>
    </row>
    <row r="2481" spans="60:68" x14ac:dyDescent="0.3">
      <c r="BH2481" s="108" t="str">
        <f t="shared" si="69"/>
        <v/>
      </c>
      <c r="BI2481" s="22"/>
      <c r="BJ2481" s="22"/>
      <c r="BK2481" s="53"/>
      <c r="BN2481" s="53"/>
      <c r="BO2481" s="53"/>
      <c r="BP2481" s="111"/>
    </row>
    <row r="2482" spans="60:68" x14ac:dyDescent="0.3">
      <c r="BH2482" s="108" t="str">
        <f t="shared" si="69"/>
        <v/>
      </c>
      <c r="BI2482" s="22"/>
      <c r="BJ2482" s="22"/>
      <c r="BK2482" s="53"/>
      <c r="BN2482" s="53"/>
      <c r="BO2482" s="53"/>
      <c r="BP2482" s="111"/>
    </row>
    <row r="2483" spans="60:68" x14ac:dyDescent="0.3">
      <c r="BH2483" s="108" t="str">
        <f t="shared" si="69"/>
        <v/>
      </c>
      <c r="BI2483" s="22"/>
      <c r="BJ2483" s="22"/>
      <c r="BK2483" s="53"/>
      <c r="BN2483" s="53"/>
      <c r="BO2483" s="53"/>
      <c r="BP2483" s="111"/>
    </row>
    <row r="2484" spans="60:68" x14ac:dyDescent="0.3">
      <c r="BH2484" s="108" t="str">
        <f t="shared" si="69"/>
        <v/>
      </c>
      <c r="BI2484" s="22"/>
      <c r="BJ2484" s="22"/>
      <c r="BK2484" s="53"/>
      <c r="BN2484" s="53"/>
      <c r="BO2484" s="53"/>
      <c r="BP2484" s="111"/>
    </row>
    <row r="2485" spans="60:68" x14ac:dyDescent="0.3">
      <c r="BH2485" s="108" t="str">
        <f t="shared" si="69"/>
        <v/>
      </c>
      <c r="BI2485" s="22"/>
      <c r="BJ2485" s="22"/>
      <c r="BK2485" s="53"/>
      <c r="BN2485" s="53"/>
      <c r="BO2485" s="53"/>
      <c r="BP2485" s="111"/>
    </row>
    <row r="2486" spans="60:68" x14ac:dyDescent="0.3">
      <c r="BH2486" s="108" t="str">
        <f t="shared" si="69"/>
        <v/>
      </c>
      <c r="BI2486" s="22"/>
      <c r="BJ2486" s="22"/>
      <c r="BK2486" s="53"/>
      <c r="BN2486" s="53"/>
      <c r="BO2486" s="53"/>
      <c r="BP2486" s="111"/>
    </row>
    <row r="2487" spans="60:68" x14ac:dyDescent="0.3">
      <c r="BH2487" s="108" t="str">
        <f t="shared" si="69"/>
        <v/>
      </c>
      <c r="BI2487" s="22"/>
      <c r="BJ2487" s="22"/>
      <c r="BK2487" s="53"/>
      <c r="BN2487" s="53"/>
      <c r="BO2487" s="53"/>
      <c r="BP2487" s="111"/>
    </row>
    <row r="2488" spans="60:68" x14ac:dyDescent="0.3">
      <c r="BH2488" s="108" t="str">
        <f t="shared" si="69"/>
        <v/>
      </c>
      <c r="BI2488" s="22"/>
      <c r="BJ2488" s="22"/>
      <c r="BK2488" s="53"/>
      <c r="BN2488" s="53"/>
      <c r="BO2488" s="53"/>
      <c r="BP2488" s="111"/>
    </row>
    <row r="2489" spans="60:68" x14ac:dyDescent="0.3">
      <c r="BH2489" s="108" t="str">
        <f t="shared" si="69"/>
        <v/>
      </c>
      <c r="BI2489" s="22"/>
      <c r="BJ2489" s="22"/>
      <c r="BK2489" s="53"/>
      <c r="BN2489" s="53"/>
      <c r="BO2489" s="53"/>
      <c r="BP2489" s="111"/>
    </row>
    <row r="2490" spans="60:68" x14ac:dyDescent="0.3">
      <c r="BH2490" s="108" t="str">
        <f t="shared" si="69"/>
        <v/>
      </c>
      <c r="BI2490" s="22"/>
      <c r="BJ2490" s="22"/>
      <c r="BK2490" s="53"/>
      <c r="BN2490" s="53"/>
      <c r="BO2490" s="53"/>
      <c r="BP2490" s="111"/>
    </row>
    <row r="2491" spans="60:68" x14ac:dyDescent="0.3">
      <c r="BH2491" s="108" t="str">
        <f t="shared" si="69"/>
        <v/>
      </c>
      <c r="BI2491" s="22"/>
      <c r="BJ2491" s="22"/>
      <c r="BK2491" s="53"/>
      <c r="BN2491" s="53"/>
      <c r="BO2491" s="53"/>
      <c r="BP2491" s="111"/>
    </row>
    <row r="2492" spans="60:68" x14ac:dyDescent="0.3">
      <c r="BH2492" s="108" t="str">
        <f t="shared" si="69"/>
        <v/>
      </c>
      <c r="BI2492" s="22"/>
      <c r="BJ2492" s="22"/>
      <c r="BK2492" s="53"/>
      <c r="BN2492" s="53"/>
      <c r="BO2492" s="53"/>
      <c r="BP2492" s="111"/>
    </row>
    <row r="2493" spans="60:68" x14ac:dyDescent="0.3">
      <c r="BH2493" s="108" t="str">
        <f t="shared" si="69"/>
        <v/>
      </c>
      <c r="BI2493" s="22"/>
      <c r="BJ2493" s="22"/>
      <c r="BK2493" s="53"/>
      <c r="BN2493" s="53"/>
      <c r="BO2493" s="53"/>
      <c r="BP2493" s="111"/>
    </row>
    <row r="2494" spans="60:68" x14ac:dyDescent="0.3">
      <c r="BH2494" s="108" t="str">
        <f t="shared" si="69"/>
        <v/>
      </c>
      <c r="BI2494" s="22"/>
      <c r="BJ2494" s="22"/>
      <c r="BK2494" s="53"/>
      <c r="BN2494" s="53"/>
      <c r="BO2494" s="53"/>
      <c r="BP2494" s="111"/>
    </row>
    <row r="2495" spans="60:68" x14ac:dyDescent="0.3">
      <c r="BH2495" s="108" t="str">
        <f t="shared" si="69"/>
        <v/>
      </c>
      <c r="BI2495" s="22"/>
      <c r="BJ2495" s="22"/>
      <c r="BK2495" s="53"/>
      <c r="BN2495" s="53"/>
      <c r="BO2495" s="53"/>
      <c r="BP2495" s="111"/>
    </row>
    <row r="2496" spans="60:68" x14ac:dyDescent="0.3">
      <c r="BH2496" s="108" t="str">
        <f t="shared" si="69"/>
        <v/>
      </c>
      <c r="BI2496" s="22"/>
      <c r="BJ2496" s="22"/>
      <c r="BK2496" s="53"/>
      <c r="BN2496" s="53"/>
      <c r="BO2496" s="53"/>
      <c r="BP2496" s="111"/>
    </row>
    <row r="2497" spans="60:68" x14ac:dyDescent="0.3">
      <c r="BH2497" s="108" t="str">
        <f t="shared" si="69"/>
        <v/>
      </c>
      <c r="BI2497" s="22"/>
      <c r="BJ2497" s="22"/>
      <c r="BK2497" s="53"/>
      <c r="BN2497" s="53"/>
      <c r="BO2497" s="53"/>
      <c r="BP2497" s="111"/>
    </row>
    <row r="2498" spans="60:68" x14ac:dyDescent="0.3">
      <c r="BH2498" s="108" t="str">
        <f t="shared" si="69"/>
        <v/>
      </c>
      <c r="BI2498" s="22"/>
      <c r="BJ2498" s="22"/>
      <c r="BK2498" s="53"/>
      <c r="BN2498" s="53"/>
      <c r="BO2498" s="53"/>
      <c r="BP2498" s="111"/>
    </row>
    <row r="2499" spans="60:68" x14ac:dyDescent="0.3">
      <c r="BH2499" s="108" t="str">
        <f t="shared" si="69"/>
        <v/>
      </c>
      <c r="BI2499" s="22"/>
      <c r="BJ2499" s="22"/>
      <c r="BK2499" s="53"/>
      <c r="BN2499" s="53"/>
      <c r="BO2499" s="53"/>
      <c r="BP2499" s="111"/>
    </row>
    <row r="2500" spans="60:68" x14ac:dyDescent="0.3">
      <c r="BH2500" s="108" t="str">
        <f t="shared" ref="BH2500:BH2563" si="70">IF(OR(D2500="Aatrium/Fuajee",D2500="Kabinet/Büroo",D2500="Koridor",D2500="Koristus- ja hooldusruum",D2500="Kööginurk/Köök",D2500="Nõupidamise ruum",D2500="Ooteruum/Teenindusruum",D2500="Puhkeruum",D2500="WC"), 1, "")</f>
        <v/>
      </c>
      <c r="BI2500" s="22"/>
      <c r="BJ2500" s="22"/>
      <c r="BK2500" s="53"/>
      <c r="BN2500" s="53"/>
      <c r="BO2500" s="53"/>
      <c r="BP2500" s="111"/>
    </row>
    <row r="2501" spans="60:68" x14ac:dyDescent="0.3">
      <c r="BH2501" s="108" t="str">
        <f t="shared" si="70"/>
        <v/>
      </c>
      <c r="BI2501" s="22"/>
      <c r="BJ2501" s="22"/>
      <c r="BK2501" s="53"/>
      <c r="BN2501" s="53"/>
      <c r="BO2501" s="53"/>
      <c r="BP2501" s="111"/>
    </row>
    <row r="2502" spans="60:68" x14ac:dyDescent="0.3">
      <c r="BH2502" s="108" t="str">
        <f t="shared" si="70"/>
        <v/>
      </c>
      <c r="BI2502" s="22"/>
      <c r="BJ2502" s="22"/>
      <c r="BK2502" s="53"/>
      <c r="BN2502" s="53"/>
      <c r="BO2502" s="53"/>
      <c r="BP2502" s="111"/>
    </row>
    <row r="2503" spans="60:68" x14ac:dyDescent="0.3">
      <c r="BH2503" s="108" t="str">
        <f t="shared" si="70"/>
        <v/>
      </c>
      <c r="BI2503" s="22"/>
      <c r="BJ2503" s="22"/>
      <c r="BK2503" s="53"/>
      <c r="BN2503" s="53"/>
      <c r="BO2503" s="53"/>
      <c r="BP2503" s="111"/>
    </row>
    <row r="2504" spans="60:68" x14ac:dyDescent="0.3">
      <c r="BH2504" s="108" t="str">
        <f t="shared" si="70"/>
        <v/>
      </c>
      <c r="BI2504" s="22"/>
      <c r="BJ2504" s="22"/>
      <c r="BK2504" s="53"/>
      <c r="BN2504" s="53"/>
      <c r="BO2504" s="53"/>
      <c r="BP2504" s="111"/>
    </row>
    <row r="2505" spans="60:68" x14ac:dyDescent="0.3">
      <c r="BH2505" s="108" t="str">
        <f t="shared" si="70"/>
        <v/>
      </c>
      <c r="BI2505" s="22"/>
      <c r="BJ2505" s="22"/>
      <c r="BK2505" s="53"/>
      <c r="BN2505" s="53"/>
      <c r="BO2505" s="53"/>
      <c r="BP2505" s="111"/>
    </row>
    <row r="2506" spans="60:68" x14ac:dyDescent="0.3">
      <c r="BH2506" s="108" t="str">
        <f t="shared" si="70"/>
        <v/>
      </c>
      <c r="BI2506" s="22"/>
      <c r="BJ2506" s="22"/>
      <c r="BK2506" s="53"/>
      <c r="BN2506" s="53"/>
      <c r="BO2506" s="53"/>
      <c r="BP2506" s="111"/>
    </row>
    <row r="2507" spans="60:68" x14ac:dyDescent="0.3">
      <c r="BH2507" s="108" t="str">
        <f t="shared" si="70"/>
        <v/>
      </c>
      <c r="BI2507" s="22"/>
      <c r="BJ2507" s="22"/>
      <c r="BK2507" s="53"/>
      <c r="BN2507" s="53"/>
      <c r="BO2507" s="53"/>
      <c r="BP2507" s="111"/>
    </row>
    <row r="2508" spans="60:68" x14ac:dyDescent="0.3">
      <c r="BH2508" s="108" t="str">
        <f t="shared" si="70"/>
        <v/>
      </c>
      <c r="BI2508" s="22"/>
      <c r="BJ2508" s="22"/>
      <c r="BK2508" s="53"/>
      <c r="BN2508" s="53"/>
      <c r="BO2508" s="53"/>
      <c r="BP2508" s="111"/>
    </row>
    <row r="2509" spans="60:68" x14ac:dyDescent="0.3">
      <c r="BH2509" s="108" t="str">
        <f t="shared" si="70"/>
        <v/>
      </c>
      <c r="BI2509" s="22"/>
      <c r="BJ2509" s="22"/>
      <c r="BK2509" s="53"/>
      <c r="BN2509" s="53"/>
      <c r="BO2509" s="53"/>
      <c r="BP2509" s="111"/>
    </row>
    <row r="2510" spans="60:68" x14ac:dyDescent="0.3">
      <c r="BH2510" s="108" t="str">
        <f t="shared" si="70"/>
        <v/>
      </c>
      <c r="BI2510" s="22"/>
      <c r="BJ2510" s="22"/>
      <c r="BK2510" s="53"/>
      <c r="BN2510" s="53"/>
      <c r="BO2510" s="53"/>
      <c r="BP2510" s="111"/>
    </row>
    <row r="2511" spans="60:68" x14ac:dyDescent="0.3">
      <c r="BH2511" s="108" t="str">
        <f t="shared" si="70"/>
        <v/>
      </c>
      <c r="BI2511" s="22"/>
      <c r="BJ2511" s="22"/>
      <c r="BK2511" s="53"/>
      <c r="BN2511" s="53"/>
      <c r="BO2511" s="53"/>
      <c r="BP2511" s="111"/>
    </row>
    <row r="2512" spans="60:68" x14ac:dyDescent="0.3">
      <c r="BH2512" s="108" t="str">
        <f t="shared" si="70"/>
        <v/>
      </c>
      <c r="BI2512" s="22"/>
      <c r="BJ2512" s="22"/>
      <c r="BK2512" s="53"/>
      <c r="BN2512" s="53"/>
      <c r="BO2512" s="53"/>
      <c r="BP2512" s="111"/>
    </row>
    <row r="2513" spans="60:68" x14ac:dyDescent="0.3">
      <c r="BH2513" s="108" t="str">
        <f t="shared" si="70"/>
        <v/>
      </c>
      <c r="BI2513" s="22"/>
      <c r="BJ2513" s="22"/>
      <c r="BK2513" s="53"/>
      <c r="BN2513" s="53"/>
      <c r="BO2513" s="53"/>
      <c r="BP2513" s="111"/>
    </row>
    <row r="2514" spans="60:68" x14ac:dyDescent="0.3">
      <c r="BH2514" s="108" t="str">
        <f t="shared" si="70"/>
        <v/>
      </c>
      <c r="BI2514" s="22"/>
      <c r="BJ2514" s="22"/>
      <c r="BK2514" s="53"/>
      <c r="BN2514" s="53"/>
      <c r="BO2514" s="53"/>
      <c r="BP2514" s="111"/>
    </row>
    <row r="2515" spans="60:68" x14ac:dyDescent="0.3">
      <c r="BH2515" s="108" t="str">
        <f t="shared" si="70"/>
        <v/>
      </c>
      <c r="BI2515" s="22"/>
      <c r="BJ2515" s="22"/>
      <c r="BK2515" s="53"/>
      <c r="BN2515" s="53"/>
      <c r="BO2515" s="53"/>
      <c r="BP2515" s="111"/>
    </row>
    <row r="2516" spans="60:68" x14ac:dyDescent="0.3">
      <c r="BH2516" s="108" t="str">
        <f t="shared" si="70"/>
        <v/>
      </c>
      <c r="BI2516" s="22"/>
      <c r="BJ2516" s="22"/>
      <c r="BK2516" s="53"/>
      <c r="BN2516" s="53"/>
      <c r="BO2516" s="53"/>
      <c r="BP2516" s="111"/>
    </row>
    <row r="2517" spans="60:68" x14ac:dyDescent="0.3">
      <c r="BH2517" s="108" t="str">
        <f t="shared" si="70"/>
        <v/>
      </c>
      <c r="BI2517" s="22"/>
      <c r="BJ2517" s="22"/>
      <c r="BK2517" s="53"/>
      <c r="BN2517" s="53"/>
      <c r="BO2517" s="53"/>
      <c r="BP2517" s="111"/>
    </row>
    <row r="2518" spans="60:68" x14ac:dyDescent="0.3">
      <c r="BH2518" s="108" t="str">
        <f t="shared" si="70"/>
        <v/>
      </c>
      <c r="BI2518" s="22"/>
      <c r="BJ2518" s="22"/>
      <c r="BK2518" s="53"/>
      <c r="BN2518" s="53"/>
      <c r="BO2518" s="53"/>
      <c r="BP2518" s="111"/>
    </row>
    <row r="2519" spans="60:68" x14ac:dyDescent="0.3">
      <c r="BH2519" s="108" t="str">
        <f t="shared" si="70"/>
        <v/>
      </c>
      <c r="BI2519" s="22"/>
      <c r="BJ2519" s="22"/>
      <c r="BK2519" s="53"/>
      <c r="BN2519" s="53"/>
      <c r="BO2519" s="53"/>
      <c r="BP2519" s="111"/>
    </row>
    <row r="2520" spans="60:68" x14ac:dyDescent="0.3">
      <c r="BH2520" s="108" t="str">
        <f t="shared" si="70"/>
        <v/>
      </c>
      <c r="BI2520" s="22"/>
      <c r="BJ2520" s="22"/>
      <c r="BK2520" s="53"/>
      <c r="BN2520" s="53"/>
      <c r="BO2520" s="53"/>
      <c r="BP2520" s="111"/>
    </row>
    <row r="2521" spans="60:68" x14ac:dyDescent="0.3">
      <c r="BH2521" s="108" t="str">
        <f t="shared" si="70"/>
        <v/>
      </c>
      <c r="BI2521" s="22"/>
      <c r="BJ2521" s="22"/>
      <c r="BK2521" s="53"/>
      <c r="BN2521" s="53"/>
      <c r="BO2521" s="53"/>
      <c r="BP2521" s="111"/>
    </row>
    <row r="2522" spans="60:68" x14ac:dyDescent="0.3">
      <c r="BH2522" s="108" t="str">
        <f t="shared" si="70"/>
        <v/>
      </c>
      <c r="BI2522" s="22"/>
      <c r="BJ2522" s="22"/>
      <c r="BK2522" s="53"/>
      <c r="BN2522" s="53"/>
      <c r="BO2522" s="53"/>
      <c r="BP2522" s="111"/>
    </row>
    <row r="2523" spans="60:68" x14ac:dyDescent="0.3">
      <c r="BH2523" s="108" t="str">
        <f t="shared" si="70"/>
        <v/>
      </c>
      <c r="BI2523" s="22"/>
      <c r="BJ2523" s="22"/>
      <c r="BK2523" s="53"/>
      <c r="BN2523" s="53"/>
      <c r="BO2523" s="53"/>
      <c r="BP2523" s="111"/>
    </row>
    <row r="2524" spans="60:68" x14ac:dyDescent="0.3">
      <c r="BH2524" s="108" t="str">
        <f t="shared" si="70"/>
        <v/>
      </c>
      <c r="BI2524" s="22"/>
      <c r="BJ2524" s="22"/>
      <c r="BK2524" s="53"/>
      <c r="BN2524" s="53"/>
      <c r="BO2524" s="53"/>
      <c r="BP2524" s="111"/>
    </row>
    <row r="2525" spans="60:68" x14ac:dyDescent="0.3">
      <c r="BH2525" s="108" t="str">
        <f t="shared" si="70"/>
        <v/>
      </c>
      <c r="BI2525" s="22"/>
      <c r="BJ2525" s="22"/>
      <c r="BK2525" s="53"/>
      <c r="BN2525" s="53"/>
      <c r="BO2525" s="53"/>
      <c r="BP2525" s="111"/>
    </row>
    <row r="2526" spans="60:68" x14ac:dyDescent="0.3">
      <c r="BH2526" s="108" t="str">
        <f t="shared" si="70"/>
        <v/>
      </c>
      <c r="BI2526" s="22"/>
      <c r="BJ2526" s="22"/>
      <c r="BK2526" s="53"/>
      <c r="BN2526" s="53"/>
      <c r="BO2526" s="53"/>
      <c r="BP2526" s="111"/>
    </row>
    <row r="2527" spans="60:68" x14ac:dyDescent="0.3">
      <c r="BH2527" s="108" t="str">
        <f t="shared" si="70"/>
        <v/>
      </c>
      <c r="BI2527" s="22"/>
      <c r="BJ2527" s="22"/>
      <c r="BK2527" s="53"/>
      <c r="BN2527" s="53"/>
      <c r="BO2527" s="53"/>
      <c r="BP2527" s="111"/>
    </row>
    <row r="2528" spans="60:68" x14ac:dyDescent="0.3">
      <c r="BH2528" s="108" t="str">
        <f t="shared" si="70"/>
        <v/>
      </c>
      <c r="BI2528" s="22"/>
      <c r="BJ2528" s="22"/>
      <c r="BK2528" s="53"/>
      <c r="BN2528" s="53"/>
      <c r="BO2528" s="53"/>
      <c r="BP2528" s="111"/>
    </row>
    <row r="2529" spans="60:68" x14ac:dyDescent="0.3">
      <c r="BH2529" s="108" t="str">
        <f t="shared" si="70"/>
        <v/>
      </c>
      <c r="BI2529" s="22"/>
      <c r="BJ2529" s="22"/>
      <c r="BK2529" s="53"/>
      <c r="BN2529" s="53"/>
      <c r="BO2529" s="53"/>
      <c r="BP2529" s="111"/>
    </row>
    <row r="2530" spans="60:68" x14ac:dyDescent="0.3">
      <c r="BH2530" s="108" t="str">
        <f t="shared" si="70"/>
        <v/>
      </c>
      <c r="BI2530" s="22"/>
      <c r="BJ2530" s="22"/>
      <c r="BK2530" s="53"/>
      <c r="BN2530" s="53"/>
      <c r="BO2530" s="53"/>
      <c r="BP2530" s="111"/>
    </row>
    <row r="2531" spans="60:68" x14ac:dyDescent="0.3">
      <c r="BH2531" s="108" t="str">
        <f t="shared" si="70"/>
        <v/>
      </c>
      <c r="BI2531" s="22"/>
      <c r="BJ2531" s="22"/>
      <c r="BK2531" s="53"/>
      <c r="BN2531" s="53"/>
      <c r="BO2531" s="53"/>
      <c r="BP2531" s="111"/>
    </row>
    <row r="2532" spans="60:68" x14ac:dyDescent="0.3">
      <c r="BH2532" s="108" t="str">
        <f t="shared" si="70"/>
        <v/>
      </c>
      <c r="BI2532" s="22"/>
      <c r="BJ2532" s="22"/>
      <c r="BK2532" s="53"/>
      <c r="BN2532" s="53"/>
      <c r="BO2532" s="53"/>
      <c r="BP2532" s="111"/>
    </row>
    <row r="2533" spans="60:68" x14ac:dyDescent="0.3">
      <c r="BH2533" s="108" t="str">
        <f t="shared" si="70"/>
        <v/>
      </c>
      <c r="BI2533" s="22"/>
      <c r="BJ2533" s="22"/>
      <c r="BK2533" s="53"/>
      <c r="BN2533" s="53"/>
      <c r="BO2533" s="53"/>
      <c r="BP2533" s="111"/>
    </row>
    <row r="2534" spans="60:68" x14ac:dyDescent="0.3">
      <c r="BH2534" s="108" t="str">
        <f t="shared" si="70"/>
        <v/>
      </c>
      <c r="BI2534" s="22"/>
      <c r="BJ2534" s="22"/>
      <c r="BK2534" s="53"/>
      <c r="BN2534" s="53"/>
      <c r="BO2534" s="53"/>
      <c r="BP2534" s="111"/>
    </row>
    <row r="2535" spans="60:68" x14ac:dyDescent="0.3">
      <c r="BH2535" s="108" t="str">
        <f t="shared" si="70"/>
        <v/>
      </c>
      <c r="BI2535" s="22"/>
      <c r="BJ2535" s="22"/>
      <c r="BK2535" s="53"/>
      <c r="BN2535" s="53"/>
      <c r="BO2535" s="53"/>
      <c r="BP2535" s="111"/>
    </row>
    <row r="2536" spans="60:68" x14ac:dyDescent="0.3">
      <c r="BH2536" s="108" t="str">
        <f t="shared" si="70"/>
        <v/>
      </c>
      <c r="BI2536" s="22"/>
      <c r="BJ2536" s="22"/>
      <c r="BK2536" s="53"/>
      <c r="BN2536" s="53"/>
      <c r="BO2536" s="53"/>
      <c r="BP2536" s="111"/>
    </row>
    <row r="2537" spans="60:68" x14ac:dyDescent="0.3">
      <c r="BH2537" s="108" t="str">
        <f t="shared" si="70"/>
        <v/>
      </c>
      <c r="BI2537" s="22"/>
      <c r="BJ2537" s="22"/>
      <c r="BK2537" s="53"/>
      <c r="BN2537" s="53"/>
      <c r="BO2537" s="53"/>
      <c r="BP2537" s="111"/>
    </row>
    <row r="2538" spans="60:68" x14ac:dyDescent="0.3">
      <c r="BH2538" s="108" t="str">
        <f t="shared" si="70"/>
        <v/>
      </c>
      <c r="BI2538" s="22"/>
      <c r="BJ2538" s="22"/>
      <c r="BK2538" s="53"/>
      <c r="BN2538" s="53"/>
      <c r="BO2538" s="53"/>
      <c r="BP2538" s="111"/>
    </row>
    <row r="2539" spans="60:68" x14ac:dyDescent="0.3">
      <c r="BH2539" s="108" t="str">
        <f t="shared" si="70"/>
        <v/>
      </c>
      <c r="BI2539" s="22"/>
      <c r="BJ2539" s="22"/>
      <c r="BK2539" s="53"/>
      <c r="BN2539" s="53"/>
      <c r="BO2539" s="53"/>
      <c r="BP2539" s="111"/>
    </row>
    <row r="2540" spans="60:68" x14ac:dyDescent="0.3">
      <c r="BH2540" s="108" t="str">
        <f t="shared" si="70"/>
        <v/>
      </c>
      <c r="BI2540" s="22"/>
      <c r="BJ2540" s="22"/>
      <c r="BK2540" s="53"/>
      <c r="BN2540" s="53"/>
      <c r="BO2540" s="53"/>
      <c r="BP2540" s="111"/>
    </row>
    <row r="2541" spans="60:68" x14ac:dyDescent="0.3">
      <c r="BH2541" s="108" t="str">
        <f t="shared" si="70"/>
        <v/>
      </c>
      <c r="BI2541" s="22"/>
      <c r="BJ2541" s="22"/>
      <c r="BK2541" s="53"/>
      <c r="BN2541" s="53"/>
      <c r="BO2541" s="53"/>
      <c r="BP2541" s="111"/>
    </row>
    <row r="2542" spans="60:68" x14ac:dyDescent="0.3">
      <c r="BH2542" s="108" t="str">
        <f t="shared" si="70"/>
        <v/>
      </c>
      <c r="BI2542" s="22"/>
      <c r="BJ2542" s="22"/>
      <c r="BK2542" s="53"/>
      <c r="BN2542" s="53"/>
      <c r="BO2542" s="53"/>
      <c r="BP2542" s="111"/>
    </row>
    <row r="2543" spans="60:68" x14ac:dyDescent="0.3">
      <c r="BH2543" s="108" t="str">
        <f t="shared" si="70"/>
        <v/>
      </c>
      <c r="BI2543" s="22"/>
      <c r="BJ2543" s="22"/>
      <c r="BK2543" s="53"/>
      <c r="BN2543" s="53"/>
      <c r="BO2543" s="53"/>
      <c r="BP2543" s="111"/>
    </row>
    <row r="2544" spans="60:68" x14ac:dyDescent="0.3">
      <c r="BH2544" s="108" t="str">
        <f t="shared" si="70"/>
        <v/>
      </c>
      <c r="BI2544" s="22"/>
      <c r="BJ2544" s="22"/>
      <c r="BK2544" s="53"/>
      <c r="BN2544" s="53"/>
      <c r="BO2544" s="53"/>
      <c r="BP2544" s="111"/>
    </row>
    <row r="2545" spans="60:68" x14ac:dyDescent="0.3">
      <c r="BH2545" s="108" t="str">
        <f t="shared" si="70"/>
        <v/>
      </c>
      <c r="BI2545" s="22"/>
      <c r="BJ2545" s="22"/>
      <c r="BK2545" s="53"/>
      <c r="BN2545" s="53"/>
      <c r="BO2545" s="53"/>
      <c r="BP2545" s="111"/>
    </row>
    <row r="2546" spans="60:68" x14ac:dyDescent="0.3">
      <c r="BH2546" s="108" t="str">
        <f t="shared" si="70"/>
        <v/>
      </c>
      <c r="BI2546" s="22"/>
      <c r="BJ2546" s="22"/>
      <c r="BK2546" s="53"/>
      <c r="BN2546" s="53"/>
      <c r="BO2546" s="53"/>
      <c r="BP2546" s="111"/>
    </row>
    <row r="2547" spans="60:68" x14ac:dyDescent="0.3">
      <c r="BH2547" s="108" t="str">
        <f t="shared" si="70"/>
        <v/>
      </c>
      <c r="BI2547" s="22"/>
      <c r="BJ2547" s="22"/>
      <c r="BK2547" s="53"/>
      <c r="BN2547" s="53"/>
      <c r="BO2547" s="53"/>
      <c r="BP2547" s="111"/>
    </row>
    <row r="2548" spans="60:68" x14ac:dyDescent="0.3">
      <c r="BH2548" s="108" t="str">
        <f t="shared" si="70"/>
        <v/>
      </c>
      <c r="BI2548" s="22"/>
      <c r="BJ2548" s="22"/>
      <c r="BK2548" s="53"/>
      <c r="BN2548" s="53"/>
      <c r="BO2548" s="53"/>
      <c r="BP2548" s="111"/>
    </row>
    <row r="2549" spans="60:68" x14ac:dyDescent="0.3">
      <c r="BH2549" s="108" t="str">
        <f t="shared" si="70"/>
        <v/>
      </c>
      <c r="BI2549" s="22"/>
      <c r="BJ2549" s="22"/>
      <c r="BK2549" s="53"/>
      <c r="BN2549" s="53"/>
      <c r="BO2549" s="53"/>
      <c r="BP2549" s="111"/>
    </row>
    <row r="2550" spans="60:68" x14ac:dyDescent="0.3">
      <c r="BH2550" s="108" t="str">
        <f t="shared" si="70"/>
        <v/>
      </c>
      <c r="BI2550" s="22"/>
      <c r="BJ2550" s="22"/>
      <c r="BK2550" s="53"/>
      <c r="BN2550" s="53"/>
      <c r="BO2550" s="53"/>
      <c r="BP2550" s="111"/>
    </row>
    <row r="2551" spans="60:68" x14ac:dyDescent="0.3">
      <c r="BH2551" s="108" t="str">
        <f t="shared" si="70"/>
        <v/>
      </c>
      <c r="BI2551" s="22"/>
      <c r="BJ2551" s="22"/>
      <c r="BK2551" s="53"/>
      <c r="BN2551" s="53"/>
      <c r="BO2551" s="53"/>
      <c r="BP2551" s="111"/>
    </row>
    <row r="2552" spans="60:68" x14ac:dyDescent="0.3">
      <c r="BH2552" s="108" t="str">
        <f t="shared" si="70"/>
        <v/>
      </c>
      <c r="BI2552" s="22"/>
      <c r="BJ2552" s="22"/>
      <c r="BK2552" s="53"/>
      <c r="BN2552" s="53"/>
      <c r="BO2552" s="53"/>
      <c r="BP2552" s="111"/>
    </row>
    <row r="2553" spans="60:68" x14ac:dyDescent="0.3">
      <c r="BH2553" s="108" t="str">
        <f t="shared" si="70"/>
        <v/>
      </c>
      <c r="BI2553" s="22"/>
      <c r="BJ2553" s="22"/>
      <c r="BK2553" s="53"/>
      <c r="BN2553" s="53"/>
      <c r="BO2553" s="53"/>
      <c r="BP2553" s="111"/>
    </row>
    <row r="2554" spans="60:68" x14ac:dyDescent="0.3">
      <c r="BH2554" s="108" t="str">
        <f t="shared" si="70"/>
        <v/>
      </c>
      <c r="BI2554" s="22"/>
      <c r="BJ2554" s="22"/>
      <c r="BK2554" s="53"/>
      <c r="BN2554" s="53"/>
      <c r="BO2554" s="53"/>
      <c r="BP2554" s="111"/>
    </row>
    <row r="2555" spans="60:68" x14ac:dyDescent="0.3">
      <c r="BH2555" s="108" t="str">
        <f t="shared" si="70"/>
        <v/>
      </c>
      <c r="BI2555" s="22"/>
      <c r="BJ2555" s="22"/>
      <c r="BK2555" s="53"/>
      <c r="BN2555" s="53"/>
      <c r="BO2555" s="53"/>
      <c r="BP2555" s="111"/>
    </row>
    <row r="2556" spans="60:68" x14ac:dyDescent="0.3">
      <c r="BH2556" s="108" t="str">
        <f t="shared" si="70"/>
        <v/>
      </c>
      <c r="BI2556" s="22"/>
      <c r="BJ2556" s="22"/>
      <c r="BK2556" s="53"/>
      <c r="BN2556" s="53"/>
      <c r="BO2556" s="53"/>
      <c r="BP2556" s="111"/>
    </row>
    <row r="2557" spans="60:68" x14ac:dyDescent="0.3">
      <c r="BH2557" s="108" t="str">
        <f t="shared" si="70"/>
        <v/>
      </c>
      <c r="BI2557" s="22"/>
      <c r="BJ2557" s="22"/>
      <c r="BK2557" s="53"/>
      <c r="BN2557" s="53"/>
      <c r="BO2557" s="53"/>
      <c r="BP2557" s="111"/>
    </row>
    <row r="2558" spans="60:68" x14ac:dyDescent="0.3">
      <c r="BH2558" s="108" t="str">
        <f t="shared" si="70"/>
        <v/>
      </c>
      <c r="BI2558" s="22"/>
      <c r="BJ2558" s="22"/>
      <c r="BK2558" s="53"/>
      <c r="BN2558" s="53"/>
      <c r="BO2558" s="53"/>
      <c r="BP2558" s="111"/>
    </row>
    <row r="2559" spans="60:68" x14ac:dyDescent="0.3">
      <c r="BH2559" s="108" t="str">
        <f t="shared" si="70"/>
        <v/>
      </c>
      <c r="BI2559" s="22"/>
      <c r="BJ2559" s="22"/>
      <c r="BK2559" s="53"/>
      <c r="BN2559" s="53"/>
      <c r="BO2559" s="53"/>
      <c r="BP2559" s="111"/>
    </row>
    <row r="2560" spans="60:68" x14ac:dyDescent="0.3">
      <c r="BH2560" s="108" t="str">
        <f t="shared" si="70"/>
        <v/>
      </c>
      <c r="BI2560" s="22"/>
      <c r="BJ2560" s="22"/>
      <c r="BK2560" s="53"/>
      <c r="BN2560" s="53"/>
      <c r="BO2560" s="53"/>
      <c r="BP2560" s="111"/>
    </row>
    <row r="2561" spans="60:68" x14ac:dyDescent="0.3">
      <c r="BH2561" s="108" t="str">
        <f t="shared" si="70"/>
        <v/>
      </c>
      <c r="BI2561" s="22"/>
      <c r="BJ2561" s="22"/>
      <c r="BK2561" s="53"/>
      <c r="BN2561" s="53"/>
      <c r="BO2561" s="53"/>
      <c r="BP2561" s="111"/>
    </row>
    <row r="2562" spans="60:68" x14ac:dyDescent="0.3">
      <c r="BH2562" s="108" t="str">
        <f t="shared" si="70"/>
        <v/>
      </c>
      <c r="BI2562" s="22"/>
      <c r="BJ2562" s="22"/>
      <c r="BK2562" s="53"/>
      <c r="BN2562" s="53"/>
      <c r="BO2562" s="53"/>
      <c r="BP2562" s="111"/>
    </row>
    <row r="2563" spans="60:68" x14ac:dyDescent="0.3">
      <c r="BH2563" s="108" t="str">
        <f t="shared" si="70"/>
        <v/>
      </c>
      <c r="BI2563" s="22"/>
      <c r="BJ2563" s="22"/>
      <c r="BK2563" s="53"/>
      <c r="BN2563" s="53"/>
      <c r="BO2563" s="53"/>
      <c r="BP2563" s="111"/>
    </row>
    <row r="2564" spans="60:68" x14ac:dyDescent="0.3">
      <c r="BH2564" s="108" t="str">
        <f t="shared" ref="BH2564:BH2627" si="71">IF(OR(D2564="Aatrium/Fuajee",D2564="Kabinet/Büroo",D2564="Koridor",D2564="Koristus- ja hooldusruum",D2564="Kööginurk/Köök",D2564="Nõupidamise ruum",D2564="Ooteruum/Teenindusruum",D2564="Puhkeruum",D2564="WC"), 1, "")</f>
        <v/>
      </c>
      <c r="BI2564" s="22"/>
      <c r="BJ2564" s="22"/>
      <c r="BK2564" s="53"/>
      <c r="BN2564" s="53"/>
      <c r="BO2564" s="53"/>
      <c r="BP2564" s="111"/>
    </row>
    <row r="2565" spans="60:68" x14ac:dyDescent="0.3">
      <c r="BH2565" s="108" t="str">
        <f t="shared" si="71"/>
        <v/>
      </c>
      <c r="BI2565" s="22"/>
      <c r="BJ2565" s="22"/>
      <c r="BK2565" s="53"/>
      <c r="BN2565" s="53"/>
      <c r="BO2565" s="53"/>
      <c r="BP2565" s="111"/>
    </row>
    <row r="2566" spans="60:68" x14ac:dyDescent="0.3">
      <c r="BH2566" s="108" t="str">
        <f t="shared" si="71"/>
        <v/>
      </c>
      <c r="BI2566" s="22"/>
      <c r="BJ2566" s="22"/>
      <c r="BK2566" s="53"/>
      <c r="BN2566" s="53"/>
      <c r="BO2566" s="53"/>
      <c r="BP2566" s="111"/>
    </row>
    <row r="2567" spans="60:68" x14ac:dyDescent="0.3">
      <c r="BH2567" s="108" t="str">
        <f t="shared" si="71"/>
        <v/>
      </c>
      <c r="BI2567" s="22"/>
      <c r="BJ2567" s="22"/>
      <c r="BK2567" s="53"/>
      <c r="BN2567" s="53"/>
      <c r="BO2567" s="53"/>
      <c r="BP2567" s="111"/>
    </row>
    <row r="2568" spans="60:68" x14ac:dyDescent="0.3">
      <c r="BH2568" s="108" t="str">
        <f t="shared" si="71"/>
        <v/>
      </c>
      <c r="BI2568" s="22"/>
      <c r="BJ2568" s="22"/>
      <c r="BK2568" s="53"/>
      <c r="BN2568" s="53"/>
      <c r="BO2568" s="53"/>
      <c r="BP2568" s="111"/>
    </row>
    <row r="2569" spans="60:68" x14ac:dyDescent="0.3">
      <c r="BH2569" s="108" t="str">
        <f t="shared" si="71"/>
        <v/>
      </c>
      <c r="BI2569" s="22"/>
      <c r="BJ2569" s="22"/>
      <c r="BK2569" s="53"/>
      <c r="BN2569" s="53"/>
      <c r="BO2569" s="53"/>
      <c r="BP2569" s="111"/>
    </row>
    <row r="2570" spans="60:68" x14ac:dyDescent="0.3">
      <c r="BH2570" s="108" t="str">
        <f t="shared" si="71"/>
        <v/>
      </c>
      <c r="BI2570" s="22"/>
      <c r="BJ2570" s="22"/>
      <c r="BK2570" s="53"/>
      <c r="BN2570" s="53"/>
      <c r="BO2570" s="53"/>
      <c r="BP2570" s="111"/>
    </row>
    <row r="2571" spans="60:68" x14ac:dyDescent="0.3">
      <c r="BH2571" s="108" t="str">
        <f t="shared" si="71"/>
        <v/>
      </c>
      <c r="BI2571" s="22"/>
      <c r="BJ2571" s="22"/>
      <c r="BK2571" s="53"/>
      <c r="BN2571" s="53"/>
      <c r="BO2571" s="53"/>
      <c r="BP2571" s="111"/>
    </row>
    <row r="2572" spans="60:68" x14ac:dyDescent="0.3">
      <c r="BH2572" s="108" t="str">
        <f t="shared" si="71"/>
        <v/>
      </c>
      <c r="BI2572" s="22"/>
      <c r="BJ2572" s="22"/>
      <c r="BK2572" s="53"/>
      <c r="BN2572" s="53"/>
      <c r="BO2572" s="53"/>
      <c r="BP2572" s="111"/>
    </row>
    <row r="2573" spans="60:68" x14ac:dyDescent="0.3">
      <c r="BH2573" s="108" t="str">
        <f t="shared" si="71"/>
        <v/>
      </c>
      <c r="BI2573" s="22"/>
      <c r="BJ2573" s="22"/>
      <c r="BK2573" s="53"/>
      <c r="BN2573" s="53"/>
      <c r="BO2573" s="53"/>
      <c r="BP2573" s="111"/>
    </row>
    <row r="2574" spans="60:68" x14ac:dyDescent="0.3">
      <c r="BH2574" s="108" t="str">
        <f t="shared" si="71"/>
        <v/>
      </c>
      <c r="BI2574" s="22"/>
      <c r="BJ2574" s="22"/>
      <c r="BK2574" s="53"/>
      <c r="BN2574" s="53"/>
      <c r="BO2574" s="53"/>
      <c r="BP2574" s="111"/>
    </row>
    <row r="2575" spans="60:68" x14ac:dyDescent="0.3">
      <c r="BH2575" s="108" t="str">
        <f t="shared" si="71"/>
        <v/>
      </c>
      <c r="BI2575" s="22"/>
      <c r="BJ2575" s="22"/>
      <c r="BK2575" s="53"/>
      <c r="BN2575" s="53"/>
      <c r="BO2575" s="53"/>
      <c r="BP2575" s="111"/>
    </row>
    <row r="2576" spans="60:68" x14ac:dyDescent="0.3">
      <c r="BH2576" s="108" t="str">
        <f t="shared" si="71"/>
        <v/>
      </c>
      <c r="BI2576" s="22"/>
      <c r="BJ2576" s="22"/>
      <c r="BK2576" s="53"/>
      <c r="BN2576" s="53"/>
      <c r="BO2576" s="53"/>
      <c r="BP2576" s="111"/>
    </row>
    <row r="2577" spans="60:68" x14ac:dyDescent="0.3">
      <c r="BH2577" s="108" t="str">
        <f t="shared" si="71"/>
        <v/>
      </c>
      <c r="BI2577" s="22"/>
      <c r="BJ2577" s="22"/>
      <c r="BK2577" s="53"/>
      <c r="BN2577" s="53"/>
      <c r="BO2577" s="53"/>
      <c r="BP2577" s="111"/>
    </row>
    <row r="2578" spans="60:68" x14ac:dyDescent="0.3">
      <c r="BH2578" s="108" t="str">
        <f t="shared" si="71"/>
        <v/>
      </c>
      <c r="BI2578" s="22"/>
      <c r="BJ2578" s="22"/>
      <c r="BK2578" s="53"/>
      <c r="BN2578" s="53"/>
      <c r="BO2578" s="53"/>
      <c r="BP2578" s="111"/>
    </row>
    <row r="2579" spans="60:68" x14ac:dyDescent="0.3">
      <c r="BH2579" s="108" t="str">
        <f t="shared" si="71"/>
        <v/>
      </c>
      <c r="BI2579" s="22"/>
      <c r="BJ2579" s="22"/>
      <c r="BK2579" s="53"/>
      <c r="BN2579" s="53"/>
      <c r="BO2579" s="53"/>
      <c r="BP2579" s="111"/>
    </row>
    <row r="2580" spans="60:68" x14ac:dyDescent="0.3">
      <c r="BH2580" s="108" t="str">
        <f t="shared" si="71"/>
        <v/>
      </c>
      <c r="BI2580" s="22"/>
      <c r="BJ2580" s="22"/>
      <c r="BK2580" s="53"/>
      <c r="BN2580" s="53"/>
      <c r="BO2580" s="53"/>
      <c r="BP2580" s="111"/>
    </row>
    <row r="2581" spans="60:68" x14ac:dyDescent="0.3">
      <c r="BH2581" s="108" t="str">
        <f t="shared" si="71"/>
        <v/>
      </c>
      <c r="BI2581" s="22"/>
      <c r="BJ2581" s="22"/>
      <c r="BK2581" s="53"/>
      <c r="BN2581" s="53"/>
      <c r="BO2581" s="53"/>
      <c r="BP2581" s="111"/>
    </row>
    <row r="2582" spans="60:68" x14ac:dyDescent="0.3">
      <c r="BH2582" s="108" t="str">
        <f t="shared" si="71"/>
        <v/>
      </c>
      <c r="BI2582" s="22"/>
      <c r="BJ2582" s="22"/>
      <c r="BK2582" s="53"/>
      <c r="BN2582" s="53"/>
      <c r="BO2582" s="53"/>
      <c r="BP2582" s="111"/>
    </row>
    <row r="2583" spans="60:68" x14ac:dyDescent="0.3">
      <c r="BH2583" s="108" t="str">
        <f t="shared" si="71"/>
        <v/>
      </c>
      <c r="BI2583" s="22"/>
      <c r="BJ2583" s="22"/>
      <c r="BK2583" s="53"/>
      <c r="BN2583" s="53"/>
      <c r="BO2583" s="53"/>
      <c r="BP2583" s="111"/>
    </row>
    <row r="2584" spans="60:68" x14ac:dyDescent="0.3">
      <c r="BH2584" s="108" t="str">
        <f t="shared" si="71"/>
        <v/>
      </c>
      <c r="BI2584" s="22"/>
      <c r="BJ2584" s="22"/>
      <c r="BK2584" s="53"/>
      <c r="BN2584" s="53"/>
      <c r="BO2584" s="53"/>
      <c r="BP2584" s="111"/>
    </row>
    <row r="2585" spans="60:68" x14ac:dyDescent="0.3">
      <c r="BH2585" s="108" t="str">
        <f t="shared" si="71"/>
        <v/>
      </c>
      <c r="BI2585" s="22"/>
      <c r="BJ2585" s="22"/>
      <c r="BK2585" s="53"/>
      <c r="BN2585" s="53"/>
      <c r="BO2585" s="53"/>
      <c r="BP2585" s="111"/>
    </row>
    <row r="2586" spans="60:68" x14ac:dyDescent="0.3">
      <c r="BH2586" s="108" t="str">
        <f t="shared" si="71"/>
        <v/>
      </c>
      <c r="BI2586" s="22"/>
      <c r="BJ2586" s="22"/>
      <c r="BK2586" s="53"/>
      <c r="BN2586" s="53"/>
      <c r="BO2586" s="53"/>
      <c r="BP2586" s="111"/>
    </row>
    <row r="2587" spans="60:68" x14ac:dyDescent="0.3">
      <c r="BH2587" s="108" t="str">
        <f t="shared" si="71"/>
        <v/>
      </c>
      <c r="BI2587" s="22"/>
      <c r="BJ2587" s="22"/>
      <c r="BK2587" s="53"/>
      <c r="BN2587" s="53"/>
      <c r="BO2587" s="53"/>
      <c r="BP2587" s="111"/>
    </row>
    <row r="2588" spans="60:68" x14ac:dyDescent="0.3">
      <c r="BH2588" s="108" t="str">
        <f t="shared" si="71"/>
        <v/>
      </c>
      <c r="BI2588" s="22"/>
      <c r="BJ2588" s="22"/>
      <c r="BK2588" s="53"/>
      <c r="BN2588" s="53"/>
      <c r="BO2588" s="53"/>
      <c r="BP2588" s="111"/>
    </row>
    <row r="2589" spans="60:68" x14ac:dyDescent="0.3">
      <c r="BH2589" s="108" t="str">
        <f t="shared" si="71"/>
        <v/>
      </c>
      <c r="BI2589" s="22"/>
      <c r="BJ2589" s="22"/>
      <c r="BK2589" s="53"/>
      <c r="BN2589" s="53"/>
      <c r="BO2589" s="53"/>
      <c r="BP2589" s="111"/>
    </row>
    <row r="2590" spans="60:68" x14ac:dyDescent="0.3">
      <c r="BH2590" s="108" t="str">
        <f t="shared" si="71"/>
        <v/>
      </c>
      <c r="BI2590" s="22"/>
      <c r="BJ2590" s="22"/>
      <c r="BK2590" s="53"/>
      <c r="BN2590" s="53"/>
      <c r="BO2590" s="53"/>
      <c r="BP2590" s="111"/>
    </row>
    <row r="2591" spans="60:68" x14ac:dyDescent="0.3">
      <c r="BH2591" s="108" t="str">
        <f t="shared" si="71"/>
        <v/>
      </c>
      <c r="BI2591" s="22"/>
      <c r="BJ2591" s="22"/>
      <c r="BK2591" s="53"/>
      <c r="BN2591" s="53"/>
      <c r="BO2591" s="53"/>
      <c r="BP2591" s="111"/>
    </row>
    <row r="2592" spans="60:68" x14ac:dyDescent="0.3">
      <c r="BH2592" s="108" t="str">
        <f t="shared" si="71"/>
        <v/>
      </c>
      <c r="BI2592" s="22"/>
      <c r="BJ2592" s="22"/>
      <c r="BK2592" s="53"/>
      <c r="BN2592" s="53"/>
      <c r="BO2592" s="53"/>
      <c r="BP2592" s="111"/>
    </row>
    <row r="2593" spans="60:68" x14ac:dyDescent="0.3">
      <c r="BH2593" s="108" t="str">
        <f t="shared" si="71"/>
        <v/>
      </c>
      <c r="BI2593" s="22"/>
      <c r="BJ2593" s="22"/>
      <c r="BK2593" s="53"/>
      <c r="BN2593" s="53"/>
      <c r="BO2593" s="53"/>
      <c r="BP2593" s="111"/>
    </row>
    <row r="2594" spans="60:68" x14ac:dyDescent="0.3">
      <c r="BH2594" s="108" t="str">
        <f t="shared" si="71"/>
        <v/>
      </c>
      <c r="BI2594" s="22"/>
      <c r="BJ2594" s="22"/>
      <c r="BK2594" s="53"/>
      <c r="BN2594" s="53"/>
      <c r="BO2594" s="53"/>
      <c r="BP2594" s="111"/>
    </row>
    <row r="2595" spans="60:68" x14ac:dyDescent="0.3">
      <c r="BH2595" s="108" t="str">
        <f t="shared" si="71"/>
        <v/>
      </c>
      <c r="BI2595" s="22"/>
      <c r="BJ2595" s="22"/>
      <c r="BK2595" s="53"/>
      <c r="BN2595" s="53"/>
      <c r="BO2595" s="53"/>
      <c r="BP2595" s="111"/>
    </row>
    <row r="2596" spans="60:68" x14ac:dyDescent="0.3">
      <c r="BH2596" s="108" t="str">
        <f t="shared" si="71"/>
        <v/>
      </c>
      <c r="BI2596" s="22"/>
      <c r="BJ2596" s="22"/>
      <c r="BK2596" s="53"/>
      <c r="BN2596" s="53"/>
      <c r="BO2596" s="53"/>
      <c r="BP2596" s="111"/>
    </row>
    <row r="2597" spans="60:68" x14ac:dyDescent="0.3">
      <c r="BH2597" s="108" t="str">
        <f t="shared" si="71"/>
        <v/>
      </c>
      <c r="BI2597" s="22"/>
      <c r="BJ2597" s="22"/>
      <c r="BK2597" s="53"/>
      <c r="BN2597" s="53"/>
      <c r="BO2597" s="53"/>
      <c r="BP2597" s="111"/>
    </row>
    <row r="2598" spans="60:68" x14ac:dyDescent="0.3">
      <c r="BH2598" s="108" t="str">
        <f t="shared" si="71"/>
        <v/>
      </c>
      <c r="BI2598" s="22"/>
      <c r="BJ2598" s="22"/>
      <c r="BK2598" s="53"/>
      <c r="BN2598" s="53"/>
      <c r="BO2598" s="53"/>
      <c r="BP2598" s="111"/>
    </row>
    <row r="2599" spans="60:68" x14ac:dyDescent="0.3">
      <c r="BH2599" s="108" t="str">
        <f t="shared" si="71"/>
        <v/>
      </c>
      <c r="BI2599" s="22"/>
      <c r="BJ2599" s="22"/>
      <c r="BK2599" s="53"/>
      <c r="BN2599" s="53"/>
      <c r="BO2599" s="53"/>
      <c r="BP2599" s="111"/>
    </row>
    <row r="2600" spans="60:68" x14ac:dyDescent="0.3">
      <c r="BH2600" s="108" t="str">
        <f t="shared" si="71"/>
        <v/>
      </c>
      <c r="BI2600" s="22"/>
      <c r="BJ2600" s="22"/>
      <c r="BK2600" s="53"/>
      <c r="BN2600" s="53"/>
      <c r="BO2600" s="53"/>
      <c r="BP2600" s="111"/>
    </row>
    <row r="2601" spans="60:68" x14ac:dyDescent="0.3">
      <c r="BH2601" s="108" t="str">
        <f t="shared" si="71"/>
        <v/>
      </c>
      <c r="BI2601" s="22"/>
      <c r="BJ2601" s="22"/>
      <c r="BK2601" s="53"/>
      <c r="BN2601" s="53"/>
      <c r="BO2601" s="53"/>
      <c r="BP2601" s="111"/>
    </row>
    <row r="2602" spans="60:68" x14ac:dyDescent="0.3">
      <c r="BH2602" s="108" t="str">
        <f t="shared" si="71"/>
        <v/>
      </c>
      <c r="BI2602" s="22"/>
      <c r="BJ2602" s="22"/>
      <c r="BK2602" s="53"/>
      <c r="BN2602" s="53"/>
      <c r="BO2602" s="53"/>
      <c r="BP2602" s="111"/>
    </row>
    <row r="2603" spans="60:68" x14ac:dyDescent="0.3">
      <c r="BH2603" s="108" t="str">
        <f t="shared" si="71"/>
        <v/>
      </c>
      <c r="BI2603" s="22"/>
      <c r="BJ2603" s="22"/>
      <c r="BK2603" s="53"/>
      <c r="BN2603" s="53"/>
      <c r="BO2603" s="53"/>
      <c r="BP2603" s="111"/>
    </row>
    <row r="2604" spans="60:68" x14ac:dyDescent="0.3">
      <c r="BH2604" s="108" t="str">
        <f t="shared" si="71"/>
        <v/>
      </c>
      <c r="BI2604" s="22"/>
      <c r="BJ2604" s="22"/>
      <c r="BK2604" s="53"/>
      <c r="BN2604" s="53"/>
      <c r="BO2604" s="53"/>
      <c r="BP2604" s="111"/>
    </row>
    <row r="2605" spans="60:68" x14ac:dyDescent="0.3">
      <c r="BH2605" s="108" t="str">
        <f t="shared" si="71"/>
        <v/>
      </c>
      <c r="BI2605" s="22"/>
      <c r="BJ2605" s="22"/>
      <c r="BK2605" s="53"/>
      <c r="BN2605" s="53"/>
      <c r="BO2605" s="53"/>
      <c r="BP2605" s="111"/>
    </row>
    <row r="2606" spans="60:68" x14ac:dyDescent="0.3">
      <c r="BH2606" s="108" t="str">
        <f t="shared" si="71"/>
        <v/>
      </c>
      <c r="BI2606" s="22"/>
      <c r="BJ2606" s="22"/>
      <c r="BK2606" s="53"/>
      <c r="BN2606" s="53"/>
      <c r="BO2606" s="53"/>
      <c r="BP2606" s="111"/>
    </row>
    <row r="2607" spans="60:68" x14ac:dyDescent="0.3">
      <c r="BH2607" s="108" t="str">
        <f t="shared" si="71"/>
        <v/>
      </c>
      <c r="BI2607" s="22"/>
      <c r="BJ2607" s="22"/>
      <c r="BK2607" s="53"/>
      <c r="BN2607" s="53"/>
      <c r="BO2607" s="53"/>
      <c r="BP2607" s="111"/>
    </row>
    <row r="2608" spans="60:68" x14ac:dyDescent="0.3">
      <c r="BH2608" s="108" t="str">
        <f t="shared" si="71"/>
        <v/>
      </c>
      <c r="BI2608" s="22"/>
      <c r="BJ2608" s="22"/>
      <c r="BK2608" s="53"/>
      <c r="BN2608" s="53"/>
      <c r="BO2608" s="53"/>
      <c r="BP2608" s="111"/>
    </row>
    <row r="2609" spans="60:68" x14ac:dyDescent="0.3">
      <c r="BH2609" s="108" t="str">
        <f t="shared" si="71"/>
        <v/>
      </c>
      <c r="BI2609" s="22"/>
      <c r="BJ2609" s="22"/>
      <c r="BK2609" s="53"/>
      <c r="BN2609" s="53"/>
      <c r="BO2609" s="53"/>
      <c r="BP2609" s="111"/>
    </row>
    <row r="2610" spans="60:68" x14ac:dyDescent="0.3">
      <c r="BH2610" s="108" t="str">
        <f t="shared" si="71"/>
        <v/>
      </c>
      <c r="BI2610" s="22"/>
      <c r="BJ2610" s="22"/>
      <c r="BK2610" s="53"/>
      <c r="BN2610" s="53"/>
      <c r="BO2610" s="53"/>
      <c r="BP2610" s="111"/>
    </row>
    <row r="2611" spans="60:68" x14ac:dyDescent="0.3">
      <c r="BH2611" s="108" t="str">
        <f t="shared" si="71"/>
        <v/>
      </c>
      <c r="BI2611" s="22"/>
      <c r="BJ2611" s="22"/>
      <c r="BK2611" s="53"/>
      <c r="BN2611" s="53"/>
      <c r="BO2611" s="53"/>
      <c r="BP2611" s="111"/>
    </row>
    <row r="2612" spans="60:68" x14ac:dyDescent="0.3">
      <c r="BH2612" s="108" t="str">
        <f t="shared" si="71"/>
        <v/>
      </c>
      <c r="BI2612" s="22"/>
      <c r="BJ2612" s="22"/>
      <c r="BK2612" s="53"/>
      <c r="BN2612" s="53"/>
      <c r="BO2612" s="53"/>
      <c r="BP2612" s="111"/>
    </row>
    <row r="2613" spans="60:68" x14ac:dyDescent="0.3">
      <c r="BH2613" s="108" t="str">
        <f t="shared" si="71"/>
        <v/>
      </c>
      <c r="BI2613" s="22"/>
      <c r="BJ2613" s="22"/>
      <c r="BK2613" s="53"/>
      <c r="BN2613" s="53"/>
      <c r="BO2613" s="53"/>
      <c r="BP2613" s="111"/>
    </row>
    <row r="2614" spans="60:68" x14ac:dyDescent="0.3">
      <c r="BH2614" s="108" t="str">
        <f t="shared" si="71"/>
        <v/>
      </c>
      <c r="BI2614" s="22"/>
      <c r="BJ2614" s="22"/>
      <c r="BK2614" s="53"/>
      <c r="BN2614" s="53"/>
      <c r="BO2614" s="53"/>
      <c r="BP2614" s="111"/>
    </row>
    <row r="2615" spans="60:68" x14ac:dyDescent="0.3">
      <c r="BH2615" s="108" t="str">
        <f t="shared" si="71"/>
        <v/>
      </c>
      <c r="BI2615" s="22"/>
      <c r="BJ2615" s="22"/>
      <c r="BK2615" s="53"/>
      <c r="BN2615" s="53"/>
      <c r="BO2615" s="53"/>
      <c r="BP2615" s="111"/>
    </row>
    <row r="2616" spans="60:68" x14ac:dyDescent="0.3">
      <c r="BH2616" s="108" t="str">
        <f t="shared" si="71"/>
        <v/>
      </c>
      <c r="BI2616" s="22"/>
      <c r="BJ2616" s="22"/>
      <c r="BK2616" s="53"/>
      <c r="BN2616" s="53"/>
      <c r="BO2616" s="53"/>
      <c r="BP2616" s="111"/>
    </row>
    <row r="2617" spans="60:68" x14ac:dyDescent="0.3">
      <c r="BH2617" s="108" t="str">
        <f t="shared" si="71"/>
        <v/>
      </c>
      <c r="BI2617" s="22"/>
      <c r="BJ2617" s="22"/>
      <c r="BK2617" s="53"/>
      <c r="BN2617" s="53"/>
      <c r="BO2617" s="53"/>
      <c r="BP2617" s="111"/>
    </row>
    <row r="2618" spans="60:68" x14ac:dyDescent="0.3">
      <c r="BH2618" s="108" t="str">
        <f t="shared" si="71"/>
        <v/>
      </c>
      <c r="BI2618" s="22"/>
      <c r="BJ2618" s="22"/>
      <c r="BK2618" s="53"/>
      <c r="BN2618" s="53"/>
      <c r="BO2618" s="53"/>
      <c r="BP2618" s="111"/>
    </row>
    <row r="2619" spans="60:68" x14ac:dyDescent="0.3">
      <c r="BH2619" s="108" t="str">
        <f t="shared" si="71"/>
        <v/>
      </c>
      <c r="BI2619" s="22"/>
      <c r="BJ2619" s="22"/>
      <c r="BK2619" s="53"/>
      <c r="BN2619" s="53"/>
      <c r="BO2619" s="53"/>
      <c r="BP2619" s="111"/>
    </row>
    <row r="2620" spans="60:68" x14ac:dyDescent="0.3">
      <c r="BH2620" s="108" t="str">
        <f t="shared" si="71"/>
        <v/>
      </c>
      <c r="BI2620" s="22"/>
      <c r="BJ2620" s="22"/>
      <c r="BK2620" s="53"/>
      <c r="BN2620" s="53"/>
      <c r="BO2620" s="53"/>
      <c r="BP2620" s="111"/>
    </row>
    <row r="2621" spans="60:68" x14ac:dyDescent="0.3">
      <c r="BH2621" s="108" t="str">
        <f t="shared" si="71"/>
        <v/>
      </c>
      <c r="BI2621" s="22"/>
      <c r="BJ2621" s="22"/>
      <c r="BK2621" s="53"/>
      <c r="BN2621" s="53"/>
      <c r="BO2621" s="53"/>
      <c r="BP2621" s="111"/>
    </row>
    <row r="2622" spans="60:68" x14ac:dyDescent="0.3">
      <c r="BH2622" s="108" t="str">
        <f t="shared" si="71"/>
        <v/>
      </c>
      <c r="BI2622" s="22"/>
      <c r="BJ2622" s="22"/>
      <c r="BK2622" s="53"/>
      <c r="BN2622" s="53"/>
      <c r="BO2622" s="53"/>
      <c r="BP2622" s="111"/>
    </row>
    <row r="2623" spans="60:68" x14ac:dyDescent="0.3">
      <c r="BH2623" s="108" t="str">
        <f t="shared" si="71"/>
        <v/>
      </c>
      <c r="BI2623" s="22"/>
      <c r="BJ2623" s="22"/>
      <c r="BK2623" s="53"/>
      <c r="BN2623" s="53"/>
      <c r="BO2623" s="53"/>
      <c r="BP2623" s="111"/>
    </row>
    <row r="2624" spans="60:68" x14ac:dyDescent="0.3">
      <c r="BH2624" s="108" t="str">
        <f t="shared" si="71"/>
        <v/>
      </c>
      <c r="BI2624" s="22"/>
      <c r="BJ2624" s="22"/>
      <c r="BK2624" s="53"/>
      <c r="BN2624" s="53"/>
      <c r="BO2624" s="53"/>
      <c r="BP2624" s="111"/>
    </row>
    <row r="2625" spans="60:68" x14ac:dyDescent="0.3">
      <c r="BH2625" s="108" t="str">
        <f t="shared" si="71"/>
        <v/>
      </c>
      <c r="BI2625" s="22"/>
      <c r="BJ2625" s="22"/>
      <c r="BK2625" s="53"/>
      <c r="BN2625" s="53"/>
      <c r="BO2625" s="53"/>
      <c r="BP2625" s="111"/>
    </row>
    <row r="2626" spans="60:68" x14ac:dyDescent="0.3">
      <c r="BH2626" s="108" t="str">
        <f t="shared" si="71"/>
        <v/>
      </c>
      <c r="BI2626" s="22"/>
      <c r="BJ2626" s="22"/>
      <c r="BK2626" s="53"/>
      <c r="BN2626" s="53"/>
      <c r="BO2626" s="53"/>
      <c r="BP2626" s="111"/>
    </row>
    <row r="2627" spans="60:68" x14ac:dyDescent="0.3">
      <c r="BH2627" s="108" t="str">
        <f t="shared" si="71"/>
        <v/>
      </c>
      <c r="BI2627" s="22"/>
      <c r="BJ2627" s="22"/>
      <c r="BK2627" s="53"/>
      <c r="BN2627" s="53"/>
      <c r="BO2627" s="53"/>
      <c r="BP2627" s="111"/>
    </row>
    <row r="2628" spans="60:68" x14ac:dyDescent="0.3">
      <c r="BH2628" s="108" t="str">
        <f t="shared" ref="BH2628:BH2691" si="72">IF(OR(D2628="Aatrium/Fuajee",D2628="Kabinet/Büroo",D2628="Koridor",D2628="Koristus- ja hooldusruum",D2628="Kööginurk/Köök",D2628="Nõupidamise ruum",D2628="Ooteruum/Teenindusruum",D2628="Puhkeruum",D2628="WC"), 1, "")</f>
        <v/>
      </c>
      <c r="BI2628" s="22"/>
      <c r="BJ2628" s="22"/>
      <c r="BK2628" s="53"/>
      <c r="BN2628" s="53"/>
      <c r="BO2628" s="53"/>
      <c r="BP2628" s="111"/>
    </row>
    <row r="2629" spans="60:68" x14ac:dyDescent="0.3">
      <c r="BH2629" s="108" t="str">
        <f t="shared" si="72"/>
        <v/>
      </c>
      <c r="BI2629" s="22"/>
      <c r="BJ2629" s="22"/>
      <c r="BK2629" s="53"/>
      <c r="BN2629" s="53"/>
      <c r="BO2629" s="53"/>
      <c r="BP2629" s="111"/>
    </row>
    <row r="2630" spans="60:68" x14ac:dyDescent="0.3">
      <c r="BH2630" s="108" t="str">
        <f t="shared" si="72"/>
        <v/>
      </c>
      <c r="BI2630" s="22"/>
      <c r="BJ2630" s="22"/>
      <c r="BK2630" s="53"/>
      <c r="BN2630" s="53"/>
      <c r="BO2630" s="53"/>
      <c r="BP2630" s="111"/>
    </row>
    <row r="2631" spans="60:68" x14ac:dyDescent="0.3">
      <c r="BH2631" s="108" t="str">
        <f t="shared" si="72"/>
        <v/>
      </c>
      <c r="BI2631" s="22"/>
      <c r="BJ2631" s="22"/>
      <c r="BK2631" s="53"/>
      <c r="BN2631" s="53"/>
      <c r="BO2631" s="53"/>
      <c r="BP2631" s="111"/>
    </row>
    <row r="2632" spans="60:68" x14ac:dyDescent="0.3">
      <c r="BH2632" s="108" t="str">
        <f t="shared" si="72"/>
        <v/>
      </c>
      <c r="BI2632" s="22"/>
      <c r="BJ2632" s="22"/>
      <c r="BK2632" s="53"/>
      <c r="BN2632" s="53"/>
      <c r="BO2632" s="53"/>
      <c r="BP2632" s="111"/>
    </row>
    <row r="2633" spans="60:68" x14ac:dyDescent="0.3">
      <c r="BH2633" s="108" t="str">
        <f t="shared" si="72"/>
        <v/>
      </c>
      <c r="BI2633" s="22"/>
      <c r="BJ2633" s="22"/>
      <c r="BK2633" s="53"/>
      <c r="BN2633" s="53"/>
      <c r="BO2633" s="53"/>
      <c r="BP2633" s="111"/>
    </row>
    <row r="2634" spans="60:68" x14ac:dyDescent="0.3">
      <c r="BH2634" s="108" t="str">
        <f t="shared" si="72"/>
        <v/>
      </c>
      <c r="BI2634" s="22"/>
      <c r="BJ2634" s="22"/>
      <c r="BK2634" s="53"/>
      <c r="BN2634" s="53"/>
      <c r="BO2634" s="53"/>
      <c r="BP2634" s="111"/>
    </row>
    <row r="2635" spans="60:68" x14ac:dyDescent="0.3">
      <c r="BH2635" s="108" t="str">
        <f t="shared" si="72"/>
        <v/>
      </c>
      <c r="BI2635" s="22"/>
      <c r="BJ2635" s="22"/>
      <c r="BK2635" s="53"/>
      <c r="BN2635" s="53"/>
      <c r="BO2635" s="53"/>
      <c r="BP2635" s="111"/>
    </row>
    <row r="2636" spans="60:68" x14ac:dyDescent="0.3">
      <c r="BH2636" s="108" t="str">
        <f t="shared" si="72"/>
        <v/>
      </c>
      <c r="BI2636" s="22"/>
      <c r="BJ2636" s="22"/>
      <c r="BK2636" s="53"/>
      <c r="BN2636" s="53"/>
      <c r="BO2636" s="53"/>
      <c r="BP2636" s="111"/>
    </row>
    <row r="2637" spans="60:68" x14ac:dyDescent="0.3">
      <c r="BH2637" s="108" t="str">
        <f t="shared" si="72"/>
        <v/>
      </c>
      <c r="BI2637" s="22"/>
      <c r="BJ2637" s="22"/>
      <c r="BK2637" s="53"/>
      <c r="BN2637" s="53"/>
      <c r="BO2637" s="53"/>
      <c r="BP2637" s="111"/>
    </row>
    <row r="2638" spans="60:68" x14ac:dyDescent="0.3">
      <c r="BH2638" s="108" t="str">
        <f t="shared" si="72"/>
        <v/>
      </c>
      <c r="BI2638" s="22"/>
      <c r="BJ2638" s="22"/>
      <c r="BK2638" s="53"/>
      <c r="BN2638" s="53"/>
      <c r="BO2638" s="53"/>
      <c r="BP2638" s="111"/>
    </row>
    <row r="2639" spans="60:68" x14ac:dyDescent="0.3">
      <c r="BH2639" s="108" t="str">
        <f t="shared" si="72"/>
        <v/>
      </c>
      <c r="BI2639" s="22"/>
      <c r="BJ2639" s="22"/>
      <c r="BK2639" s="53"/>
      <c r="BN2639" s="53"/>
      <c r="BO2639" s="53"/>
      <c r="BP2639" s="111"/>
    </row>
    <row r="2640" spans="60:68" x14ac:dyDescent="0.3">
      <c r="BH2640" s="108" t="str">
        <f t="shared" si="72"/>
        <v/>
      </c>
      <c r="BI2640" s="22"/>
      <c r="BJ2640" s="22"/>
      <c r="BK2640" s="53"/>
      <c r="BN2640" s="53"/>
      <c r="BO2640" s="53"/>
      <c r="BP2640" s="111"/>
    </row>
    <row r="2641" spans="60:68" x14ac:dyDescent="0.3">
      <c r="BH2641" s="108" t="str">
        <f t="shared" si="72"/>
        <v/>
      </c>
      <c r="BI2641" s="22"/>
      <c r="BJ2641" s="22"/>
      <c r="BK2641" s="53"/>
      <c r="BN2641" s="53"/>
      <c r="BO2641" s="53"/>
      <c r="BP2641" s="111"/>
    </row>
    <row r="2642" spans="60:68" x14ac:dyDescent="0.3">
      <c r="BH2642" s="108" t="str">
        <f t="shared" si="72"/>
        <v/>
      </c>
      <c r="BI2642" s="22"/>
      <c r="BJ2642" s="22"/>
      <c r="BK2642" s="53"/>
      <c r="BN2642" s="53"/>
      <c r="BO2642" s="53"/>
      <c r="BP2642" s="111"/>
    </row>
    <row r="2643" spans="60:68" x14ac:dyDescent="0.3">
      <c r="BH2643" s="108" t="str">
        <f t="shared" si="72"/>
        <v/>
      </c>
      <c r="BI2643" s="22"/>
      <c r="BJ2643" s="22"/>
      <c r="BK2643" s="53"/>
      <c r="BN2643" s="53"/>
      <c r="BO2643" s="53"/>
      <c r="BP2643" s="111"/>
    </row>
    <row r="2644" spans="60:68" x14ac:dyDescent="0.3">
      <c r="BH2644" s="108" t="str">
        <f t="shared" si="72"/>
        <v/>
      </c>
      <c r="BI2644" s="22"/>
      <c r="BJ2644" s="22"/>
      <c r="BK2644" s="53"/>
      <c r="BN2644" s="53"/>
      <c r="BO2644" s="53"/>
      <c r="BP2644" s="111"/>
    </row>
    <row r="2645" spans="60:68" x14ac:dyDescent="0.3">
      <c r="BH2645" s="108" t="str">
        <f t="shared" si="72"/>
        <v/>
      </c>
      <c r="BI2645" s="22"/>
      <c r="BJ2645" s="22"/>
      <c r="BK2645" s="53"/>
      <c r="BN2645" s="53"/>
      <c r="BO2645" s="53"/>
      <c r="BP2645" s="111"/>
    </row>
    <row r="2646" spans="60:68" x14ac:dyDescent="0.3">
      <c r="BH2646" s="108" t="str">
        <f t="shared" si="72"/>
        <v/>
      </c>
      <c r="BI2646" s="22"/>
      <c r="BJ2646" s="22"/>
      <c r="BK2646" s="53"/>
      <c r="BN2646" s="53"/>
      <c r="BO2646" s="53"/>
      <c r="BP2646" s="111"/>
    </row>
    <row r="2647" spans="60:68" x14ac:dyDescent="0.3">
      <c r="BH2647" s="108" t="str">
        <f t="shared" si="72"/>
        <v/>
      </c>
      <c r="BI2647" s="22"/>
      <c r="BJ2647" s="22"/>
      <c r="BK2647" s="53"/>
      <c r="BN2647" s="53"/>
      <c r="BO2647" s="53"/>
      <c r="BP2647" s="111"/>
    </row>
    <row r="2648" spans="60:68" x14ac:dyDescent="0.3">
      <c r="BH2648" s="108" t="str">
        <f t="shared" si="72"/>
        <v/>
      </c>
      <c r="BI2648" s="22"/>
      <c r="BJ2648" s="22"/>
      <c r="BK2648" s="53"/>
      <c r="BN2648" s="53"/>
      <c r="BO2648" s="53"/>
      <c r="BP2648" s="111"/>
    </row>
    <row r="2649" spans="60:68" x14ac:dyDescent="0.3">
      <c r="BH2649" s="108" t="str">
        <f t="shared" si="72"/>
        <v/>
      </c>
      <c r="BI2649" s="22"/>
      <c r="BJ2649" s="22"/>
      <c r="BK2649" s="53"/>
      <c r="BN2649" s="53"/>
      <c r="BO2649" s="53"/>
      <c r="BP2649" s="111"/>
    </row>
    <row r="2650" spans="60:68" x14ac:dyDescent="0.3">
      <c r="BH2650" s="108" t="str">
        <f t="shared" si="72"/>
        <v/>
      </c>
      <c r="BI2650" s="22"/>
      <c r="BJ2650" s="22"/>
      <c r="BK2650" s="53"/>
      <c r="BN2650" s="53"/>
      <c r="BO2650" s="53"/>
      <c r="BP2650" s="111"/>
    </row>
    <row r="2651" spans="60:68" x14ac:dyDescent="0.3">
      <c r="BH2651" s="108" t="str">
        <f t="shared" si="72"/>
        <v/>
      </c>
      <c r="BI2651" s="22"/>
      <c r="BJ2651" s="22"/>
      <c r="BK2651" s="53"/>
      <c r="BN2651" s="53"/>
      <c r="BO2651" s="53"/>
      <c r="BP2651" s="111"/>
    </row>
    <row r="2652" spans="60:68" x14ac:dyDescent="0.3">
      <c r="BH2652" s="108" t="str">
        <f t="shared" si="72"/>
        <v/>
      </c>
      <c r="BI2652" s="22"/>
      <c r="BJ2652" s="22"/>
      <c r="BK2652" s="53"/>
      <c r="BN2652" s="53"/>
      <c r="BO2652" s="53"/>
      <c r="BP2652" s="111"/>
    </row>
    <row r="2653" spans="60:68" x14ac:dyDescent="0.3">
      <c r="BH2653" s="108" t="str">
        <f t="shared" si="72"/>
        <v/>
      </c>
      <c r="BI2653" s="22"/>
      <c r="BJ2653" s="22"/>
      <c r="BK2653" s="53"/>
      <c r="BN2653" s="53"/>
      <c r="BO2653" s="53"/>
      <c r="BP2653" s="111"/>
    </row>
    <row r="2654" spans="60:68" x14ac:dyDescent="0.3">
      <c r="BH2654" s="108" t="str">
        <f t="shared" si="72"/>
        <v/>
      </c>
      <c r="BI2654" s="22"/>
      <c r="BJ2654" s="22"/>
      <c r="BK2654" s="53"/>
      <c r="BN2654" s="53"/>
      <c r="BO2654" s="53"/>
      <c r="BP2654" s="111"/>
    </row>
    <row r="2655" spans="60:68" x14ac:dyDescent="0.3">
      <c r="BH2655" s="108" t="str">
        <f t="shared" si="72"/>
        <v/>
      </c>
      <c r="BI2655" s="22"/>
      <c r="BJ2655" s="22"/>
      <c r="BK2655" s="53"/>
      <c r="BN2655" s="53"/>
      <c r="BO2655" s="53"/>
      <c r="BP2655" s="111"/>
    </row>
    <row r="2656" spans="60:68" x14ac:dyDescent="0.3">
      <c r="BH2656" s="108" t="str">
        <f t="shared" si="72"/>
        <v/>
      </c>
      <c r="BI2656" s="22"/>
      <c r="BJ2656" s="22"/>
      <c r="BK2656" s="53"/>
      <c r="BN2656" s="53"/>
      <c r="BO2656" s="53"/>
      <c r="BP2656" s="111"/>
    </row>
    <row r="2657" spans="60:68" x14ac:dyDescent="0.3">
      <c r="BH2657" s="108" t="str">
        <f t="shared" si="72"/>
        <v/>
      </c>
      <c r="BI2657" s="22"/>
      <c r="BJ2657" s="22"/>
      <c r="BK2657" s="53"/>
      <c r="BN2657" s="53"/>
      <c r="BO2657" s="53"/>
      <c r="BP2657" s="111"/>
    </row>
    <row r="2658" spans="60:68" x14ac:dyDescent="0.3">
      <c r="BH2658" s="108" t="str">
        <f t="shared" si="72"/>
        <v/>
      </c>
      <c r="BI2658" s="22"/>
      <c r="BJ2658" s="22"/>
      <c r="BK2658" s="53"/>
      <c r="BN2658" s="53"/>
      <c r="BO2658" s="53"/>
      <c r="BP2658" s="111"/>
    </row>
    <row r="2659" spans="60:68" x14ac:dyDescent="0.3">
      <c r="BH2659" s="108" t="str">
        <f t="shared" si="72"/>
        <v/>
      </c>
      <c r="BI2659" s="22"/>
      <c r="BJ2659" s="22"/>
      <c r="BK2659" s="53"/>
      <c r="BN2659" s="53"/>
      <c r="BO2659" s="53"/>
      <c r="BP2659" s="111"/>
    </row>
    <row r="2660" spans="60:68" x14ac:dyDescent="0.3">
      <c r="BH2660" s="108" t="str">
        <f t="shared" si="72"/>
        <v/>
      </c>
      <c r="BI2660" s="22"/>
      <c r="BJ2660" s="22"/>
      <c r="BK2660" s="53"/>
      <c r="BN2660" s="53"/>
      <c r="BO2660" s="53"/>
      <c r="BP2660" s="111"/>
    </row>
    <row r="2661" spans="60:68" x14ac:dyDescent="0.3">
      <c r="BH2661" s="108" t="str">
        <f t="shared" si="72"/>
        <v/>
      </c>
      <c r="BI2661" s="22"/>
      <c r="BJ2661" s="22"/>
      <c r="BK2661" s="53"/>
      <c r="BN2661" s="53"/>
      <c r="BO2661" s="53"/>
      <c r="BP2661" s="111"/>
    </row>
    <row r="2662" spans="60:68" x14ac:dyDescent="0.3">
      <c r="BH2662" s="108" t="str">
        <f t="shared" si="72"/>
        <v/>
      </c>
      <c r="BI2662" s="22"/>
      <c r="BJ2662" s="22"/>
      <c r="BK2662" s="53"/>
      <c r="BN2662" s="53"/>
      <c r="BO2662" s="53"/>
      <c r="BP2662" s="111"/>
    </row>
    <row r="2663" spans="60:68" x14ac:dyDescent="0.3">
      <c r="BH2663" s="108" t="str">
        <f t="shared" si="72"/>
        <v/>
      </c>
      <c r="BI2663" s="22"/>
      <c r="BJ2663" s="22"/>
      <c r="BK2663" s="53"/>
      <c r="BN2663" s="53"/>
      <c r="BO2663" s="53"/>
      <c r="BP2663" s="111"/>
    </row>
    <row r="2664" spans="60:68" x14ac:dyDescent="0.3">
      <c r="BH2664" s="108" t="str">
        <f t="shared" si="72"/>
        <v/>
      </c>
      <c r="BI2664" s="22"/>
      <c r="BJ2664" s="22"/>
      <c r="BK2664" s="53"/>
      <c r="BN2664" s="53"/>
      <c r="BO2664" s="53"/>
      <c r="BP2664" s="111"/>
    </row>
    <row r="2665" spans="60:68" x14ac:dyDescent="0.3">
      <c r="BH2665" s="108" t="str">
        <f t="shared" si="72"/>
        <v/>
      </c>
      <c r="BI2665" s="22"/>
      <c r="BJ2665" s="22"/>
      <c r="BK2665" s="53"/>
      <c r="BN2665" s="53"/>
      <c r="BO2665" s="53"/>
      <c r="BP2665" s="111"/>
    </row>
    <row r="2666" spans="60:68" x14ac:dyDescent="0.3">
      <c r="BH2666" s="108" t="str">
        <f t="shared" si="72"/>
        <v/>
      </c>
      <c r="BI2666" s="22"/>
      <c r="BJ2666" s="22"/>
      <c r="BK2666" s="53"/>
      <c r="BN2666" s="53"/>
      <c r="BO2666" s="53"/>
      <c r="BP2666" s="111"/>
    </row>
    <row r="2667" spans="60:68" x14ac:dyDescent="0.3">
      <c r="BH2667" s="108" t="str">
        <f t="shared" si="72"/>
        <v/>
      </c>
      <c r="BI2667" s="22"/>
      <c r="BJ2667" s="22"/>
      <c r="BK2667" s="53"/>
      <c r="BN2667" s="53"/>
      <c r="BO2667" s="53"/>
      <c r="BP2667" s="111"/>
    </row>
    <row r="2668" spans="60:68" x14ac:dyDescent="0.3">
      <c r="BH2668" s="108" t="str">
        <f t="shared" si="72"/>
        <v/>
      </c>
      <c r="BI2668" s="22"/>
      <c r="BJ2668" s="22"/>
      <c r="BK2668" s="53"/>
      <c r="BN2668" s="53"/>
      <c r="BO2668" s="53"/>
      <c r="BP2668" s="111"/>
    </row>
    <row r="2669" spans="60:68" x14ac:dyDescent="0.3">
      <c r="BH2669" s="108" t="str">
        <f t="shared" si="72"/>
        <v/>
      </c>
      <c r="BI2669" s="22"/>
      <c r="BJ2669" s="22"/>
      <c r="BK2669" s="53"/>
      <c r="BN2669" s="53"/>
      <c r="BO2669" s="53"/>
      <c r="BP2669" s="111"/>
    </row>
    <row r="2670" spans="60:68" x14ac:dyDescent="0.3">
      <c r="BH2670" s="108" t="str">
        <f t="shared" si="72"/>
        <v/>
      </c>
      <c r="BI2670" s="22"/>
      <c r="BJ2670" s="22"/>
      <c r="BK2670" s="53"/>
      <c r="BN2670" s="53"/>
      <c r="BO2670" s="53"/>
      <c r="BP2670" s="111"/>
    </row>
    <row r="2671" spans="60:68" x14ac:dyDescent="0.3">
      <c r="BH2671" s="108" t="str">
        <f t="shared" si="72"/>
        <v/>
      </c>
      <c r="BI2671" s="22"/>
      <c r="BJ2671" s="22"/>
      <c r="BK2671" s="53"/>
      <c r="BN2671" s="53"/>
      <c r="BO2671" s="53"/>
      <c r="BP2671" s="111"/>
    </row>
    <row r="2672" spans="60:68" x14ac:dyDescent="0.3">
      <c r="BH2672" s="108" t="str">
        <f t="shared" si="72"/>
        <v/>
      </c>
      <c r="BI2672" s="22"/>
      <c r="BJ2672" s="22"/>
      <c r="BK2672" s="53"/>
      <c r="BN2672" s="53"/>
      <c r="BO2672" s="53"/>
      <c r="BP2672" s="111"/>
    </row>
    <row r="2673" spans="60:68" x14ac:dyDescent="0.3">
      <c r="BH2673" s="108" t="str">
        <f t="shared" si="72"/>
        <v/>
      </c>
      <c r="BI2673" s="22"/>
      <c r="BJ2673" s="22"/>
      <c r="BK2673" s="53"/>
      <c r="BN2673" s="53"/>
      <c r="BO2673" s="53"/>
      <c r="BP2673" s="111"/>
    </row>
    <row r="2674" spans="60:68" x14ac:dyDescent="0.3">
      <c r="BH2674" s="108" t="str">
        <f t="shared" si="72"/>
        <v/>
      </c>
      <c r="BI2674" s="22"/>
      <c r="BJ2674" s="22"/>
      <c r="BK2674" s="53"/>
      <c r="BN2674" s="53"/>
      <c r="BO2674" s="53"/>
      <c r="BP2674" s="111"/>
    </row>
    <row r="2675" spans="60:68" x14ac:dyDescent="0.3">
      <c r="BH2675" s="108" t="str">
        <f t="shared" si="72"/>
        <v/>
      </c>
      <c r="BI2675" s="22"/>
      <c r="BJ2675" s="22"/>
      <c r="BK2675" s="53"/>
      <c r="BN2675" s="53"/>
      <c r="BO2675" s="53"/>
      <c r="BP2675" s="111"/>
    </row>
    <row r="2676" spans="60:68" x14ac:dyDescent="0.3">
      <c r="BH2676" s="108" t="str">
        <f t="shared" si="72"/>
        <v/>
      </c>
      <c r="BI2676" s="22"/>
      <c r="BJ2676" s="22"/>
      <c r="BK2676" s="53"/>
      <c r="BN2676" s="53"/>
      <c r="BO2676" s="53"/>
      <c r="BP2676" s="111"/>
    </row>
    <row r="2677" spans="60:68" x14ac:dyDescent="0.3">
      <c r="BH2677" s="108" t="str">
        <f t="shared" si="72"/>
        <v/>
      </c>
      <c r="BI2677" s="22"/>
      <c r="BJ2677" s="22"/>
      <c r="BK2677" s="53"/>
      <c r="BN2677" s="53"/>
      <c r="BO2677" s="53"/>
      <c r="BP2677" s="111"/>
    </row>
    <row r="2678" spans="60:68" x14ac:dyDescent="0.3">
      <c r="BH2678" s="108" t="str">
        <f t="shared" si="72"/>
        <v/>
      </c>
      <c r="BI2678" s="22"/>
      <c r="BJ2678" s="22"/>
      <c r="BK2678" s="53"/>
      <c r="BN2678" s="53"/>
      <c r="BO2678" s="53"/>
      <c r="BP2678" s="111"/>
    </row>
    <row r="2679" spans="60:68" x14ac:dyDescent="0.3">
      <c r="BH2679" s="108" t="str">
        <f t="shared" si="72"/>
        <v/>
      </c>
      <c r="BI2679" s="22"/>
      <c r="BJ2679" s="22"/>
      <c r="BK2679" s="53"/>
      <c r="BN2679" s="53"/>
      <c r="BO2679" s="53"/>
      <c r="BP2679" s="111"/>
    </row>
    <row r="2680" spans="60:68" x14ac:dyDescent="0.3">
      <c r="BH2680" s="108" t="str">
        <f t="shared" si="72"/>
        <v/>
      </c>
      <c r="BI2680" s="22"/>
      <c r="BJ2680" s="22"/>
      <c r="BK2680" s="53"/>
      <c r="BN2680" s="53"/>
      <c r="BO2680" s="53"/>
      <c r="BP2680" s="111"/>
    </row>
    <row r="2681" spans="60:68" x14ac:dyDescent="0.3">
      <c r="BH2681" s="108" t="str">
        <f t="shared" si="72"/>
        <v/>
      </c>
      <c r="BI2681" s="22"/>
      <c r="BJ2681" s="22"/>
      <c r="BK2681" s="53"/>
      <c r="BN2681" s="53"/>
      <c r="BO2681" s="53"/>
      <c r="BP2681" s="111"/>
    </row>
    <row r="2682" spans="60:68" x14ac:dyDescent="0.3">
      <c r="BH2682" s="108" t="str">
        <f t="shared" si="72"/>
        <v/>
      </c>
      <c r="BI2682" s="22"/>
      <c r="BJ2682" s="22"/>
      <c r="BK2682" s="53"/>
      <c r="BN2682" s="53"/>
      <c r="BO2682" s="53"/>
      <c r="BP2682" s="111"/>
    </row>
    <row r="2683" spans="60:68" x14ac:dyDescent="0.3">
      <c r="BH2683" s="108" t="str">
        <f t="shared" si="72"/>
        <v/>
      </c>
      <c r="BI2683" s="22"/>
      <c r="BJ2683" s="22"/>
      <c r="BK2683" s="53"/>
      <c r="BN2683" s="53"/>
      <c r="BO2683" s="53"/>
      <c r="BP2683" s="111"/>
    </row>
    <row r="2684" spans="60:68" x14ac:dyDescent="0.3">
      <c r="BH2684" s="108" t="str">
        <f t="shared" si="72"/>
        <v/>
      </c>
      <c r="BI2684" s="22"/>
      <c r="BJ2684" s="22"/>
      <c r="BK2684" s="53"/>
      <c r="BN2684" s="53"/>
      <c r="BO2684" s="53"/>
      <c r="BP2684" s="111"/>
    </row>
    <row r="2685" spans="60:68" x14ac:dyDescent="0.3">
      <c r="BH2685" s="108" t="str">
        <f t="shared" si="72"/>
        <v/>
      </c>
      <c r="BI2685" s="22"/>
      <c r="BJ2685" s="22"/>
      <c r="BK2685" s="53"/>
      <c r="BN2685" s="53"/>
      <c r="BO2685" s="53"/>
      <c r="BP2685" s="111"/>
    </row>
    <row r="2686" spans="60:68" x14ac:dyDescent="0.3">
      <c r="BH2686" s="108" t="str">
        <f t="shared" si="72"/>
        <v/>
      </c>
      <c r="BI2686" s="22"/>
      <c r="BJ2686" s="22"/>
      <c r="BK2686" s="53"/>
      <c r="BN2686" s="53"/>
      <c r="BO2686" s="53"/>
      <c r="BP2686" s="111"/>
    </row>
    <row r="2687" spans="60:68" x14ac:dyDescent="0.3">
      <c r="BH2687" s="108" t="str">
        <f t="shared" si="72"/>
        <v/>
      </c>
      <c r="BI2687" s="22"/>
      <c r="BJ2687" s="22"/>
      <c r="BK2687" s="53"/>
      <c r="BN2687" s="53"/>
      <c r="BO2687" s="53"/>
      <c r="BP2687" s="111"/>
    </row>
    <row r="2688" spans="60:68" x14ac:dyDescent="0.3">
      <c r="BH2688" s="108" t="str">
        <f t="shared" si="72"/>
        <v/>
      </c>
      <c r="BI2688" s="22"/>
      <c r="BJ2688" s="22"/>
      <c r="BK2688" s="53"/>
      <c r="BN2688" s="53"/>
      <c r="BO2688" s="53"/>
      <c r="BP2688" s="111"/>
    </row>
    <row r="2689" spans="60:68" x14ac:dyDescent="0.3">
      <c r="BH2689" s="108" t="str">
        <f t="shared" si="72"/>
        <v/>
      </c>
      <c r="BI2689" s="22"/>
      <c r="BJ2689" s="22"/>
      <c r="BK2689" s="53"/>
      <c r="BN2689" s="53"/>
      <c r="BO2689" s="53"/>
      <c r="BP2689" s="111"/>
    </row>
    <row r="2690" spans="60:68" x14ac:dyDescent="0.3">
      <c r="BH2690" s="108" t="str">
        <f t="shared" si="72"/>
        <v/>
      </c>
      <c r="BI2690" s="22"/>
      <c r="BJ2690" s="22"/>
      <c r="BK2690" s="53"/>
      <c r="BN2690" s="53"/>
      <c r="BO2690" s="53"/>
      <c r="BP2690" s="111"/>
    </row>
    <row r="2691" spans="60:68" x14ac:dyDescent="0.3">
      <c r="BH2691" s="108" t="str">
        <f t="shared" si="72"/>
        <v/>
      </c>
      <c r="BI2691" s="22"/>
      <c r="BJ2691" s="22"/>
      <c r="BK2691" s="53"/>
      <c r="BN2691" s="53"/>
      <c r="BO2691" s="53"/>
      <c r="BP2691" s="111"/>
    </row>
    <row r="2692" spans="60:68" x14ac:dyDescent="0.3">
      <c r="BH2692" s="108" t="str">
        <f t="shared" ref="BH2692:BH2755" si="73">IF(OR(D2692="Aatrium/Fuajee",D2692="Kabinet/Büroo",D2692="Koridor",D2692="Koristus- ja hooldusruum",D2692="Kööginurk/Köök",D2692="Nõupidamise ruum",D2692="Ooteruum/Teenindusruum",D2692="Puhkeruum",D2692="WC"), 1, "")</f>
        <v/>
      </c>
      <c r="BI2692" s="22"/>
      <c r="BJ2692" s="22"/>
      <c r="BK2692" s="53"/>
      <c r="BN2692" s="53"/>
      <c r="BO2692" s="53"/>
      <c r="BP2692" s="111"/>
    </row>
    <row r="2693" spans="60:68" x14ac:dyDescent="0.3">
      <c r="BH2693" s="108" t="str">
        <f t="shared" si="73"/>
        <v/>
      </c>
      <c r="BI2693" s="22"/>
      <c r="BJ2693" s="22"/>
      <c r="BK2693" s="53"/>
      <c r="BN2693" s="53"/>
      <c r="BO2693" s="53"/>
      <c r="BP2693" s="111"/>
    </row>
    <row r="2694" spans="60:68" x14ac:dyDescent="0.3">
      <c r="BH2694" s="108" t="str">
        <f t="shared" si="73"/>
        <v/>
      </c>
      <c r="BI2694" s="22"/>
      <c r="BJ2694" s="22"/>
      <c r="BK2694" s="53"/>
      <c r="BN2694" s="53"/>
      <c r="BO2694" s="53"/>
      <c r="BP2694" s="111"/>
    </row>
    <row r="2695" spans="60:68" x14ac:dyDescent="0.3">
      <c r="BH2695" s="108" t="str">
        <f t="shared" si="73"/>
        <v/>
      </c>
      <c r="BI2695" s="22"/>
      <c r="BJ2695" s="22"/>
      <c r="BK2695" s="53"/>
      <c r="BN2695" s="53"/>
      <c r="BO2695" s="53"/>
      <c r="BP2695" s="111"/>
    </row>
    <row r="2696" spans="60:68" x14ac:dyDescent="0.3">
      <c r="BH2696" s="108" t="str">
        <f t="shared" si="73"/>
        <v/>
      </c>
      <c r="BI2696" s="22"/>
      <c r="BJ2696" s="22"/>
      <c r="BK2696" s="53"/>
      <c r="BN2696" s="53"/>
      <c r="BO2696" s="53"/>
      <c r="BP2696" s="111"/>
    </row>
    <row r="2697" spans="60:68" x14ac:dyDescent="0.3">
      <c r="BH2697" s="108" t="str">
        <f t="shared" si="73"/>
        <v/>
      </c>
      <c r="BI2697" s="22"/>
      <c r="BJ2697" s="22"/>
      <c r="BK2697" s="53"/>
      <c r="BN2697" s="53"/>
      <c r="BO2697" s="53"/>
      <c r="BP2697" s="111"/>
    </row>
    <row r="2698" spans="60:68" x14ac:dyDescent="0.3">
      <c r="BH2698" s="108" t="str">
        <f t="shared" si="73"/>
        <v/>
      </c>
      <c r="BI2698" s="22"/>
      <c r="BJ2698" s="22"/>
      <c r="BK2698" s="53"/>
      <c r="BN2698" s="53"/>
      <c r="BO2698" s="53"/>
      <c r="BP2698" s="111"/>
    </row>
    <row r="2699" spans="60:68" x14ac:dyDescent="0.3">
      <c r="BH2699" s="108" t="str">
        <f t="shared" si="73"/>
        <v/>
      </c>
      <c r="BI2699" s="22"/>
      <c r="BJ2699" s="22"/>
      <c r="BK2699" s="53"/>
      <c r="BN2699" s="53"/>
      <c r="BO2699" s="53"/>
      <c r="BP2699" s="111"/>
    </row>
    <row r="2700" spans="60:68" x14ac:dyDescent="0.3">
      <c r="BH2700" s="108" t="str">
        <f t="shared" si="73"/>
        <v/>
      </c>
      <c r="BI2700" s="22"/>
      <c r="BJ2700" s="22"/>
      <c r="BK2700" s="53"/>
      <c r="BN2700" s="53"/>
      <c r="BO2700" s="53"/>
      <c r="BP2700" s="111"/>
    </row>
    <row r="2701" spans="60:68" x14ac:dyDescent="0.3">
      <c r="BH2701" s="108" t="str">
        <f t="shared" si="73"/>
        <v/>
      </c>
      <c r="BI2701" s="22"/>
      <c r="BJ2701" s="22"/>
      <c r="BK2701" s="53"/>
      <c r="BN2701" s="53"/>
      <c r="BO2701" s="53"/>
      <c r="BP2701" s="111"/>
    </row>
    <row r="2702" spans="60:68" x14ac:dyDescent="0.3">
      <c r="BH2702" s="108" t="str">
        <f t="shared" si="73"/>
        <v/>
      </c>
      <c r="BI2702" s="22"/>
      <c r="BJ2702" s="22"/>
      <c r="BK2702" s="53"/>
      <c r="BN2702" s="53"/>
      <c r="BO2702" s="53"/>
      <c r="BP2702" s="111"/>
    </row>
    <row r="2703" spans="60:68" x14ac:dyDescent="0.3">
      <c r="BH2703" s="108" t="str">
        <f t="shared" si="73"/>
        <v/>
      </c>
      <c r="BI2703" s="22"/>
      <c r="BJ2703" s="22"/>
      <c r="BK2703" s="53"/>
      <c r="BN2703" s="53"/>
      <c r="BO2703" s="53"/>
      <c r="BP2703" s="111"/>
    </row>
    <row r="2704" spans="60:68" x14ac:dyDescent="0.3">
      <c r="BH2704" s="108" t="str">
        <f t="shared" si="73"/>
        <v/>
      </c>
      <c r="BI2704" s="22"/>
      <c r="BJ2704" s="22"/>
      <c r="BK2704" s="53"/>
      <c r="BN2704" s="53"/>
      <c r="BO2704" s="53"/>
      <c r="BP2704" s="111"/>
    </row>
    <row r="2705" spans="60:68" x14ac:dyDescent="0.3">
      <c r="BH2705" s="108" t="str">
        <f t="shared" si="73"/>
        <v/>
      </c>
      <c r="BI2705" s="22"/>
      <c r="BJ2705" s="22"/>
      <c r="BK2705" s="53"/>
      <c r="BN2705" s="53"/>
      <c r="BO2705" s="53"/>
      <c r="BP2705" s="111"/>
    </row>
    <row r="2706" spans="60:68" x14ac:dyDescent="0.3">
      <c r="BH2706" s="108" t="str">
        <f t="shared" si="73"/>
        <v/>
      </c>
      <c r="BI2706" s="22"/>
      <c r="BJ2706" s="22"/>
      <c r="BK2706" s="53"/>
      <c r="BN2706" s="53"/>
      <c r="BO2706" s="53"/>
      <c r="BP2706" s="111"/>
    </row>
    <row r="2707" spans="60:68" x14ac:dyDescent="0.3">
      <c r="BH2707" s="108" t="str">
        <f t="shared" si="73"/>
        <v/>
      </c>
      <c r="BI2707" s="22"/>
      <c r="BJ2707" s="22"/>
      <c r="BK2707" s="53"/>
      <c r="BN2707" s="53"/>
      <c r="BO2707" s="53"/>
      <c r="BP2707" s="111"/>
    </row>
    <row r="2708" spans="60:68" x14ac:dyDescent="0.3">
      <c r="BH2708" s="108" t="str">
        <f t="shared" si="73"/>
        <v/>
      </c>
      <c r="BI2708" s="22"/>
      <c r="BJ2708" s="22"/>
      <c r="BK2708" s="53"/>
      <c r="BN2708" s="53"/>
      <c r="BO2708" s="53"/>
      <c r="BP2708" s="111"/>
    </row>
    <row r="2709" spans="60:68" x14ac:dyDescent="0.3">
      <c r="BH2709" s="108" t="str">
        <f t="shared" si="73"/>
        <v/>
      </c>
      <c r="BI2709" s="22"/>
      <c r="BJ2709" s="22"/>
      <c r="BK2709" s="53"/>
      <c r="BN2709" s="53"/>
      <c r="BO2709" s="53"/>
      <c r="BP2709" s="111"/>
    </row>
    <row r="2710" spans="60:68" x14ac:dyDescent="0.3">
      <c r="BH2710" s="108" t="str">
        <f t="shared" si="73"/>
        <v/>
      </c>
      <c r="BI2710" s="22"/>
      <c r="BJ2710" s="22"/>
      <c r="BK2710" s="53"/>
      <c r="BN2710" s="53"/>
      <c r="BO2710" s="53"/>
      <c r="BP2710" s="111"/>
    </row>
    <row r="2711" spans="60:68" x14ac:dyDescent="0.3">
      <c r="BH2711" s="108" t="str">
        <f t="shared" si="73"/>
        <v/>
      </c>
      <c r="BI2711" s="22"/>
      <c r="BJ2711" s="22"/>
      <c r="BK2711" s="53"/>
      <c r="BN2711" s="53"/>
      <c r="BO2711" s="53"/>
      <c r="BP2711" s="111"/>
    </row>
    <row r="2712" spans="60:68" x14ac:dyDescent="0.3">
      <c r="BH2712" s="108" t="str">
        <f t="shared" si="73"/>
        <v/>
      </c>
      <c r="BI2712" s="22"/>
      <c r="BJ2712" s="22"/>
      <c r="BK2712" s="53"/>
      <c r="BN2712" s="53"/>
      <c r="BO2712" s="53"/>
      <c r="BP2712" s="111"/>
    </row>
    <row r="2713" spans="60:68" x14ac:dyDescent="0.3">
      <c r="BH2713" s="108" t="str">
        <f t="shared" si="73"/>
        <v/>
      </c>
      <c r="BI2713" s="22"/>
      <c r="BJ2713" s="22"/>
      <c r="BK2713" s="53"/>
      <c r="BN2713" s="53"/>
      <c r="BO2713" s="53"/>
      <c r="BP2713" s="111"/>
    </row>
    <row r="2714" spans="60:68" x14ac:dyDescent="0.3">
      <c r="BH2714" s="108" t="str">
        <f t="shared" si="73"/>
        <v/>
      </c>
      <c r="BI2714" s="22"/>
      <c r="BJ2714" s="22"/>
      <c r="BK2714" s="53"/>
      <c r="BN2714" s="53"/>
      <c r="BO2714" s="53"/>
      <c r="BP2714" s="111"/>
    </row>
    <row r="2715" spans="60:68" x14ac:dyDescent="0.3">
      <c r="BH2715" s="108" t="str">
        <f t="shared" si="73"/>
        <v/>
      </c>
      <c r="BI2715" s="22"/>
      <c r="BJ2715" s="22"/>
      <c r="BK2715" s="53"/>
      <c r="BN2715" s="53"/>
      <c r="BO2715" s="53"/>
      <c r="BP2715" s="111"/>
    </row>
    <row r="2716" spans="60:68" x14ac:dyDescent="0.3">
      <c r="BH2716" s="108" t="str">
        <f t="shared" si="73"/>
        <v/>
      </c>
      <c r="BI2716" s="22"/>
      <c r="BJ2716" s="22"/>
      <c r="BK2716" s="53"/>
      <c r="BN2716" s="53"/>
      <c r="BO2716" s="53"/>
      <c r="BP2716" s="111"/>
    </row>
    <row r="2717" spans="60:68" x14ac:dyDescent="0.3">
      <c r="BH2717" s="108" t="str">
        <f t="shared" si="73"/>
        <v/>
      </c>
      <c r="BI2717" s="22"/>
      <c r="BJ2717" s="22"/>
      <c r="BK2717" s="53"/>
      <c r="BN2717" s="53"/>
      <c r="BO2717" s="53"/>
      <c r="BP2717" s="111"/>
    </row>
    <row r="2718" spans="60:68" x14ac:dyDescent="0.3">
      <c r="BH2718" s="108" t="str">
        <f t="shared" si="73"/>
        <v/>
      </c>
      <c r="BI2718" s="22"/>
      <c r="BJ2718" s="22"/>
      <c r="BK2718" s="53"/>
      <c r="BN2718" s="53"/>
      <c r="BO2718" s="53"/>
      <c r="BP2718" s="111"/>
    </row>
    <row r="2719" spans="60:68" x14ac:dyDescent="0.3">
      <c r="BH2719" s="108" t="str">
        <f t="shared" si="73"/>
        <v/>
      </c>
      <c r="BI2719" s="22"/>
      <c r="BJ2719" s="22"/>
      <c r="BK2719" s="53"/>
      <c r="BN2719" s="53"/>
      <c r="BO2719" s="53"/>
      <c r="BP2719" s="111"/>
    </row>
    <row r="2720" spans="60:68" x14ac:dyDescent="0.3">
      <c r="BH2720" s="108" t="str">
        <f t="shared" si="73"/>
        <v/>
      </c>
      <c r="BI2720" s="22"/>
      <c r="BJ2720" s="22"/>
      <c r="BK2720" s="53"/>
      <c r="BN2720" s="53"/>
      <c r="BO2720" s="53"/>
      <c r="BP2720" s="111"/>
    </row>
    <row r="2721" spans="60:68" x14ac:dyDescent="0.3">
      <c r="BH2721" s="108" t="str">
        <f t="shared" si="73"/>
        <v/>
      </c>
      <c r="BI2721" s="22"/>
      <c r="BJ2721" s="22"/>
      <c r="BK2721" s="53"/>
      <c r="BN2721" s="53"/>
      <c r="BO2721" s="53"/>
      <c r="BP2721" s="111"/>
    </row>
    <row r="2722" spans="60:68" x14ac:dyDescent="0.3">
      <c r="BH2722" s="108" t="str">
        <f t="shared" si="73"/>
        <v/>
      </c>
      <c r="BI2722" s="22"/>
      <c r="BJ2722" s="22"/>
      <c r="BK2722" s="53"/>
      <c r="BN2722" s="53"/>
      <c r="BO2722" s="53"/>
      <c r="BP2722" s="111"/>
    </row>
    <row r="2723" spans="60:68" x14ac:dyDescent="0.3">
      <c r="BH2723" s="108" t="str">
        <f t="shared" si="73"/>
        <v/>
      </c>
      <c r="BI2723" s="22"/>
      <c r="BJ2723" s="22"/>
      <c r="BK2723" s="53"/>
      <c r="BN2723" s="53"/>
      <c r="BO2723" s="53"/>
      <c r="BP2723" s="111"/>
    </row>
    <row r="2724" spans="60:68" x14ac:dyDescent="0.3">
      <c r="BH2724" s="108" t="str">
        <f t="shared" si="73"/>
        <v/>
      </c>
      <c r="BI2724" s="22"/>
      <c r="BJ2724" s="22"/>
      <c r="BK2724" s="53"/>
      <c r="BN2724" s="53"/>
      <c r="BO2724" s="53"/>
      <c r="BP2724" s="111"/>
    </row>
    <row r="2725" spans="60:68" x14ac:dyDescent="0.3">
      <c r="BH2725" s="108" t="str">
        <f t="shared" si="73"/>
        <v/>
      </c>
      <c r="BI2725" s="22"/>
      <c r="BJ2725" s="22"/>
      <c r="BK2725" s="53"/>
      <c r="BN2725" s="53"/>
      <c r="BO2725" s="53"/>
      <c r="BP2725" s="111"/>
    </row>
    <row r="2726" spans="60:68" x14ac:dyDescent="0.3">
      <c r="BH2726" s="108" t="str">
        <f t="shared" si="73"/>
        <v/>
      </c>
      <c r="BI2726" s="22"/>
      <c r="BJ2726" s="22"/>
      <c r="BK2726" s="53"/>
      <c r="BN2726" s="53"/>
      <c r="BO2726" s="53"/>
      <c r="BP2726" s="111"/>
    </row>
    <row r="2727" spans="60:68" x14ac:dyDescent="0.3">
      <c r="BH2727" s="108" t="str">
        <f t="shared" si="73"/>
        <v/>
      </c>
      <c r="BI2727" s="22"/>
      <c r="BJ2727" s="22"/>
      <c r="BK2727" s="53"/>
      <c r="BN2727" s="53"/>
      <c r="BO2727" s="53"/>
      <c r="BP2727" s="111"/>
    </row>
    <row r="2728" spans="60:68" x14ac:dyDescent="0.3">
      <c r="BH2728" s="108" t="str">
        <f t="shared" si="73"/>
        <v/>
      </c>
      <c r="BI2728" s="22"/>
      <c r="BJ2728" s="22"/>
      <c r="BK2728" s="53"/>
      <c r="BN2728" s="53"/>
      <c r="BO2728" s="53"/>
      <c r="BP2728" s="111"/>
    </row>
    <row r="2729" spans="60:68" x14ac:dyDescent="0.3">
      <c r="BH2729" s="108" t="str">
        <f t="shared" si="73"/>
        <v/>
      </c>
      <c r="BI2729" s="22"/>
      <c r="BJ2729" s="22"/>
      <c r="BK2729" s="53"/>
      <c r="BN2729" s="53"/>
      <c r="BO2729" s="53"/>
      <c r="BP2729" s="111"/>
    </row>
    <row r="2730" spans="60:68" x14ac:dyDescent="0.3">
      <c r="BH2730" s="108" t="str">
        <f t="shared" si="73"/>
        <v/>
      </c>
      <c r="BI2730" s="22"/>
      <c r="BJ2730" s="22"/>
      <c r="BK2730" s="53"/>
      <c r="BN2730" s="53"/>
      <c r="BO2730" s="53"/>
      <c r="BP2730" s="111"/>
    </row>
    <row r="2731" spans="60:68" x14ac:dyDescent="0.3">
      <c r="BH2731" s="108" t="str">
        <f t="shared" si="73"/>
        <v/>
      </c>
      <c r="BI2731" s="22"/>
      <c r="BJ2731" s="22"/>
      <c r="BK2731" s="53"/>
      <c r="BN2731" s="53"/>
      <c r="BO2731" s="53"/>
      <c r="BP2731" s="111"/>
    </row>
    <row r="2732" spans="60:68" x14ac:dyDescent="0.3">
      <c r="BH2732" s="108" t="str">
        <f t="shared" si="73"/>
        <v/>
      </c>
      <c r="BI2732" s="22"/>
      <c r="BJ2732" s="22"/>
      <c r="BK2732" s="53"/>
      <c r="BN2732" s="53"/>
      <c r="BO2732" s="53"/>
      <c r="BP2732" s="111"/>
    </row>
    <row r="2733" spans="60:68" x14ac:dyDescent="0.3">
      <c r="BH2733" s="108" t="str">
        <f t="shared" si="73"/>
        <v/>
      </c>
      <c r="BI2733" s="22"/>
      <c r="BJ2733" s="22"/>
      <c r="BK2733" s="53"/>
      <c r="BN2733" s="53"/>
      <c r="BO2733" s="53"/>
      <c r="BP2733" s="111"/>
    </row>
    <row r="2734" spans="60:68" x14ac:dyDescent="0.3">
      <c r="BH2734" s="108" t="str">
        <f t="shared" si="73"/>
        <v/>
      </c>
      <c r="BI2734" s="22"/>
      <c r="BJ2734" s="22"/>
      <c r="BK2734" s="53"/>
      <c r="BN2734" s="53"/>
      <c r="BO2734" s="53"/>
      <c r="BP2734" s="111"/>
    </row>
    <row r="2735" spans="60:68" x14ac:dyDescent="0.3">
      <c r="BH2735" s="108" t="str">
        <f t="shared" si="73"/>
        <v/>
      </c>
      <c r="BI2735" s="22"/>
      <c r="BJ2735" s="22"/>
      <c r="BK2735" s="53"/>
      <c r="BN2735" s="53"/>
      <c r="BO2735" s="53"/>
      <c r="BP2735" s="111"/>
    </row>
    <row r="2736" spans="60:68" x14ac:dyDescent="0.3">
      <c r="BH2736" s="108" t="str">
        <f t="shared" si="73"/>
        <v/>
      </c>
      <c r="BI2736" s="22"/>
      <c r="BJ2736" s="22"/>
      <c r="BK2736" s="53"/>
      <c r="BN2736" s="53"/>
      <c r="BO2736" s="53"/>
      <c r="BP2736" s="111"/>
    </row>
    <row r="2737" spans="60:68" x14ac:dyDescent="0.3">
      <c r="BH2737" s="108" t="str">
        <f t="shared" si="73"/>
        <v/>
      </c>
      <c r="BI2737" s="22"/>
      <c r="BJ2737" s="22"/>
      <c r="BK2737" s="53"/>
      <c r="BN2737" s="53"/>
      <c r="BO2737" s="53"/>
      <c r="BP2737" s="111"/>
    </row>
    <row r="2738" spans="60:68" x14ac:dyDescent="0.3">
      <c r="BH2738" s="108" t="str">
        <f t="shared" si="73"/>
        <v/>
      </c>
      <c r="BI2738" s="22"/>
      <c r="BJ2738" s="22"/>
      <c r="BK2738" s="53"/>
      <c r="BN2738" s="53"/>
      <c r="BO2738" s="53"/>
      <c r="BP2738" s="111"/>
    </row>
    <row r="2739" spans="60:68" x14ac:dyDescent="0.3">
      <c r="BH2739" s="108" t="str">
        <f t="shared" si="73"/>
        <v/>
      </c>
      <c r="BI2739" s="22"/>
      <c r="BJ2739" s="22"/>
      <c r="BK2739" s="53"/>
      <c r="BN2739" s="53"/>
      <c r="BO2739" s="53"/>
      <c r="BP2739" s="111"/>
    </row>
    <row r="2740" spans="60:68" x14ac:dyDescent="0.3">
      <c r="BH2740" s="108" t="str">
        <f t="shared" si="73"/>
        <v/>
      </c>
      <c r="BI2740" s="22"/>
      <c r="BJ2740" s="22"/>
      <c r="BK2740" s="53"/>
      <c r="BN2740" s="53"/>
      <c r="BO2740" s="53"/>
      <c r="BP2740" s="111"/>
    </row>
    <row r="2741" spans="60:68" x14ac:dyDescent="0.3">
      <c r="BH2741" s="108" t="str">
        <f t="shared" si="73"/>
        <v/>
      </c>
      <c r="BI2741" s="22"/>
      <c r="BJ2741" s="22"/>
      <c r="BK2741" s="53"/>
      <c r="BN2741" s="53"/>
      <c r="BO2741" s="53"/>
      <c r="BP2741" s="111"/>
    </row>
    <row r="2742" spans="60:68" x14ac:dyDescent="0.3">
      <c r="BH2742" s="108" t="str">
        <f t="shared" si="73"/>
        <v/>
      </c>
      <c r="BI2742" s="22"/>
      <c r="BJ2742" s="22"/>
      <c r="BK2742" s="53"/>
      <c r="BN2742" s="53"/>
      <c r="BO2742" s="53"/>
      <c r="BP2742" s="111"/>
    </row>
    <row r="2743" spans="60:68" x14ac:dyDescent="0.3">
      <c r="BH2743" s="108" t="str">
        <f t="shared" si="73"/>
        <v/>
      </c>
      <c r="BI2743" s="22"/>
      <c r="BJ2743" s="22"/>
      <c r="BK2743" s="53"/>
      <c r="BN2743" s="53"/>
      <c r="BO2743" s="53"/>
      <c r="BP2743" s="111"/>
    </row>
    <row r="2744" spans="60:68" x14ac:dyDescent="0.3">
      <c r="BH2744" s="108" t="str">
        <f t="shared" si="73"/>
        <v/>
      </c>
      <c r="BI2744" s="22"/>
      <c r="BJ2744" s="22"/>
      <c r="BK2744" s="53"/>
      <c r="BN2744" s="53"/>
      <c r="BO2744" s="53"/>
      <c r="BP2744" s="111"/>
    </row>
    <row r="2745" spans="60:68" x14ac:dyDescent="0.3">
      <c r="BH2745" s="108" t="str">
        <f t="shared" si="73"/>
        <v/>
      </c>
      <c r="BI2745" s="22"/>
      <c r="BJ2745" s="22"/>
      <c r="BK2745" s="53"/>
      <c r="BN2745" s="53"/>
      <c r="BO2745" s="53"/>
      <c r="BP2745" s="111"/>
    </row>
    <row r="2746" spans="60:68" x14ac:dyDescent="0.3">
      <c r="BH2746" s="108" t="str">
        <f t="shared" si="73"/>
        <v/>
      </c>
      <c r="BI2746" s="22"/>
      <c r="BJ2746" s="22"/>
      <c r="BK2746" s="53"/>
      <c r="BN2746" s="53"/>
      <c r="BO2746" s="53"/>
      <c r="BP2746" s="111"/>
    </row>
    <row r="2747" spans="60:68" x14ac:dyDescent="0.3">
      <c r="BH2747" s="108" t="str">
        <f t="shared" si="73"/>
        <v/>
      </c>
      <c r="BI2747" s="22"/>
      <c r="BJ2747" s="22"/>
      <c r="BK2747" s="53"/>
      <c r="BN2747" s="53"/>
      <c r="BO2747" s="53"/>
      <c r="BP2747" s="111"/>
    </row>
    <row r="2748" spans="60:68" x14ac:dyDescent="0.3">
      <c r="BH2748" s="108" t="str">
        <f t="shared" si="73"/>
        <v/>
      </c>
      <c r="BI2748" s="22"/>
      <c r="BJ2748" s="22"/>
      <c r="BK2748" s="53"/>
      <c r="BN2748" s="53"/>
      <c r="BO2748" s="53"/>
      <c r="BP2748" s="111"/>
    </row>
    <row r="2749" spans="60:68" x14ac:dyDescent="0.3">
      <c r="BH2749" s="108" t="str">
        <f t="shared" si="73"/>
        <v/>
      </c>
      <c r="BI2749" s="22"/>
      <c r="BJ2749" s="22"/>
      <c r="BK2749" s="53"/>
      <c r="BN2749" s="53"/>
      <c r="BO2749" s="53"/>
      <c r="BP2749" s="111"/>
    </row>
    <row r="2750" spans="60:68" x14ac:dyDescent="0.3">
      <c r="BH2750" s="108" t="str">
        <f t="shared" si="73"/>
        <v/>
      </c>
      <c r="BI2750" s="22"/>
      <c r="BJ2750" s="22"/>
      <c r="BK2750" s="53"/>
      <c r="BN2750" s="53"/>
      <c r="BO2750" s="53"/>
      <c r="BP2750" s="111"/>
    </row>
    <row r="2751" spans="60:68" x14ac:dyDescent="0.3">
      <c r="BH2751" s="108" t="str">
        <f t="shared" si="73"/>
        <v/>
      </c>
      <c r="BI2751" s="22"/>
      <c r="BJ2751" s="22"/>
      <c r="BK2751" s="53"/>
      <c r="BN2751" s="53"/>
      <c r="BO2751" s="53"/>
      <c r="BP2751" s="111"/>
    </row>
    <row r="2752" spans="60:68" x14ac:dyDescent="0.3">
      <c r="BH2752" s="108" t="str">
        <f t="shared" si="73"/>
        <v/>
      </c>
      <c r="BI2752" s="22"/>
      <c r="BJ2752" s="22"/>
      <c r="BK2752" s="53"/>
      <c r="BN2752" s="53"/>
      <c r="BO2752" s="53"/>
      <c r="BP2752" s="111"/>
    </row>
    <row r="2753" spans="60:68" x14ac:dyDescent="0.3">
      <c r="BH2753" s="108" t="str">
        <f t="shared" si="73"/>
        <v/>
      </c>
      <c r="BI2753" s="22"/>
      <c r="BJ2753" s="22"/>
      <c r="BK2753" s="53"/>
      <c r="BN2753" s="53"/>
      <c r="BO2753" s="53"/>
      <c r="BP2753" s="111"/>
    </row>
    <row r="2754" spans="60:68" x14ac:dyDescent="0.3">
      <c r="BH2754" s="108" t="str">
        <f t="shared" si="73"/>
        <v/>
      </c>
      <c r="BI2754" s="22"/>
      <c r="BJ2754" s="22"/>
      <c r="BK2754" s="53"/>
      <c r="BN2754" s="53"/>
      <c r="BO2754" s="53"/>
      <c r="BP2754" s="111"/>
    </row>
    <row r="2755" spans="60:68" x14ac:dyDescent="0.3">
      <c r="BH2755" s="108" t="str">
        <f t="shared" si="73"/>
        <v/>
      </c>
      <c r="BI2755" s="22"/>
      <c r="BJ2755" s="22"/>
      <c r="BK2755" s="53"/>
      <c r="BN2755" s="53"/>
      <c r="BO2755" s="53"/>
      <c r="BP2755" s="111"/>
    </row>
    <row r="2756" spans="60:68" x14ac:dyDescent="0.3">
      <c r="BH2756" s="108" t="str">
        <f t="shared" ref="BH2756:BH2819" si="74">IF(OR(D2756="Aatrium/Fuajee",D2756="Kabinet/Büroo",D2756="Koridor",D2756="Koristus- ja hooldusruum",D2756="Kööginurk/Köök",D2756="Nõupidamise ruum",D2756="Ooteruum/Teenindusruum",D2756="Puhkeruum",D2756="WC"), 1, "")</f>
        <v/>
      </c>
      <c r="BI2756" s="22"/>
      <c r="BJ2756" s="22"/>
      <c r="BK2756" s="53"/>
      <c r="BN2756" s="53"/>
      <c r="BO2756" s="53"/>
      <c r="BP2756" s="111"/>
    </row>
    <row r="2757" spans="60:68" x14ac:dyDescent="0.3">
      <c r="BH2757" s="108" t="str">
        <f t="shared" si="74"/>
        <v/>
      </c>
      <c r="BI2757" s="22"/>
      <c r="BJ2757" s="22"/>
      <c r="BK2757" s="53"/>
      <c r="BN2757" s="53"/>
      <c r="BO2757" s="53"/>
      <c r="BP2757" s="111"/>
    </row>
    <row r="2758" spans="60:68" x14ac:dyDescent="0.3">
      <c r="BH2758" s="108" t="str">
        <f t="shared" si="74"/>
        <v/>
      </c>
      <c r="BI2758" s="22"/>
      <c r="BJ2758" s="22"/>
      <c r="BK2758" s="53"/>
      <c r="BN2758" s="53"/>
      <c r="BO2758" s="53"/>
      <c r="BP2758" s="111"/>
    </row>
    <row r="2759" spans="60:68" x14ac:dyDescent="0.3">
      <c r="BH2759" s="108" t="str">
        <f t="shared" si="74"/>
        <v/>
      </c>
      <c r="BI2759" s="22"/>
      <c r="BJ2759" s="22"/>
      <c r="BK2759" s="53"/>
      <c r="BN2759" s="53"/>
      <c r="BO2759" s="53"/>
      <c r="BP2759" s="111"/>
    </row>
    <row r="2760" spans="60:68" x14ac:dyDescent="0.3">
      <c r="BH2760" s="108" t="str">
        <f t="shared" si="74"/>
        <v/>
      </c>
      <c r="BI2760" s="22"/>
      <c r="BJ2760" s="22"/>
      <c r="BK2760" s="53"/>
      <c r="BN2760" s="53"/>
      <c r="BO2760" s="53"/>
      <c r="BP2760" s="111"/>
    </row>
    <row r="2761" spans="60:68" x14ac:dyDescent="0.3">
      <c r="BH2761" s="108" t="str">
        <f t="shared" si="74"/>
        <v/>
      </c>
      <c r="BI2761" s="22"/>
      <c r="BJ2761" s="22"/>
      <c r="BK2761" s="53"/>
      <c r="BN2761" s="53"/>
      <c r="BO2761" s="53"/>
      <c r="BP2761" s="111"/>
    </row>
    <row r="2762" spans="60:68" x14ac:dyDescent="0.3">
      <c r="BH2762" s="108" t="str">
        <f t="shared" si="74"/>
        <v/>
      </c>
      <c r="BI2762" s="22"/>
      <c r="BJ2762" s="22"/>
      <c r="BK2762" s="53"/>
      <c r="BN2762" s="53"/>
      <c r="BO2762" s="53"/>
      <c r="BP2762" s="111"/>
    </row>
    <row r="2763" spans="60:68" x14ac:dyDescent="0.3">
      <c r="BH2763" s="108" t="str">
        <f t="shared" si="74"/>
        <v/>
      </c>
      <c r="BI2763" s="22"/>
      <c r="BJ2763" s="22"/>
      <c r="BK2763" s="53"/>
      <c r="BN2763" s="53"/>
      <c r="BO2763" s="53"/>
      <c r="BP2763" s="111"/>
    </row>
    <row r="2764" spans="60:68" x14ac:dyDescent="0.3">
      <c r="BH2764" s="108" t="str">
        <f t="shared" si="74"/>
        <v/>
      </c>
      <c r="BI2764" s="22"/>
      <c r="BJ2764" s="22"/>
      <c r="BK2764" s="53"/>
      <c r="BN2764" s="53"/>
      <c r="BO2764" s="53"/>
      <c r="BP2764" s="111"/>
    </row>
    <row r="2765" spans="60:68" x14ac:dyDescent="0.3">
      <c r="BH2765" s="108" t="str">
        <f t="shared" si="74"/>
        <v/>
      </c>
      <c r="BI2765" s="22"/>
      <c r="BJ2765" s="22"/>
      <c r="BK2765" s="53"/>
      <c r="BN2765" s="53"/>
      <c r="BO2765" s="53"/>
      <c r="BP2765" s="111"/>
    </row>
    <row r="2766" spans="60:68" x14ac:dyDescent="0.3">
      <c r="BH2766" s="108" t="str">
        <f t="shared" si="74"/>
        <v/>
      </c>
      <c r="BI2766" s="22"/>
      <c r="BJ2766" s="22"/>
      <c r="BK2766" s="53"/>
      <c r="BN2766" s="53"/>
      <c r="BO2766" s="53"/>
      <c r="BP2766" s="111"/>
    </row>
    <row r="2767" spans="60:68" x14ac:dyDescent="0.3">
      <c r="BH2767" s="108" t="str">
        <f t="shared" si="74"/>
        <v/>
      </c>
      <c r="BI2767" s="22"/>
      <c r="BJ2767" s="22"/>
      <c r="BK2767" s="53"/>
      <c r="BN2767" s="53"/>
      <c r="BO2767" s="53"/>
      <c r="BP2767" s="111"/>
    </row>
    <row r="2768" spans="60:68" x14ac:dyDescent="0.3">
      <c r="BH2768" s="108" t="str">
        <f t="shared" si="74"/>
        <v/>
      </c>
      <c r="BI2768" s="22"/>
      <c r="BJ2768" s="22"/>
      <c r="BK2768" s="53"/>
      <c r="BN2768" s="53"/>
      <c r="BO2768" s="53"/>
      <c r="BP2768" s="111"/>
    </row>
    <row r="2769" spans="60:68" x14ac:dyDescent="0.3">
      <c r="BH2769" s="108" t="str">
        <f t="shared" si="74"/>
        <v/>
      </c>
      <c r="BI2769" s="22"/>
      <c r="BJ2769" s="22"/>
      <c r="BK2769" s="53"/>
      <c r="BN2769" s="53"/>
      <c r="BO2769" s="53"/>
      <c r="BP2769" s="111"/>
    </row>
    <row r="2770" spans="60:68" x14ac:dyDescent="0.3">
      <c r="BH2770" s="108" t="str">
        <f t="shared" si="74"/>
        <v/>
      </c>
      <c r="BI2770" s="22"/>
      <c r="BJ2770" s="22"/>
      <c r="BK2770" s="53"/>
      <c r="BN2770" s="53"/>
      <c r="BO2770" s="53"/>
      <c r="BP2770" s="111"/>
    </row>
    <row r="2771" spans="60:68" x14ac:dyDescent="0.3">
      <c r="BH2771" s="108" t="str">
        <f t="shared" si="74"/>
        <v/>
      </c>
      <c r="BI2771" s="22"/>
      <c r="BJ2771" s="22"/>
      <c r="BK2771" s="53"/>
      <c r="BN2771" s="53"/>
      <c r="BO2771" s="53"/>
      <c r="BP2771" s="111"/>
    </row>
    <row r="2772" spans="60:68" x14ac:dyDescent="0.3">
      <c r="BH2772" s="108" t="str">
        <f t="shared" si="74"/>
        <v/>
      </c>
      <c r="BI2772" s="22"/>
      <c r="BJ2772" s="22"/>
      <c r="BK2772" s="53"/>
      <c r="BN2772" s="53"/>
      <c r="BO2772" s="53"/>
      <c r="BP2772" s="111"/>
    </row>
    <row r="2773" spans="60:68" x14ac:dyDescent="0.3">
      <c r="BH2773" s="108" t="str">
        <f t="shared" si="74"/>
        <v/>
      </c>
      <c r="BI2773" s="22"/>
      <c r="BJ2773" s="22"/>
      <c r="BK2773" s="53"/>
      <c r="BN2773" s="53"/>
      <c r="BO2773" s="53"/>
      <c r="BP2773" s="111"/>
    </row>
    <row r="2774" spans="60:68" x14ac:dyDescent="0.3">
      <c r="BH2774" s="108" t="str">
        <f t="shared" si="74"/>
        <v/>
      </c>
      <c r="BI2774" s="22"/>
      <c r="BJ2774" s="22"/>
      <c r="BK2774" s="53"/>
      <c r="BN2774" s="53"/>
      <c r="BO2774" s="53"/>
      <c r="BP2774" s="111"/>
    </row>
    <row r="2775" spans="60:68" x14ac:dyDescent="0.3">
      <c r="BH2775" s="108" t="str">
        <f t="shared" si="74"/>
        <v/>
      </c>
      <c r="BI2775" s="22"/>
      <c r="BJ2775" s="22"/>
      <c r="BK2775" s="53"/>
      <c r="BN2775" s="53"/>
      <c r="BO2775" s="53"/>
      <c r="BP2775" s="111"/>
    </row>
    <row r="2776" spans="60:68" x14ac:dyDescent="0.3">
      <c r="BH2776" s="108" t="str">
        <f t="shared" si="74"/>
        <v/>
      </c>
      <c r="BI2776" s="22"/>
      <c r="BJ2776" s="22"/>
      <c r="BK2776" s="53"/>
      <c r="BN2776" s="53"/>
      <c r="BO2776" s="53"/>
      <c r="BP2776" s="111"/>
    </row>
    <row r="2777" spans="60:68" x14ac:dyDescent="0.3">
      <c r="BH2777" s="108" t="str">
        <f t="shared" si="74"/>
        <v/>
      </c>
      <c r="BI2777" s="22"/>
      <c r="BJ2777" s="22"/>
      <c r="BK2777" s="53"/>
      <c r="BN2777" s="53"/>
      <c r="BO2777" s="53"/>
      <c r="BP2777" s="111"/>
    </row>
    <row r="2778" spans="60:68" x14ac:dyDescent="0.3">
      <c r="BH2778" s="108" t="str">
        <f t="shared" si="74"/>
        <v/>
      </c>
      <c r="BI2778" s="22"/>
      <c r="BJ2778" s="22"/>
      <c r="BK2778" s="53"/>
      <c r="BN2778" s="53"/>
      <c r="BO2778" s="53"/>
      <c r="BP2778" s="111"/>
    </row>
    <row r="2779" spans="60:68" x14ac:dyDescent="0.3">
      <c r="BH2779" s="108" t="str">
        <f t="shared" si="74"/>
        <v/>
      </c>
      <c r="BI2779" s="22"/>
      <c r="BJ2779" s="22"/>
      <c r="BK2779" s="53"/>
      <c r="BN2779" s="53"/>
      <c r="BO2779" s="53"/>
      <c r="BP2779" s="111"/>
    </row>
    <row r="2780" spans="60:68" x14ac:dyDescent="0.3">
      <c r="BH2780" s="108" t="str">
        <f t="shared" si="74"/>
        <v/>
      </c>
      <c r="BI2780" s="22"/>
      <c r="BJ2780" s="22"/>
      <c r="BK2780" s="53"/>
      <c r="BN2780" s="53"/>
      <c r="BO2780" s="53"/>
      <c r="BP2780" s="111"/>
    </row>
    <row r="2781" spans="60:68" x14ac:dyDescent="0.3">
      <c r="BH2781" s="108" t="str">
        <f t="shared" si="74"/>
        <v/>
      </c>
      <c r="BI2781" s="22"/>
      <c r="BJ2781" s="22"/>
      <c r="BK2781" s="53"/>
      <c r="BN2781" s="53"/>
      <c r="BO2781" s="53"/>
      <c r="BP2781" s="111"/>
    </row>
    <row r="2782" spans="60:68" x14ac:dyDescent="0.3">
      <c r="BH2782" s="108" t="str">
        <f t="shared" si="74"/>
        <v/>
      </c>
      <c r="BI2782" s="22"/>
      <c r="BJ2782" s="22"/>
      <c r="BK2782" s="53"/>
      <c r="BN2782" s="53"/>
      <c r="BO2782" s="53"/>
      <c r="BP2782" s="111"/>
    </row>
    <row r="2783" spans="60:68" x14ac:dyDescent="0.3">
      <c r="BH2783" s="108" t="str">
        <f t="shared" si="74"/>
        <v/>
      </c>
      <c r="BI2783" s="22"/>
      <c r="BJ2783" s="22"/>
      <c r="BK2783" s="53"/>
      <c r="BN2783" s="53"/>
      <c r="BO2783" s="53"/>
      <c r="BP2783" s="111"/>
    </row>
    <row r="2784" spans="60:68" x14ac:dyDescent="0.3">
      <c r="BH2784" s="108" t="str">
        <f t="shared" si="74"/>
        <v/>
      </c>
      <c r="BI2784" s="22"/>
      <c r="BJ2784" s="22"/>
      <c r="BK2784" s="53"/>
      <c r="BN2784" s="53"/>
      <c r="BO2784" s="53"/>
      <c r="BP2784" s="111"/>
    </row>
    <row r="2785" spans="60:68" x14ac:dyDescent="0.3">
      <c r="BH2785" s="108" t="str">
        <f t="shared" si="74"/>
        <v/>
      </c>
      <c r="BI2785" s="22"/>
      <c r="BJ2785" s="22"/>
      <c r="BK2785" s="53"/>
      <c r="BN2785" s="53"/>
      <c r="BO2785" s="53"/>
      <c r="BP2785" s="111"/>
    </row>
    <row r="2786" spans="60:68" x14ac:dyDescent="0.3">
      <c r="BH2786" s="108" t="str">
        <f t="shared" si="74"/>
        <v/>
      </c>
      <c r="BI2786" s="22"/>
      <c r="BJ2786" s="22"/>
      <c r="BK2786" s="53"/>
      <c r="BN2786" s="53"/>
      <c r="BO2786" s="53"/>
      <c r="BP2786" s="111"/>
    </row>
    <row r="2787" spans="60:68" x14ac:dyDescent="0.3">
      <c r="BH2787" s="108" t="str">
        <f t="shared" si="74"/>
        <v/>
      </c>
      <c r="BI2787" s="22"/>
      <c r="BJ2787" s="22"/>
      <c r="BK2787" s="53"/>
      <c r="BN2787" s="53"/>
      <c r="BO2787" s="53"/>
      <c r="BP2787" s="111"/>
    </row>
    <row r="2788" spans="60:68" x14ac:dyDescent="0.3">
      <c r="BH2788" s="108" t="str">
        <f t="shared" si="74"/>
        <v/>
      </c>
      <c r="BI2788" s="22"/>
      <c r="BJ2788" s="22"/>
      <c r="BK2788" s="53"/>
      <c r="BN2788" s="53"/>
      <c r="BO2788" s="53"/>
      <c r="BP2788" s="111"/>
    </row>
    <row r="2789" spans="60:68" x14ac:dyDescent="0.3">
      <c r="BH2789" s="108" t="str">
        <f t="shared" si="74"/>
        <v/>
      </c>
      <c r="BI2789" s="22"/>
      <c r="BJ2789" s="22"/>
      <c r="BK2789" s="53"/>
      <c r="BN2789" s="53"/>
      <c r="BO2789" s="53"/>
      <c r="BP2789" s="111"/>
    </row>
    <row r="2790" spans="60:68" x14ac:dyDescent="0.3">
      <c r="BH2790" s="108" t="str">
        <f t="shared" si="74"/>
        <v/>
      </c>
      <c r="BI2790" s="22"/>
      <c r="BJ2790" s="22"/>
      <c r="BK2790" s="53"/>
      <c r="BN2790" s="53"/>
      <c r="BO2790" s="53"/>
      <c r="BP2790" s="111"/>
    </row>
    <row r="2791" spans="60:68" x14ac:dyDescent="0.3">
      <c r="BH2791" s="108" t="str">
        <f t="shared" si="74"/>
        <v/>
      </c>
      <c r="BI2791" s="22"/>
      <c r="BJ2791" s="22"/>
      <c r="BK2791" s="53"/>
      <c r="BN2791" s="53"/>
      <c r="BO2791" s="53"/>
      <c r="BP2791" s="111"/>
    </row>
    <row r="2792" spans="60:68" x14ac:dyDescent="0.3">
      <c r="BH2792" s="108" t="str">
        <f t="shared" si="74"/>
        <v/>
      </c>
      <c r="BI2792" s="22"/>
      <c r="BJ2792" s="22"/>
      <c r="BK2792" s="53"/>
      <c r="BN2792" s="53"/>
      <c r="BO2792" s="53"/>
      <c r="BP2792" s="111"/>
    </row>
    <row r="2793" spans="60:68" x14ac:dyDescent="0.3">
      <c r="BH2793" s="108" t="str">
        <f t="shared" si="74"/>
        <v/>
      </c>
      <c r="BI2793" s="22"/>
      <c r="BJ2793" s="22"/>
      <c r="BK2793" s="53"/>
      <c r="BN2793" s="53"/>
      <c r="BO2793" s="53"/>
      <c r="BP2793" s="111"/>
    </row>
    <row r="2794" spans="60:68" x14ac:dyDescent="0.3">
      <c r="BH2794" s="108" t="str">
        <f t="shared" si="74"/>
        <v/>
      </c>
      <c r="BI2794" s="22"/>
      <c r="BJ2794" s="22"/>
      <c r="BK2794" s="53"/>
      <c r="BN2794" s="53"/>
      <c r="BO2794" s="53"/>
      <c r="BP2794" s="111"/>
    </row>
    <row r="2795" spans="60:68" x14ac:dyDescent="0.3">
      <c r="BH2795" s="108" t="str">
        <f t="shared" si="74"/>
        <v/>
      </c>
      <c r="BI2795" s="22"/>
      <c r="BJ2795" s="22"/>
      <c r="BK2795" s="53"/>
      <c r="BN2795" s="53"/>
      <c r="BO2795" s="53"/>
      <c r="BP2795" s="111"/>
    </row>
    <row r="2796" spans="60:68" x14ac:dyDescent="0.3">
      <c r="BH2796" s="108" t="str">
        <f t="shared" si="74"/>
        <v/>
      </c>
      <c r="BI2796" s="22"/>
      <c r="BJ2796" s="22"/>
      <c r="BK2796" s="53"/>
      <c r="BN2796" s="53"/>
      <c r="BO2796" s="53"/>
      <c r="BP2796" s="111"/>
    </row>
    <row r="2797" spans="60:68" x14ac:dyDescent="0.3">
      <c r="BH2797" s="108" t="str">
        <f t="shared" si="74"/>
        <v/>
      </c>
      <c r="BI2797" s="22"/>
      <c r="BJ2797" s="22"/>
      <c r="BK2797" s="53"/>
      <c r="BN2797" s="53"/>
      <c r="BO2797" s="53"/>
      <c r="BP2797" s="111"/>
    </row>
    <row r="2798" spans="60:68" x14ac:dyDescent="0.3">
      <c r="BH2798" s="108" t="str">
        <f t="shared" si="74"/>
        <v/>
      </c>
      <c r="BI2798" s="22"/>
      <c r="BJ2798" s="22"/>
      <c r="BK2798" s="53"/>
      <c r="BN2798" s="53"/>
      <c r="BO2798" s="53"/>
      <c r="BP2798" s="111"/>
    </row>
    <row r="2799" spans="60:68" x14ac:dyDescent="0.3">
      <c r="BH2799" s="108" t="str">
        <f t="shared" si="74"/>
        <v/>
      </c>
      <c r="BI2799" s="22"/>
      <c r="BJ2799" s="22"/>
      <c r="BK2799" s="53"/>
      <c r="BN2799" s="53"/>
      <c r="BO2799" s="53"/>
      <c r="BP2799" s="111"/>
    </row>
    <row r="2800" spans="60:68" x14ac:dyDescent="0.3">
      <c r="BH2800" s="108" t="str">
        <f t="shared" si="74"/>
        <v/>
      </c>
      <c r="BI2800" s="22"/>
      <c r="BJ2800" s="22"/>
      <c r="BK2800" s="53"/>
      <c r="BN2800" s="53"/>
      <c r="BO2800" s="53"/>
      <c r="BP2800" s="111"/>
    </row>
    <row r="2801" spans="60:68" x14ac:dyDescent="0.3">
      <c r="BH2801" s="108" t="str">
        <f t="shared" si="74"/>
        <v/>
      </c>
      <c r="BI2801" s="22"/>
      <c r="BJ2801" s="22"/>
      <c r="BK2801" s="53"/>
      <c r="BN2801" s="53"/>
      <c r="BO2801" s="53"/>
      <c r="BP2801" s="111"/>
    </row>
    <row r="2802" spans="60:68" x14ac:dyDescent="0.3">
      <c r="BH2802" s="108" t="str">
        <f t="shared" si="74"/>
        <v/>
      </c>
      <c r="BI2802" s="22"/>
      <c r="BJ2802" s="22"/>
      <c r="BK2802" s="53"/>
      <c r="BN2802" s="53"/>
      <c r="BO2802" s="53"/>
      <c r="BP2802" s="111"/>
    </row>
    <row r="2803" spans="60:68" x14ac:dyDescent="0.3">
      <c r="BH2803" s="108" t="str">
        <f t="shared" si="74"/>
        <v/>
      </c>
      <c r="BI2803" s="22"/>
      <c r="BJ2803" s="22"/>
      <c r="BK2803" s="53"/>
      <c r="BN2803" s="53"/>
      <c r="BO2803" s="53"/>
      <c r="BP2803" s="111"/>
    </row>
    <row r="2804" spans="60:68" x14ac:dyDescent="0.3">
      <c r="BH2804" s="108" t="str">
        <f t="shared" si="74"/>
        <v/>
      </c>
      <c r="BI2804" s="22"/>
      <c r="BJ2804" s="22"/>
      <c r="BK2804" s="53"/>
      <c r="BN2804" s="53"/>
      <c r="BO2804" s="53"/>
      <c r="BP2804" s="111"/>
    </row>
    <row r="2805" spans="60:68" x14ac:dyDescent="0.3">
      <c r="BH2805" s="108" t="str">
        <f t="shared" si="74"/>
        <v/>
      </c>
      <c r="BI2805" s="22"/>
      <c r="BJ2805" s="22"/>
      <c r="BK2805" s="53"/>
      <c r="BN2805" s="53"/>
      <c r="BO2805" s="53"/>
      <c r="BP2805" s="111"/>
    </row>
    <row r="2806" spans="60:68" x14ac:dyDescent="0.3">
      <c r="BH2806" s="108" t="str">
        <f t="shared" si="74"/>
        <v/>
      </c>
      <c r="BI2806" s="22"/>
      <c r="BJ2806" s="22"/>
      <c r="BK2806" s="53"/>
      <c r="BN2806" s="53"/>
      <c r="BO2806" s="53"/>
      <c r="BP2806" s="111"/>
    </row>
    <row r="2807" spans="60:68" x14ac:dyDescent="0.3">
      <c r="BH2807" s="108" t="str">
        <f t="shared" si="74"/>
        <v/>
      </c>
      <c r="BI2807" s="22"/>
      <c r="BJ2807" s="22"/>
      <c r="BK2807" s="53"/>
      <c r="BN2807" s="53"/>
      <c r="BO2807" s="53"/>
      <c r="BP2807" s="111"/>
    </row>
    <row r="2808" spans="60:68" x14ac:dyDescent="0.3">
      <c r="BH2808" s="108" t="str">
        <f t="shared" si="74"/>
        <v/>
      </c>
      <c r="BI2808" s="22"/>
      <c r="BJ2808" s="22"/>
      <c r="BK2808" s="53"/>
      <c r="BN2808" s="53"/>
      <c r="BO2808" s="53"/>
      <c r="BP2808" s="111"/>
    </row>
    <row r="2809" spans="60:68" x14ac:dyDescent="0.3">
      <c r="BH2809" s="108" t="str">
        <f t="shared" si="74"/>
        <v/>
      </c>
      <c r="BI2809" s="22"/>
      <c r="BJ2809" s="22"/>
      <c r="BK2809" s="53"/>
      <c r="BN2809" s="53"/>
      <c r="BO2809" s="53"/>
      <c r="BP2809" s="111"/>
    </row>
    <row r="2810" spans="60:68" x14ac:dyDescent="0.3">
      <c r="BH2810" s="108" t="str">
        <f t="shared" si="74"/>
        <v/>
      </c>
      <c r="BI2810" s="22"/>
      <c r="BJ2810" s="22"/>
      <c r="BK2810" s="53"/>
      <c r="BN2810" s="53"/>
      <c r="BO2810" s="53"/>
      <c r="BP2810" s="111"/>
    </row>
    <row r="2811" spans="60:68" x14ac:dyDescent="0.3">
      <c r="BH2811" s="108" t="str">
        <f t="shared" si="74"/>
        <v/>
      </c>
      <c r="BI2811" s="22"/>
      <c r="BJ2811" s="22"/>
      <c r="BK2811" s="53"/>
      <c r="BN2811" s="53"/>
      <c r="BO2811" s="53"/>
      <c r="BP2811" s="111"/>
    </row>
    <row r="2812" spans="60:68" x14ac:dyDescent="0.3">
      <c r="BH2812" s="108" t="str">
        <f t="shared" si="74"/>
        <v/>
      </c>
      <c r="BI2812" s="22"/>
      <c r="BJ2812" s="22"/>
      <c r="BK2812" s="53"/>
      <c r="BN2812" s="53"/>
      <c r="BO2812" s="53"/>
      <c r="BP2812" s="111"/>
    </row>
    <row r="2813" spans="60:68" x14ac:dyDescent="0.3">
      <c r="BH2813" s="108" t="str">
        <f t="shared" si="74"/>
        <v/>
      </c>
      <c r="BI2813" s="22"/>
      <c r="BJ2813" s="22"/>
      <c r="BK2813" s="53"/>
      <c r="BN2813" s="53"/>
      <c r="BO2813" s="53"/>
      <c r="BP2813" s="111"/>
    </row>
    <row r="2814" spans="60:68" x14ac:dyDescent="0.3">
      <c r="BH2814" s="108" t="str">
        <f t="shared" si="74"/>
        <v/>
      </c>
      <c r="BI2814" s="22"/>
      <c r="BJ2814" s="22"/>
      <c r="BK2814" s="53"/>
      <c r="BN2814" s="53"/>
      <c r="BO2814" s="53"/>
      <c r="BP2814" s="111"/>
    </row>
    <row r="2815" spans="60:68" x14ac:dyDescent="0.3">
      <c r="BH2815" s="108" t="str">
        <f t="shared" si="74"/>
        <v/>
      </c>
      <c r="BI2815" s="22"/>
      <c r="BJ2815" s="22"/>
      <c r="BK2815" s="53"/>
      <c r="BN2815" s="53"/>
      <c r="BO2815" s="53"/>
      <c r="BP2815" s="111"/>
    </row>
    <row r="2816" spans="60:68" x14ac:dyDescent="0.3">
      <c r="BH2816" s="108" t="str">
        <f t="shared" si="74"/>
        <v/>
      </c>
      <c r="BI2816" s="22"/>
      <c r="BJ2816" s="22"/>
      <c r="BK2816" s="53"/>
      <c r="BN2816" s="53"/>
      <c r="BO2816" s="53"/>
      <c r="BP2816" s="111"/>
    </row>
    <row r="2817" spans="60:68" x14ac:dyDescent="0.3">
      <c r="BH2817" s="108" t="str">
        <f t="shared" si="74"/>
        <v/>
      </c>
      <c r="BI2817" s="22"/>
      <c r="BJ2817" s="22"/>
      <c r="BK2817" s="53"/>
      <c r="BN2817" s="53"/>
      <c r="BO2817" s="53"/>
      <c r="BP2817" s="111"/>
    </row>
    <row r="2818" spans="60:68" x14ac:dyDescent="0.3">
      <c r="BH2818" s="108" t="str">
        <f t="shared" si="74"/>
        <v/>
      </c>
      <c r="BI2818" s="22"/>
      <c r="BJ2818" s="22"/>
      <c r="BK2818" s="53"/>
      <c r="BN2818" s="53"/>
      <c r="BO2818" s="53"/>
      <c r="BP2818" s="111"/>
    </row>
    <row r="2819" spans="60:68" x14ac:dyDescent="0.3">
      <c r="BH2819" s="108" t="str">
        <f t="shared" si="74"/>
        <v/>
      </c>
      <c r="BI2819" s="22"/>
      <c r="BJ2819" s="22"/>
      <c r="BK2819" s="53"/>
      <c r="BN2819" s="53"/>
      <c r="BO2819" s="53"/>
      <c r="BP2819" s="111"/>
    </row>
    <row r="2820" spans="60:68" x14ac:dyDescent="0.3">
      <c r="BH2820" s="108" t="str">
        <f t="shared" ref="BH2820:BH2883" si="75">IF(OR(D2820="Aatrium/Fuajee",D2820="Kabinet/Büroo",D2820="Koridor",D2820="Koristus- ja hooldusruum",D2820="Kööginurk/Köök",D2820="Nõupidamise ruum",D2820="Ooteruum/Teenindusruum",D2820="Puhkeruum",D2820="WC"), 1, "")</f>
        <v/>
      </c>
      <c r="BI2820" s="22"/>
      <c r="BJ2820" s="22"/>
      <c r="BK2820" s="53"/>
      <c r="BN2820" s="53"/>
      <c r="BO2820" s="53"/>
      <c r="BP2820" s="111"/>
    </row>
    <row r="2821" spans="60:68" x14ac:dyDescent="0.3">
      <c r="BH2821" s="108" t="str">
        <f t="shared" si="75"/>
        <v/>
      </c>
      <c r="BI2821" s="22"/>
      <c r="BJ2821" s="22"/>
      <c r="BK2821" s="53"/>
      <c r="BN2821" s="53"/>
      <c r="BO2821" s="53"/>
      <c r="BP2821" s="111"/>
    </row>
    <row r="2822" spans="60:68" x14ac:dyDescent="0.3">
      <c r="BH2822" s="108" t="str">
        <f t="shared" si="75"/>
        <v/>
      </c>
      <c r="BI2822" s="22"/>
      <c r="BJ2822" s="22"/>
      <c r="BK2822" s="53"/>
      <c r="BN2822" s="53"/>
      <c r="BO2822" s="53"/>
      <c r="BP2822" s="111"/>
    </row>
    <row r="2823" spans="60:68" x14ac:dyDescent="0.3">
      <c r="BH2823" s="108" t="str">
        <f t="shared" si="75"/>
        <v/>
      </c>
      <c r="BI2823" s="22"/>
      <c r="BJ2823" s="22"/>
      <c r="BK2823" s="53"/>
      <c r="BN2823" s="53"/>
      <c r="BO2823" s="53"/>
      <c r="BP2823" s="111"/>
    </row>
    <row r="2824" spans="60:68" x14ac:dyDescent="0.3">
      <c r="BH2824" s="108" t="str">
        <f t="shared" si="75"/>
        <v/>
      </c>
      <c r="BI2824" s="22"/>
      <c r="BJ2824" s="22"/>
      <c r="BK2824" s="53"/>
      <c r="BN2824" s="53"/>
      <c r="BO2824" s="53"/>
      <c r="BP2824" s="111"/>
    </row>
    <row r="2825" spans="60:68" x14ac:dyDescent="0.3">
      <c r="BH2825" s="108" t="str">
        <f t="shared" si="75"/>
        <v/>
      </c>
      <c r="BI2825" s="22"/>
      <c r="BJ2825" s="22"/>
      <c r="BK2825" s="53"/>
      <c r="BN2825" s="53"/>
      <c r="BO2825" s="53"/>
      <c r="BP2825" s="111"/>
    </row>
    <row r="2826" spans="60:68" x14ac:dyDescent="0.3">
      <c r="BH2826" s="108" t="str">
        <f t="shared" si="75"/>
        <v/>
      </c>
      <c r="BI2826" s="22"/>
      <c r="BJ2826" s="22"/>
      <c r="BK2826" s="53"/>
      <c r="BN2826" s="53"/>
      <c r="BO2826" s="53"/>
      <c r="BP2826" s="111"/>
    </row>
    <row r="2827" spans="60:68" x14ac:dyDescent="0.3">
      <c r="BH2827" s="108" t="str">
        <f t="shared" si="75"/>
        <v/>
      </c>
      <c r="BI2827" s="22"/>
      <c r="BJ2827" s="22"/>
      <c r="BK2827" s="53"/>
      <c r="BN2827" s="53"/>
      <c r="BO2827" s="53"/>
      <c r="BP2827" s="111"/>
    </row>
    <row r="2828" spans="60:68" x14ac:dyDescent="0.3">
      <c r="BH2828" s="108" t="str">
        <f t="shared" si="75"/>
        <v/>
      </c>
      <c r="BI2828" s="22"/>
      <c r="BJ2828" s="22"/>
      <c r="BK2828" s="53"/>
      <c r="BN2828" s="53"/>
      <c r="BO2828" s="53"/>
      <c r="BP2828" s="111"/>
    </row>
    <row r="2829" spans="60:68" x14ac:dyDescent="0.3">
      <c r="BH2829" s="108" t="str">
        <f t="shared" si="75"/>
        <v/>
      </c>
      <c r="BI2829" s="22"/>
      <c r="BJ2829" s="22"/>
      <c r="BK2829" s="53"/>
      <c r="BN2829" s="53"/>
      <c r="BO2829" s="53"/>
      <c r="BP2829" s="111"/>
    </row>
    <row r="2830" spans="60:68" x14ac:dyDescent="0.3">
      <c r="BH2830" s="108" t="str">
        <f t="shared" si="75"/>
        <v/>
      </c>
      <c r="BI2830" s="22"/>
      <c r="BJ2830" s="22"/>
      <c r="BK2830" s="53"/>
      <c r="BN2830" s="53"/>
      <c r="BO2830" s="53"/>
      <c r="BP2830" s="111"/>
    </row>
    <row r="2831" spans="60:68" x14ac:dyDescent="0.3">
      <c r="BH2831" s="108" t="str">
        <f t="shared" si="75"/>
        <v/>
      </c>
      <c r="BI2831" s="22"/>
      <c r="BJ2831" s="22"/>
      <c r="BK2831" s="53"/>
      <c r="BN2831" s="53"/>
      <c r="BO2831" s="53"/>
      <c r="BP2831" s="111"/>
    </row>
    <row r="2832" spans="60:68" x14ac:dyDescent="0.3">
      <c r="BH2832" s="108" t="str">
        <f t="shared" si="75"/>
        <v/>
      </c>
      <c r="BI2832" s="22"/>
      <c r="BJ2832" s="22"/>
      <c r="BK2832" s="53"/>
      <c r="BN2832" s="53"/>
      <c r="BO2832" s="53"/>
      <c r="BP2832" s="111"/>
    </row>
    <row r="2833" spans="60:68" x14ac:dyDescent="0.3">
      <c r="BH2833" s="108" t="str">
        <f t="shared" si="75"/>
        <v/>
      </c>
      <c r="BI2833" s="22"/>
      <c r="BJ2833" s="22"/>
      <c r="BK2833" s="53"/>
      <c r="BN2833" s="53"/>
      <c r="BO2833" s="53"/>
      <c r="BP2833" s="111"/>
    </row>
    <row r="2834" spans="60:68" x14ac:dyDescent="0.3">
      <c r="BH2834" s="108" t="str">
        <f t="shared" si="75"/>
        <v/>
      </c>
      <c r="BI2834" s="22"/>
      <c r="BJ2834" s="22"/>
      <c r="BK2834" s="53"/>
      <c r="BN2834" s="53"/>
      <c r="BO2834" s="53"/>
      <c r="BP2834" s="111"/>
    </row>
    <row r="2835" spans="60:68" x14ac:dyDescent="0.3">
      <c r="BH2835" s="108" t="str">
        <f t="shared" si="75"/>
        <v/>
      </c>
      <c r="BI2835" s="22"/>
      <c r="BJ2835" s="22"/>
      <c r="BK2835" s="53"/>
      <c r="BN2835" s="53"/>
      <c r="BO2835" s="53"/>
      <c r="BP2835" s="111"/>
    </row>
    <row r="2836" spans="60:68" x14ac:dyDescent="0.3">
      <c r="BH2836" s="108" t="str">
        <f t="shared" si="75"/>
        <v/>
      </c>
      <c r="BI2836" s="22"/>
      <c r="BJ2836" s="22"/>
      <c r="BK2836" s="53"/>
      <c r="BN2836" s="53"/>
      <c r="BO2836" s="53"/>
      <c r="BP2836" s="111"/>
    </row>
    <row r="2837" spans="60:68" x14ac:dyDescent="0.3">
      <c r="BH2837" s="108" t="str">
        <f t="shared" si="75"/>
        <v/>
      </c>
      <c r="BI2837" s="22"/>
      <c r="BJ2837" s="22"/>
      <c r="BK2837" s="53"/>
      <c r="BN2837" s="53"/>
      <c r="BO2837" s="53"/>
      <c r="BP2837" s="111"/>
    </row>
    <row r="2838" spans="60:68" x14ac:dyDescent="0.3">
      <c r="BH2838" s="108" t="str">
        <f t="shared" si="75"/>
        <v/>
      </c>
      <c r="BI2838" s="22"/>
      <c r="BJ2838" s="22"/>
      <c r="BK2838" s="53"/>
      <c r="BN2838" s="53"/>
      <c r="BO2838" s="53"/>
      <c r="BP2838" s="111"/>
    </row>
    <row r="2839" spans="60:68" x14ac:dyDescent="0.3">
      <c r="BH2839" s="108" t="str">
        <f t="shared" si="75"/>
        <v/>
      </c>
      <c r="BI2839" s="22"/>
      <c r="BJ2839" s="22"/>
      <c r="BK2839" s="53"/>
      <c r="BN2839" s="53"/>
      <c r="BO2839" s="53"/>
      <c r="BP2839" s="111"/>
    </row>
    <row r="2840" spans="60:68" x14ac:dyDescent="0.3">
      <c r="BH2840" s="108" t="str">
        <f t="shared" si="75"/>
        <v/>
      </c>
      <c r="BI2840" s="22"/>
      <c r="BJ2840" s="22"/>
      <c r="BK2840" s="53"/>
      <c r="BN2840" s="53"/>
      <c r="BO2840" s="53"/>
      <c r="BP2840" s="111"/>
    </row>
    <row r="2841" spans="60:68" x14ac:dyDescent="0.3">
      <c r="BH2841" s="108" t="str">
        <f t="shared" si="75"/>
        <v/>
      </c>
      <c r="BI2841" s="22"/>
      <c r="BJ2841" s="22"/>
      <c r="BK2841" s="53"/>
      <c r="BN2841" s="53"/>
      <c r="BO2841" s="53"/>
      <c r="BP2841" s="111"/>
    </row>
    <row r="2842" spans="60:68" x14ac:dyDescent="0.3">
      <c r="BH2842" s="108" t="str">
        <f t="shared" si="75"/>
        <v/>
      </c>
      <c r="BI2842" s="22"/>
      <c r="BJ2842" s="22"/>
      <c r="BK2842" s="53"/>
      <c r="BN2842" s="53"/>
      <c r="BO2842" s="53"/>
      <c r="BP2842" s="111"/>
    </row>
    <row r="2843" spans="60:68" x14ac:dyDescent="0.3">
      <c r="BH2843" s="108" t="str">
        <f t="shared" si="75"/>
        <v/>
      </c>
      <c r="BI2843" s="22"/>
      <c r="BJ2843" s="22"/>
      <c r="BK2843" s="53"/>
      <c r="BN2843" s="53"/>
      <c r="BO2843" s="53"/>
      <c r="BP2843" s="111"/>
    </row>
    <row r="2844" spans="60:68" x14ac:dyDescent="0.3">
      <c r="BH2844" s="108" t="str">
        <f t="shared" si="75"/>
        <v/>
      </c>
      <c r="BI2844" s="22"/>
      <c r="BJ2844" s="22"/>
      <c r="BK2844" s="53"/>
      <c r="BN2844" s="53"/>
      <c r="BO2844" s="53"/>
      <c r="BP2844" s="111"/>
    </row>
    <row r="2845" spans="60:68" x14ac:dyDescent="0.3">
      <c r="BH2845" s="108" t="str">
        <f t="shared" si="75"/>
        <v/>
      </c>
      <c r="BI2845" s="22"/>
      <c r="BJ2845" s="22"/>
      <c r="BK2845" s="53"/>
      <c r="BN2845" s="53"/>
      <c r="BO2845" s="53"/>
      <c r="BP2845" s="111"/>
    </row>
    <row r="2846" spans="60:68" x14ac:dyDescent="0.3">
      <c r="BH2846" s="108" t="str">
        <f t="shared" si="75"/>
        <v/>
      </c>
      <c r="BI2846" s="22"/>
      <c r="BJ2846" s="22"/>
      <c r="BK2846" s="53"/>
      <c r="BN2846" s="53"/>
      <c r="BO2846" s="53"/>
      <c r="BP2846" s="111"/>
    </row>
    <row r="2847" spans="60:68" x14ac:dyDescent="0.3">
      <c r="BH2847" s="108" t="str">
        <f t="shared" si="75"/>
        <v/>
      </c>
      <c r="BI2847" s="22"/>
      <c r="BJ2847" s="22"/>
      <c r="BK2847" s="53"/>
      <c r="BN2847" s="53"/>
      <c r="BO2847" s="53"/>
      <c r="BP2847" s="111"/>
    </row>
    <row r="2848" spans="60:68" x14ac:dyDescent="0.3">
      <c r="BH2848" s="108" t="str">
        <f t="shared" si="75"/>
        <v/>
      </c>
      <c r="BI2848" s="22"/>
      <c r="BJ2848" s="22"/>
      <c r="BK2848" s="53"/>
      <c r="BN2848" s="53"/>
      <c r="BO2848" s="53"/>
      <c r="BP2848" s="111"/>
    </row>
    <row r="2849" spans="60:68" x14ac:dyDescent="0.3">
      <c r="BH2849" s="108" t="str">
        <f t="shared" si="75"/>
        <v/>
      </c>
      <c r="BI2849" s="22"/>
      <c r="BJ2849" s="22"/>
      <c r="BK2849" s="53"/>
      <c r="BN2849" s="53"/>
      <c r="BO2849" s="53"/>
      <c r="BP2849" s="111"/>
    </row>
    <row r="2850" spans="60:68" x14ac:dyDescent="0.3">
      <c r="BH2850" s="108" t="str">
        <f t="shared" si="75"/>
        <v/>
      </c>
      <c r="BI2850" s="22"/>
      <c r="BJ2850" s="22"/>
      <c r="BK2850" s="53"/>
      <c r="BN2850" s="53"/>
      <c r="BO2850" s="53"/>
      <c r="BP2850" s="111"/>
    </row>
    <row r="2851" spans="60:68" x14ac:dyDescent="0.3">
      <c r="BH2851" s="108" t="str">
        <f t="shared" si="75"/>
        <v/>
      </c>
      <c r="BI2851" s="22"/>
      <c r="BJ2851" s="22"/>
      <c r="BK2851" s="53"/>
      <c r="BN2851" s="53"/>
      <c r="BO2851" s="53"/>
      <c r="BP2851" s="111"/>
    </row>
    <row r="2852" spans="60:68" x14ac:dyDescent="0.3">
      <c r="BH2852" s="108" t="str">
        <f t="shared" si="75"/>
        <v/>
      </c>
      <c r="BI2852" s="22"/>
      <c r="BJ2852" s="22"/>
      <c r="BK2852" s="53"/>
      <c r="BN2852" s="53"/>
      <c r="BO2852" s="53"/>
      <c r="BP2852" s="111"/>
    </row>
    <row r="2853" spans="60:68" x14ac:dyDescent="0.3">
      <c r="BH2853" s="108" t="str">
        <f t="shared" si="75"/>
        <v/>
      </c>
      <c r="BI2853" s="22"/>
      <c r="BJ2853" s="22"/>
      <c r="BK2853" s="53"/>
      <c r="BN2853" s="53"/>
      <c r="BO2853" s="53"/>
      <c r="BP2853" s="111"/>
    </row>
    <row r="2854" spans="60:68" x14ac:dyDescent="0.3">
      <c r="BH2854" s="108" t="str">
        <f t="shared" si="75"/>
        <v/>
      </c>
      <c r="BI2854" s="22"/>
      <c r="BJ2854" s="22"/>
      <c r="BK2854" s="53"/>
      <c r="BN2854" s="53"/>
      <c r="BO2854" s="53"/>
      <c r="BP2854" s="111"/>
    </row>
    <row r="2855" spans="60:68" x14ac:dyDescent="0.3">
      <c r="BH2855" s="108" t="str">
        <f t="shared" si="75"/>
        <v/>
      </c>
      <c r="BI2855" s="22"/>
      <c r="BJ2855" s="22"/>
      <c r="BK2855" s="53"/>
      <c r="BN2855" s="53"/>
      <c r="BO2855" s="53"/>
      <c r="BP2855" s="111"/>
    </row>
    <row r="2856" spans="60:68" x14ac:dyDescent="0.3">
      <c r="BH2856" s="108" t="str">
        <f t="shared" si="75"/>
        <v/>
      </c>
      <c r="BI2856" s="22"/>
      <c r="BJ2856" s="22"/>
      <c r="BK2856" s="53"/>
      <c r="BN2856" s="53"/>
      <c r="BO2856" s="53"/>
      <c r="BP2856" s="111"/>
    </row>
    <row r="2857" spans="60:68" x14ac:dyDescent="0.3">
      <c r="BH2857" s="108" t="str">
        <f t="shared" si="75"/>
        <v/>
      </c>
      <c r="BI2857" s="22"/>
      <c r="BJ2857" s="22"/>
      <c r="BK2857" s="53"/>
      <c r="BN2857" s="53"/>
      <c r="BO2857" s="53"/>
      <c r="BP2857" s="111"/>
    </row>
    <row r="2858" spans="60:68" x14ac:dyDescent="0.3">
      <c r="BH2858" s="108" t="str">
        <f t="shared" si="75"/>
        <v/>
      </c>
      <c r="BI2858" s="22"/>
      <c r="BJ2858" s="22"/>
      <c r="BK2858" s="53"/>
      <c r="BN2858" s="53"/>
      <c r="BO2858" s="53"/>
      <c r="BP2858" s="111"/>
    </row>
    <row r="2859" spans="60:68" x14ac:dyDescent="0.3">
      <c r="BH2859" s="108" t="str">
        <f t="shared" si="75"/>
        <v/>
      </c>
      <c r="BI2859" s="22"/>
      <c r="BJ2859" s="22"/>
      <c r="BK2859" s="53"/>
      <c r="BN2859" s="53"/>
      <c r="BO2859" s="53"/>
      <c r="BP2859" s="111"/>
    </row>
    <row r="2860" spans="60:68" x14ac:dyDescent="0.3">
      <c r="BH2860" s="108" t="str">
        <f t="shared" si="75"/>
        <v/>
      </c>
      <c r="BI2860" s="22"/>
      <c r="BJ2860" s="22"/>
      <c r="BK2860" s="53"/>
      <c r="BN2860" s="53"/>
      <c r="BO2860" s="53"/>
      <c r="BP2860" s="111"/>
    </row>
    <row r="2861" spans="60:68" x14ac:dyDescent="0.3">
      <c r="BH2861" s="108" t="str">
        <f t="shared" si="75"/>
        <v/>
      </c>
      <c r="BI2861" s="22"/>
      <c r="BJ2861" s="22"/>
      <c r="BK2861" s="53"/>
      <c r="BN2861" s="53"/>
      <c r="BO2861" s="53"/>
      <c r="BP2861" s="111"/>
    </row>
    <row r="2862" spans="60:68" x14ac:dyDescent="0.3">
      <c r="BH2862" s="108" t="str">
        <f t="shared" si="75"/>
        <v/>
      </c>
      <c r="BI2862" s="22"/>
      <c r="BJ2862" s="22"/>
      <c r="BK2862" s="53"/>
      <c r="BN2862" s="53"/>
      <c r="BO2862" s="53"/>
      <c r="BP2862" s="111"/>
    </row>
    <row r="2863" spans="60:68" x14ac:dyDescent="0.3">
      <c r="BH2863" s="108" t="str">
        <f t="shared" si="75"/>
        <v/>
      </c>
      <c r="BI2863" s="22"/>
      <c r="BJ2863" s="22"/>
      <c r="BK2863" s="53"/>
      <c r="BN2863" s="53"/>
      <c r="BO2863" s="53"/>
      <c r="BP2863" s="111"/>
    </row>
    <row r="2864" spans="60:68" x14ac:dyDescent="0.3">
      <c r="BH2864" s="108" t="str">
        <f t="shared" si="75"/>
        <v/>
      </c>
      <c r="BI2864" s="22"/>
      <c r="BJ2864" s="22"/>
      <c r="BK2864" s="53"/>
      <c r="BN2864" s="53"/>
      <c r="BO2864" s="53"/>
      <c r="BP2864" s="111"/>
    </row>
    <row r="2865" spans="60:68" x14ac:dyDescent="0.3">
      <c r="BH2865" s="108" t="str">
        <f t="shared" si="75"/>
        <v/>
      </c>
      <c r="BI2865" s="22"/>
      <c r="BJ2865" s="22"/>
      <c r="BK2865" s="53"/>
      <c r="BN2865" s="53"/>
      <c r="BO2865" s="53"/>
      <c r="BP2865" s="111"/>
    </row>
    <row r="2866" spans="60:68" x14ac:dyDescent="0.3">
      <c r="BH2866" s="108" t="str">
        <f t="shared" si="75"/>
        <v/>
      </c>
      <c r="BI2866" s="22"/>
      <c r="BJ2866" s="22"/>
      <c r="BK2866" s="53"/>
      <c r="BN2866" s="53"/>
      <c r="BO2866" s="53"/>
      <c r="BP2866" s="111"/>
    </row>
    <row r="2867" spans="60:68" x14ac:dyDescent="0.3">
      <c r="BH2867" s="108" t="str">
        <f t="shared" si="75"/>
        <v/>
      </c>
      <c r="BI2867" s="22"/>
      <c r="BJ2867" s="22"/>
      <c r="BK2867" s="53"/>
      <c r="BN2867" s="53"/>
      <c r="BO2867" s="53"/>
      <c r="BP2867" s="111"/>
    </row>
    <row r="2868" spans="60:68" x14ac:dyDescent="0.3">
      <c r="BH2868" s="108" t="str">
        <f t="shared" si="75"/>
        <v/>
      </c>
      <c r="BI2868" s="22"/>
      <c r="BJ2868" s="22"/>
      <c r="BK2868" s="53"/>
      <c r="BN2868" s="53"/>
      <c r="BO2868" s="53"/>
      <c r="BP2868" s="111"/>
    </row>
    <row r="2869" spans="60:68" x14ac:dyDescent="0.3">
      <c r="BH2869" s="108" t="str">
        <f t="shared" si="75"/>
        <v/>
      </c>
      <c r="BI2869" s="22"/>
      <c r="BJ2869" s="22"/>
      <c r="BK2869" s="53"/>
      <c r="BN2869" s="53"/>
      <c r="BO2869" s="53"/>
      <c r="BP2869" s="111"/>
    </row>
    <row r="2870" spans="60:68" x14ac:dyDescent="0.3">
      <c r="BH2870" s="108" t="str">
        <f t="shared" si="75"/>
        <v/>
      </c>
      <c r="BI2870" s="22"/>
      <c r="BJ2870" s="22"/>
      <c r="BK2870" s="53"/>
      <c r="BN2870" s="53"/>
      <c r="BO2870" s="53"/>
      <c r="BP2870" s="111"/>
    </row>
    <row r="2871" spans="60:68" x14ac:dyDescent="0.3">
      <c r="BH2871" s="108" t="str">
        <f t="shared" si="75"/>
        <v/>
      </c>
      <c r="BI2871" s="22"/>
      <c r="BJ2871" s="22"/>
      <c r="BK2871" s="53"/>
      <c r="BN2871" s="53"/>
      <c r="BO2871" s="53"/>
      <c r="BP2871" s="111"/>
    </row>
    <row r="2872" spans="60:68" x14ac:dyDescent="0.3">
      <c r="BH2872" s="108" t="str">
        <f t="shared" si="75"/>
        <v/>
      </c>
      <c r="BI2872" s="22"/>
      <c r="BJ2872" s="22"/>
      <c r="BK2872" s="53"/>
      <c r="BN2872" s="53"/>
      <c r="BO2872" s="53"/>
      <c r="BP2872" s="111"/>
    </row>
    <row r="2873" spans="60:68" x14ac:dyDescent="0.3">
      <c r="BH2873" s="108" t="str">
        <f t="shared" si="75"/>
        <v/>
      </c>
      <c r="BI2873" s="22"/>
      <c r="BJ2873" s="22"/>
      <c r="BK2873" s="53"/>
      <c r="BN2873" s="53"/>
      <c r="BO2873" s="53"/>
      <c r="BP2873" s="111"/>
    </row>
    <row r="2874" spans="60:68" x14ac:dyDescent="0.3">
      <c r="BH2874" s="108" t="str">
        <f t="shared" si="75"/>
        <v/>
      </c>
      <c r="BI2874" s="22"/>
      <c r="BJ2874" s="22"/>
      <c r="BK2874" s="53"/>
      <c r="BN2874" s="53"/>
      <c r="BO2874" s="53"/>
      <c r="BP2874" s="111"/>
    </row>
    <row r="2875" spans="60:68" x14ac:dyDescent="0.3">
      <c r="BH2875" s="108" t="str">
        <f t="shared" si="75"/>
        <v/>
      </c>
      <c r="BI2875" s="22"/>
      <c r="BJ2875" s="22"/>
      <c r="BK2875" s="53"/>
      <c r="BN2875" s="53"/>
      <c r="BO2875" s="53"/>
      <c r="BP2875" s="111"/>
    </row>
    <row r="2876" spans="60:68" x14ac:dyDescent="0.3">
      <c r="BH2876" s="108" t="str">
        <f t="shared" si="75"/>
        <v/>
      </c>
      <c r="BI2876" s="22"/>
      <c r="BJ2876" s="22"/>
      <c r="BK2876" s="53"/>
      <c r="BN2876" s="53"/>
      <c r="BO2876" s="53"/>
      <c r="BP2876" s="111"/>
    </row>
    <row r="2877" spans="60:68" x14ac:dyDescent="0.3">
      <c r="BH2877" s="108" t="str">
        <f t="shared" si="75"/>
        <v/>
      </c>
      <c r="BI2877" s="22"/>
      <c r="BJ2877" s="22"/>
      <c r="BK2877" s="53"/>
      <c r="BN2877" s="53"/>
      <c r="BO2877" s="53"/>
      <c r="BP2877" s="111"/>
    </row>
    <row r="2878" spans="60:68" x14ac:dyDescent="0.3">
      <c r="BH2878" s="108" t="str">
        <f t="shared" si="75"/>
        <v/>
      </c>
      <c r="BI2878" s="22"/>
      <c r="BJ2878" s="22"/>
      <c r="BK2878" s="53"/>
      <c r="BN2878" s="53"/>
      <c r="BO2878" s="53"/>
      <c r="BP2878" s="111"/>
    </row>
    <row r="2879" spans="60:68" x14ac:dyDescent="0.3">
      <c r="BH2879" s="108" t="str">
        <f t="shared" si="75"/>
        <v/>
      </c>
      <c r="BI2879" s="22"/>
      <c r="BJ2879" s="22"/>
      <c r="BK2879" s="53"/>
      <c r="BN2879" s="53"/>
      <c r="BO2879" s="53"/>
      <c r="BP2879" s="111"/>
    </row>
    <row r="2880" spans="60:68" x14ac:dyDescent="0.3">
      <c r="BH2880" s="108" t="str">
        <f t="shared" si="75"/>
        <v/>
      </c>
      <c r="BI2880" s="22"/>
      <c r="BJ2880" s="22"/>
      <c r="BK2880" s="53"/>
      <c r="BN2880" s="53"/>
      <c r="BO2880" s="53"/>
      <c r="BP2880" s="111"/>
    </row>
    <row r="2881" spans="60:68" x14ac:dyDescent="0.3">
      <c r="BH2881" s="108" t="str">
        <f t="shared" si="75"/>
        <v/>
      </c>
      <c r="BI2881" s="22"/>
      <c r="BJ2881" s="22"/>
      <c r="BK2881" s="53"/>
      <c r="BN2881" s="53"/>
      <c r="BO2881" s="53"/>
      <c r="BP2881" s="111"/>
    </row>
    <row r="2882" spans="60:68" x14ac:dyDescent="0.3">
      <c r="BH2882" s="108" t="str">
        <f t="shared" si="75"/>
        <v/>
      </c>
      <c r="BI2882" s="22"/>
      <c r="BJ2882" s="22"/>
      <c r="BK2882" s="53"/>
      <c r="BN2882" s="53"/>
      <c r="BO2882" s="53"/>
      <c r="BP2882" s="111"/>
    </row>
    <row r="2883" spans="60:68" x14ac:dyDescent="0.3">
      <c r="BH2883" s="108" t="str">
        <f t="shared" si="75"/>
        <v/>
      </c>
      <c r="BI2883" s="22"/>
      <c r="BJ2883" s="22"/>
      <c r="BK2883" s="53"/>
      <c r="BN2883" s="53"/>
      <c r="BO2883" s="53"/>
      <c r="BP2883" s="111"/>
    </row>
    <row r="2884" spans="60:68" x14ac:dyDescent="0.3">
      <c r="BH2884" s="108" t="str">
        <f t="shared" ref="BH2884:BH2947" si="76">IF(OR(D2884="Aatrium/Fuajee",D2884="Kabinet/Büroo",D2884="Koridor",D2884="Koristus- ja hooldusruum",D2884="Kööginurk/Köök",D2884="Nõupidamise ruum",D2884="Ooteruum/Teenindusruum",D2884="Puhkeruum",D2884="WC"), 1, "")</f>
        <v/>
      </c>
      <c r="BI2884" s="22"/>
      <c r="BJ2884" s="22"/>
      <c r="BK2884" s="53"/>
      <c r="BN2884" s="53"/>
      <c r="BO2884" s="53"/>
      <c r="BP2884" s="111"/>
    </row>
    <row r="2885" spans="60:68" x14ac:dyDescent="0.3">
      <c r="BH2885" s="108" t="str">
        <f t="shared" si="76"/>
        <v/>
      </c>
      <c r="BI2885" s="22"/>
      <c r="BJ2885" s="22"/>
      <c r="BK2885" s="53"/>
      <c r="BN2885" s="53"/>
      <c r="BO2885" s="53"/>
      <c r="BP2885" s="111"/>
    </row>
    <row r="2886" spans="60:68" x14ac:dyDescent="0.3">
      <c r="BH2886" s="108" t="str">
        <f t="shared" si="76"/>
        <v/>
      </c>
      <c r="BI2886" s="22"/>
      <c r="BJ2886" s="22"/>
      <c r="BK2886" s="53"/>
      <c r="BN2886" s="53"/>
      <c r="BO2886" s="53"/>
      <c r="BP2886" s="111"/>
    </row>
    <row r="2887" spans="60:68" x14ac:dyDescent="0.3">
      <c r="BH2887" s="108" t="str">
        <f t="shared" si="76"/>
        <v/>
      </c>
      <c r="BI2887" s="22"/>
      <c r="BJ2887" s="22"/>
      <c r="BK2887" s="53"/>
      <c r="BN2887" s="53"/>
      <c r="BO2887" s="53"/>
      <c r="BP2887" s="111"/>
    </row>
    <row r="2888" spans="60:68" x14ac:dyDescent="0.3">
      <c r="BH2888" s="108" t="str">
        <f t="shared" si="76"/>
        <v/>
      </c>
      <c r="BI2888" s="22"/>
      <c r="BJ2888" s="22"/>
      <c r="BK2888" s="53"/>
      <c r="BN2888" s="53"/>
      <c r="BO2888" s="53"/>
      <c r="BP2888" s="111"/>
    </row>
    <row r="2889" spans="60:68" x14ac:dyDescent="0.3">
      <c r="BH2889" s="108" t="str">
        <f t="shared" si="76"/>
        <v/>
      </c>
      <c r="BI2889" s="22"/>
      <c r="BJ2889" s="22"/>
      <c r="BK2889" s="53"/>
      <c r="BN2889" s="53"/>
      <c r="BO2889" s="53"/>
      <c r="BP2889" s="111"/>
    </row>
    <row r="2890" spans="60:68" x14ac:dyDescent="0.3">
      <c r="BH2890" s="108" t="str">
        <f t="shared" si="76"/>
        <v/>
      </c>
      <c r="BI2890" s="22"/>
      <c r="BJ2890" s="22"/>
      <c r="BK2890" s="53"/>
      <c r="BN2890" s="53"/>
      <c r="BO2890" s="53"/>
      <c r="BP2890" s="111"/>
    </row>
    <row r="2891" spans="60:68" x14ac:dyDescent="0.3">
      <c r="BH2891" s="108" t="str">
        <f t="shared" si="76"/>
        <v/>
      </c>
      <c r="BI2891" s="22"/>
      <c r="BJ2891" s="22"/>
      <c r="BK2891" s="53"/>
      <c r="BN2891" s="53"/>
      <c r="BO2891" s="53"/>
      <c r="BP2891" s="111"/>
    </row>
    <row r="2892" spans="60:68" x14ac:dyDescent="0.3">
      <c r="BH2892" s="108" t="str">
        <f t="shared" si="76"/>
        <v/>
      </c>
      <c r="BI2892" s="22"/>
      <c r="BJ2892" s="22"/>
      <c r="BK2892" s="53"/>
      <c r="BN2892" s="53"/>
      <c r="BO2892" s="53"/>
      <c r="BP2892" s="111"/>
    </row>
    <row r="2893" spans="60:68" x14ac:dyDescent="0.3">
      <c r="BH2893" s="108" t="str">
        <f t="shared" si="76"/>
        <v/>
      </c>
      <c r="BI2893" s="22"/>
      <c r="BJ2893" s="22"/>
      <c r="BK2893" s="53"/>
      <c r="BN2893" s="53"/>
      <c r="BO2893" s="53"/>
      <c r="BP2893" s="111"/>
    </row>
    <row r="2894" spans="60:68" x14ac:dyDescent="0.3">
      <c r="BH2894" s="108" t="str">
        <f t="shared" si="76"/>
        <v/>
      </c>
      <c r="BI2894" s="22"/>
      <c r="BJ2894" s="22"/>
      <c r="BK2894" s="53"/>
      <c r="BN2894" s="53"/>
      <c r="BO2894" s="53"/>
      <c r="BP2894" s="111"/>
    </row>
    <row r="2895" spans="60:68" x14ac:dyDescent="0.3">
      <c r="BH2895" s="108" t="str">
        <f t="shared" si="76"/>
        <v/>
      </c>
      <c r="BI2895" s="22"/>
      <c r="BJ2895" s="22"/>
      <c r="BK2895" s="53"/>
      <c r="BN2895" s="53"/>
      <c r="BO2895" s="53"/>
      <c r="BP2895" s="111"/>
    </row>
    <row r="2896" spans="60:68" x14ac:dyDescent="0.3">
      <c r="BH2896" s="108" t="str">
        <f t="shared" si="76"/>
        <v/>
      </c>
      <c r="BI2896" s="22"/>
      <c r="BJ2896" s="22"/>
      <c r="BK2896" s="53"/>
      <c r="BN2896" s="53"/>
      <c r="BO2896" s="53"/>
      <c r="BP2896" s="111"/>
    </row>
    <row r="2897" spans="60:68" x14ac:dyDescent="0.3">
      <c r="BH2897" s="108" t="str">
        <f t="shared" si="76"/>
        <v/>
      </c>
      <c r="BI2897" s="22"/>
      <c r="BJ2897" s="22"/>
      <c r="BK2897" s="53"/>
      <c r="BN2897" s="53"/>
      <c r="BO2897" s="53"/>
      <c r="BP2897" s="111"/>
    </row>
    <row r="2898" spans="60:68" x14ac:dyDescent="0.3">
      <c r="BH2898" s="108" t="str">
        <f t="shared" si="76"/>
        <v/>
      </c>
      <c r="BI2898" s="22"/>
      <c r="BJ2898" s="22"/>
      <c r="BK2898" s="53"/>
      <c r="BN2898" s="53"/>
      <c r="BO2898" s="53"/>
      <c r="BP2898" s="111"/>
    </row>
    <row r="2899" spans="60:68" x14ac:dyDescent="0.3">
      <c r="BH2899" s="108" t="str">
        <f t="shared" si="76"/>
        <v/>
      </c>
      <c r="BI2899" s="22"/>
      <c r="BJ2899" s="22"/>
      <c r="BK2899" s="53"/>
      <c r="BN2899" s="53"/>
      <c r="BO2899" s="53"/>
      <c r="BP2899" s="111"/>
    </row>
    <row r="2900" spans="60:68" x14ac:dyDescent="0.3">
      <c r="BH2900" s="108" t="str">
        <f t="shared" si="76"/>
        <v/>
      </c>
      <c r="BI2900" s="22"/>
      <c r="BJ2900" s="22"/>
      <c r="BK2900" s="53"/>
      <c r="BN2900" s="53"/>
      <c r="BO2900" s="53"/>
      <c r="BP2900" s="111"/>
    </row>
    <row r="2901" spans="60:68" x14ac:dyDescent="0.3">
      <c r="BH2901" s="108" t="str">
        <f t="shared" si="76"/>
        <v/>
      </c>
      <c r="BI2901" s="22"/>
      <c r="BJ2901" s="22"/>
      <c r="BK2901" s="53"/>
      <c r="BN2901" s="53"/>
      <c r="BO2901" s="53"/>
      <c r="BP2901" s="111"/>
    </row>
    <row r="2902" spans="60:68" x14ac:dyDescent="0.3">
      <c r="BH2902" s="108" t="str">
        <f t="shared" si="76"/>
        <v/>
      </c>
      <c r="BI2902" s="22"/>
      <c r="BJ2902" s="22"/>
      <c r="BK2902" s="53"/>
      <c r="BN2902" s="53"/>
      <c r="BO2902" s="53"/>
      <c r="BP2902" s="111"/>
    </row>
    <row r="2903" spans="60:68" x14ac:dyDescent="0.3">
      <c r="BH2903" s="108" t="str">
        <f t="shared" si="76"/>
        <v/>
      </c>
      <c r="BI2903" s="22"/>
      <c r="BJ2903" s="22"/>
      <c r="BK2903" s="53"/>
      <c r="BN2903" s="53"/>
      <c r="BO2903" s="53"/>
      <c r="BP2903" s="111"/>
    </row>
    <row r="2904" spans="60:68" x14ac:dyDescent="0.3">
      <c r="BH2904" s="108" t="str">
        <f t="shared" si="76"/>
        <v/>
      </c>
      <c r="BI2904" s="22"/>
      <c r="BJ2904" s="22"/>
      <c r="BK2904" s="53"/>
      <c r="BN2904" s="53"/>
      <c r="BO2904" s="53"/>
      <c r="BP2904" s="111"/>
    </row>
    <row r="2905" spans="60:68" x14ac:dyDescent="0.3">
      <c r="BH2905" s="108" t="str">
        <f t="shared" si="76"/>
        <v/>
      </c>
      <c r="BI2905" s="22"/>
      <c r="BJ2905" s="22"/>
      <c r="BK2905" s="53"/>
      <c r="BN2905" s="53"/>
      <c r="BO2905" s="53"/>
      <c r="BP2905" s="111"/>
    </row>
    <row r="2906" spans="60:68" x14ac:dyDescent="0.3">
      <c r="BH2906" s="108" t="str">
        <f t="shared" si="76"/>
        <v/>
      </c>
      <c r="BI2906" s="22"/>
      <c r="BJ2906" s="22"/>
      <c r="BK2906" s="53"/>
      <c r="BN2906" s="53"/>
      <c r="BO2906" s="53"/>
      <c r="BP2906" s="111"/>
    </row>
    <row r="2907" spans="60:68" x14ac:dyDescent="0.3">
      <c r="BH2907" s="108" t="str">
        <f t="shared" si="76"/>
        <v/>
      </c>
      <c r="BI2907" s="22"/>
      <c r="BJ2907" s="22"/>
      <c r="BK2907" s="53"/>
      <c r="BN2907" s="53"/>
      <c r="BO2907" s="53"/>
      <c r="BP2907" s="111"/>
    </row>
    <row r="2908" spans="60:68" x14ac:dyDescent="0.3">
      <c r="BH2908" s="108" t="str">
        <f t="shared" si="76"/>
        <v/>
      </c>
      <c r="BI2908" s="22"/>
      <c r="BJ2908" s="22"/>
      <c r="BK2908" s="53"/>
      <c r="BN2908" s="53"/>
      <c r="BO2908" s="53"/>
      <c r="BP2908" s="111"/>
    </row>
    <row r="2909" spans="60:68" x14ac:dyDescent="0.3">
      <c r="BH2909" s="108" t="str">
        <f t="shared" si="76"/>
        <v/>
      </c>
      <c r="BI2909" s="22"/>
      <c r="BJ2909" s="22"/>
      <c r="BK2909" s="53"/>
      <c r="BN2909" s="53"/>
      <c r="BO2909" s="53"/>
      <c r="BP2909" s="111"/>
    </row>
    <row r="2910" spans="60:68" x14ac:dyDescent="0.3">
      <c r="BH2910" s="108" t="str">
        <f t="shared" si="76"/>
        <v/>
      </c>
      <c r="BI2910" s="22"/>
      <c r="BJ2910" s="22"/>
      <c r="BK2910" s="53"/>
      <c r="BN2910" s="53"/>
      <c r="BO2910" s="53"/>
      <c r="BP2910" s="111"/>
    </row>
    <row r="2911" spans="60:68" x14ac:dyDescent="0.3">
      <c r="BH2911" s="108" t="str">
        <f t="shared" si="76"/>
        <v/>
      </c>
      <c r="BI2911" s="22"/>
      <c r="BJ2911" s="22"/>
      <c r="BK2911" s="53"/>
      <c r="BN2911" s="53"/>
      <c r="BO2911" s="53"/>
      <c r="BP2911" s="111"/>
    </row>
    <row r="2912" spans="60:68" x14ac:dyDescent="0.3">
      <c r="BH2912" s="108" t="str">
        <f t="shared" si="76"/>
        <v/>
      </c>
      <c r="BI2912" s="22"/>
      <c r="BJ2912" s="22"/>
      <c r="BK2912" s="53"/>
      <c r="BN2912" s="53"/>
      <c r="BO2912" s="53"/>
      <c r="BP2912" s="111"/>
    </row>
    <row r="2913" spans="60:68" x14ac:dyDescent="0.3">
      <c r="BH2913" s="108" t="str">
        <f t="shared" si="76"/>
        <v/>
      </c>
      <c r="BI2913" s="22"/>
      <c r="BJ2913" s="22"/>
      <c r="BK2913" s="53"/>
      <c r="BN2913" s="53"/>
      <c r="BO2913" s="53"/>
      <c r="BP2913" s="111"/>
    </row>
    <row r="2914" spans="60:68" x14ac:dyDescent="0.3">
      <c r="BH2914" s="108" t="str">
        <f t="shared" si="76"/>
        <v/>
      </c>
      <c r="BI2914" s="22"/>
      <c r="BJ2914" s="22"/>
      <c r="BK2914" s="53"/>
      <c r="BN2914" s="53"/>
      <c r="BO2914" s="53"/>
      <c r="BP2914" s="111"/>
    </row>
    <row r="2915" spans="60:68" x14ac:dyDescent="0.3">
      <c r="BH2915" s="108" t="str">
        <f t="shared" si="76"/>
        <v/>
      </c>
      <c r="BI2915" s="22"/>
      <c r="BJ2915" s="22"/>
      <c r="BK2915" s="53"/>
      <c r="BN2915" s="53"/>
      <c r="BO2915" s="53"/>
      <c r="BP2915" s="111"/>
    </row>
    <row r="2916" spans="60:68" x14ac:dyDescent="0.3">
      <c r="BH2916" s="108" t="str">
        <f t="shared" si="76"/>
        <v/>
      </c>
      <c r="BI2916" s="22"/>
      <c r="BJ2916" s="22"/>
      <c r="BK2916" s="53"/>
      <c r="BN2916" s="53"/>
      <c r="BO2916" s="53"/>
      <c r="BP2916" s="111"/>
    </row>
    <row r="2917" spans="60:68" x14ac:dyDescent="0.3">
      <c r="BH2917" s="108" t="str">
        <f t="shared" si="76"/>
        <v/>
      </c>
      <c r="BI2917" s="22"/>
      <c r="BJ2917" s="22"/>
      <c r="BK2917" s="53"/>
      <c r="BN2917" s="53"/>
      <c r="BO2917" s="53"/>
      <c r="BP2917" s="111"/>
    </row>
    <row r="2918" spans="60:68" x14ac:dyDescent="0.3">
      <c r="BH2918" s="108" t="str">
        <f t="shared" si="76"/>
        <v/>
      </c>
      <c r="BI2918" s="22"/>
      <c r="BJ2918" s="22"/>
      <c r="BK2918" s="53"/>
      <c r="BN2918" s="53"/>
      <c r="BO2918" s="53"/>
      <c r="BP2918" s="111"/>
    </row>
    <row r="2919" spans="60:68" x14ac:dyDescent="0.3">
      <c r="BH2919" s="108" t="str">
        <f t="shared" si="76"/>
        <v/>
      </c>
      <c r="BI2919" s="22"/>
      <c r="BJ2919" s="22"/>
      <c r="BK2919" s="53"/>
      <c r="BN2919" s="53"/>
      <c r="BO2919" s="53"/>
      <c r="BP2919" s="111"/>
    </row>
    <row r="2920" spans="60:68" x14ac:dyDescent="0.3">
      <c r="BH2920" s="108" t="str">
        <f t="shared" si="76"/>
        <v/>
      </c>
      <c r="BI2920" s="22"/>
      <c r="BJ2920" s="22"/>
      <c r="BK2920" s="53"/>
      <c r="BN2920" s="53"/>
      <c r="BO2920" s="53"/>
      <c r="BP2920" s="111"/>
    </row>
    <row r="2921" spans="60:68" x14ac:dyDescent="0.3">
      <c r="BH2921" s="108" t="str">
        <f t="shared" si="76"/>
        <v/>
      </c>
      <c r="BI2921" s="22"/>
      <c r="BJ2921" s="22"/>
      <c r="BK2921" s="53"/>
      <c r="BN2921" s="53"/>
      <c r="BO2921" s="53"/>
      <c r="BP2921" s="111"/>
    </row>
    <row r="2922" spans="60:68" x14ac:dyDescent="0.3">
      <c r="BH2922" s="108" t="str">
        <f t="shared" si="76"/>
        <v/>
      </c>
      <c r="BI2922" s="22"/>
      <c r="BJ2922" s="22"/>
      <c r="BK2922" s="53"/>
      <c r="BN2922" s="53"/>
      <c r="BO2922" s="53"/>
      <c r="BP2922" s="111"/>
    </row>
    <row r="2923" spans="60:68" x14ac:dyDescent="0.3">
      <c r="BH2923" s="108" t="str">
        <f t="shared" si="76"/>
        <v/>
      </c>
      <c r="BI2923" s="22"/>
      <c r="BJ2923" s="22"/>
      <c r="BK2923" s="53"/>
      <c r="BN2923" s="53"/>
      <c r="BO2923" s="53"/>
      <c r="BP2923" s="111"/>
    </row>
    <row r="2924" spans="60:68" x14ac:dyDescent="0.3">
      <c r="BH2924" s="108" t="str">
        <f t="shared" si="76"/>
        <v/>
      </c>
      <c r="BI2924" s="22"/>
      <c r="BJ2924" s="22"/>
      <c r="BK2924" s="53"/>
      <c r="BN2924" s="53"/>
      <c r="BO2924" s="53"/>
      <c r="BP2924" s="111"/>
    </row>
    <row r="2925" spans="60:68" x14ac:dyDescent="0.3">
      <c r="BH2925" s="108" t="str">
        <f t="shared" si="76"/>
        <v/>
      </c>
      <c r="BI2925" s="22"/>
      <c r="BJ2925" s="22"/>
      <c r="BK2925" s="53"/>
      <c r="BN2925" s="53"/>
      <c r="BO2925" s="53"/>
      <c r="BP2925" s="111"/>
    </row>
    <row r="2926" spans="60:68" x14ac:dyDescent="0.3">
      <c r="BH2926" s="108" t="str">
        <f t="shared" si="76"/>
        <v/>
      </c>
      <c r="BI2926" s="22"/>
      <c r="BJ2926" s="22"/>
      <c r="BK2926" s="53"/>
      <c r="BN2926" s="53"/>
      <c r="BO2926" s="53"/>
      <c r="BP2926" s="111"/>
    </row>
    <row r="2927" spans="60:68" x14ac:dyDescent="0.3">
      <c r="BH2927" s="108" t="str">
        <f t="shared" si="76"/>
        <v/>
      </c>
      <c r="BI2927" s="22"/>
      <c r="BJ2927" s="22"/>
      <c r="BK2927" s="53"/>
      <c r="BN2927" s="53"/>
      <c r="BO2927" s="53"/>
      <c r="BP2927" s="111"/>
    </row>
    <row r="2928" spans="60:68" x14ac:dyDescent="0.3">
      <c r="BH2928" s="108" t="str">
        <f t="shared" si="76"/>
        <v/>
      </c>
      <c r="BI2928" s="22"/>
      <c r="BJ2928" s="22"/>
      <c r="BK2928" s="53"/>
      <c r="BN2928" s="53"/>
      <c r="BO2928" s="53"/>
      <c r="BP2928" s="111"/>
    </row>
    <row r="2929" spans="60:68" x14ac:dyDescent="0.3">
      <c r="BH2929" s="108" t="str">
        <f t="shared" si="76"/>
        <v/>
      </c>
      <c r="BI2929" s="22"/>
      <c r="BJ2929" s="22"/>
      <c r="BK2929" s="53"/>
      <c r="BN2929" s="53"/>
      <c r="BO2929" s="53"/>
      <c r="BP2929" s="111"/>
    </row>
    <row r="2930" spans="60:68" x14ac:dyDescent="0.3">
      <c r="BH2930" s="108" t="str">
        <f t="shared" si="76"/>
        <v/>
      </c>
      <c r="BI2930" s="22"/>
      <c r="BJ2930" s="22"/>
      <c r="BK2930" s="53"/>
      <c r="BN2930" s="53"/>
      <c r="BO2930" s="53"/>
      <c r="BP2930" s="111"/>
    </row>
    <row r="2931" spans="60:68" x14ac:dyDescent="0.3">
      <c r="BH2931" s="108" t="str">
        <f t="shared" si="76"/>
        <v/>
      </c>
      <c r="BI2931" s="22"/>
      <c r="BJ2931" s="22"/>
      <c r="BK2931" s="53"/>
      <c r="BN2931" s="53"/>
      <c r="BO2931" s="53"/>
      <c r="BP2931" s="111"/>
    </row>
    <row r="2932" spans="60:68" x14ac:dyDescent="0.3">
      <c r="BH2932" s="108" t="str">
        <f t="shared" si="76"/>
        <v/>
      </c>
      <c r="BI2932" s="22"/>
      <c r="BJ2932" s="22"/>
      <c r="BK2932" s="53"/>
      <c r="BN2932" s="53"/>
      <c r="BO2932" s="53"/>
      <c r="BP2932" s="111"/>
    </row>
    <row r="2933" spans="60:68" x14ac:dyDescent="0.3">
      <c r="BH2933" s="108" t="str">
        <f t="shared" si="76"/>
        <v/>
      </c>
      <c r="BI2933" s="22"/>
      <c r="BJ2933" s="22"/>
      <c r="BK2933" s="53"/>
      <c r="BN2933" s="53"/>
      <c r="BO2933" s="53"/>
      <c r="BP2933" s="111"/>
    </row>
    <row r="2934" spans="60:68" x14ac:dyDescent="0.3">
      <c r="BH2934" s="108" t="str">
        <f t="shared" si="76"/>
        <v/>
      </c>
      <c r="BI2934" s="22"/>
      <c r="BJ2934" s="22"/>
      <c r="BK2934" s="53"/>
      <c r="BN2934" s="53"/>
      <c r="BO2934" s="53"/>
      <c r="BP2934" s="111"/>
    </row>
    <row r="2935" spans="60:68" x14ac:dyDescent="0.3">
      <c r="BH2935" s="108" t="str">
        <f t="shared" si="76"/>
        <v/>
      </c>
      <c r="BI2935" s="22"/>
      <c r="BJ2935" s="22"/>
      <c r="BK2935" s="53"/>
      <c r="BN2935" s="53"/>
      <c r="BO2935" s="53"/>
      <c r="BP2935" s="111"/>
    </row>
    <row r="2936" spans="60:68" x14ac:dyDescent="0.3">
      <c r="BH2936" s="108" t="str">
        <f t="shared" si="76"/>
        <v/>
      </c>
      <c r="BI2936" s="22"/>
      <c r="BJ2936" s="22"/>
      <c r="BK2936" s="53"/>
      <c r="BN2936" s="53"/>
      <c r="BO2936" s="53"/>
      <c r="BP2936" s="111"/>
    </row>
    <row r="2937" spans="60:68" x14ac:dyDescent="0.3">
      <c r="BH2937" s="108" t="str">
        <f t="shared" si="76"/>
        <v/>
      </c>
      <c r="BI2937" s="22"/>
      <c r="BJ2937" s="22"/>
      <c r="BK2937" s="53"/>
      <c r="BN2937" s="53"/>
      <c r="BO2937" s="53"/>
      <c r="BP2937" s="111"/>
    </row>
    <row r="2938" spans="60:68" x14ac:dyDescent="0.3">
      <c r="BH2938" s="108" t="str">
        <f t="shared" si="76"/>
        <v/>
      </c>
      <c r="BI2938" s="22"/>
      <c r="BJ2938" s="22"/>
      <c r="BK2938" s="53"/>
      <c r="BN2938" s="53"/>
      <c r="BO2938" s="53"/>
      <c r="BP2938" s="111"/>
    </row>
    <row r="2939" spans="60:68" x14ac:dyDescent="0.3">
      <c r="BH2939" s="108" t="str">
        <f t="shared" si="76"/>
        <v/>
      </c>
      <c r="BI2939" s="22"/>
      <c r="BJ2939" s="22"/>
      <c r="BK2939" s="53"/>
      <c r="BN2939" s="53"/>
      <c r="BO2939" s="53"/>
      <c r="BP2939" s="111"/>
    </row>
    <row r="2940" spans="60:68" x14ac:dyDescent="0.3">
      <c r="BH2940" s="108" t="str">
        <f t="shared" si="76"/>
        <v/>
      </c>
      <c r="BI2940" s="22"/>
      <c r="BJ2940" s="22"/>
      <c r="BK2940" s="53"/>
      <c r="BN2940" s="53"/>
      <c r="BO2940" s="53"/>
      <c r="BP2940" s="111"/>
    </row>
    <row r="2941" spans="60:68" x14ac:dyDescent="0.3">
      <c r="BH2941" s="108" t="str">
        <f t="shared" si="76"/>
        <v/>
      </c>
      <c r="BI2941" s="22"/>
      <c r="BJ2941" s="22"/>
      <c r="BK2941" s="53"/>
      <c r="BN2941" s="53"/>
      <c r="BO2941" s="53"/>
      <c r="BP2941" s="111"/>
    </row>
    <row r="2942" spans="60:68" x14ac:dyDescent="0.3">
      <c r="BH2942" s="108" t="str">
        <f t="shared" si="76"/>
        <v/>
      </c>
      <c r="BI2942" s="22"/>
      <c r="BJ2942" s="22"/>
      <c r="BK2942" s="53"/>
      <c r="BN2942" s="53"/>
      <c r="BO2942" s="53"/>
      <c r="BP2942" s="111"/>
    </row>
    <row r="2943" spans="60:68" x14ac:dyDescent="0.3">
      <c r="BH2943" s="108" t="str">
        <f t="shared" si="76"/>
        <v/>
      </c>
      <c r="BI2943" s="22"/>
      <c r="BJ2943" s="22"/>
      <c r="BK2943" s="53"/>
      <c r="BN2943" s="53"/>
      <c r="BO2943" s="53"/>
      <c r="BP2943" s="111"/>
    </row>
    <row r="2944" spans="60:68" x14ac:dyDescent="0.3">
      <c r="BH2944" s="108" t="str">
        <f t="shared" si="76"/>
        <v/>
      </c>
      <c r="BI2944" s="22"/>
      <c r="BJ2944" s="22"/>
      <c r="BK2944" s="53"/>
      <c r="BN2944" s="53"/>
      <c r="BO2944" s="53"/>
      <c r="BP2944" s="111"/>
    </row>
    <row r="2945" spans="60:68" x14ac:dyDescent="0.3">
      <c r="BH2945" s="108" t="str">
        <f t="shared" si="76"/>
        <v/>
      </c>
      <c r="BI2945" s="22"/>
      <c r="BJ2945" s="22"/>
      <c r="BK2945" s="53"/>
      <c r="BN2945" s="53"/>
      <c r="BO2945" s="53"/>
      <c r="BP2945" s="111"/>
    </row>
    <row r="2946" spans="60:68" x14ac:dyDescent="0.3">
      <c r="BH2946" s="108" t="str">
        <f t="shared" si="76"/>
        <v/>
      </c>
      <c r="BI2946" s="22"/>
      <c r="BJ2946" s="22"/>
      <c r="BK2946" s="53"/>
      <c r="BN2946" s="53"/>
      <c r="BO2946" s="53"/>
      <c r="BP2946" s="111"/>
    </row>
    <row r="2947" spans="60:68" x14ac:dyDescent="0.3">
      <c r="BH2947" s="108" t="str">
        <f t="shared" si="76"/>
        <v/>
      </c>
      <c r="BI2947" s="22"/>
      <c r="BJ2947" s="22"/>
      <c r="BK2947" s="53"/>
      <c r="BN2947" s="53"/>
      <c r="BO2947" s="53"/>
      <c r="BP2947" s="111"/>
    </row>
    <row r="2948" spans="60:68" x14ac:dyDescent="0.3">
      <c r="BH2948" s="108" t="str">
        <f t="shared" ref="BH2948:BH2999" si="77">IF(OR(D2948="Aatrium/Fuajee",D2948="Kabinet/Büroo",D2948="Koridor",D2948="Koristus- ja hooldusruum",D2948="Kööginurk/Köök",D2948="Nõupidamise ruum",D2948="Ooteruum/Teenindusruum",D2948="Puhkeruum",D2948="WC"), 1, "")</f>
        <v/>
      </c>
      <c r="BI2948" s="22"/>
      <c r="BJ2948" s="22"/>
      <c r="BK2948" s="53"/>
      <c r="BN2948" s="53"/>
      <c r="BO2948" s="53"/>
      <c r="BP2948" s="111"/>
    </row>
    <row r="2949" spans="60:68" x14ac:dyDescent="0.3">
      <c r="BH2949" s="108" t="str">
        <f t="shared" si="77"/>
        <v/>
      </c>
      <c r="BI2949" s="22"/>
      <c r="BJ2949" s="22"/>
      <c r="BK2949" s="53"/>
      <c r="BN2949" s="53"/>
      <c r="BO2949" s="53"/>
      <c r="BP2949" s="111"/>
    </row>
    <row r="2950" spans="60:68" x14ac:dyDescent="0.3">
      <c r="BH2950" s="108" t="str">
        <f t="shared" si="77"/>
        <v/>
      </c>
      <c r="BI2950" s="22"/>
      <c r="BJ2950" s="22"/>
      <c r="BK2950" s="53"/>
      <c r="BN2950" s="53"/>
      <c r="BO2950" s="53"/>
      <c r="BP2950" s="111"/>
    </row>
    <row r="2951" spans="60:68" x14ac:dyDescent="0.3">
      <c r="BH2951" s="108" t="str">
        <f t="shared" si="77"/>
        <v/>
      </c>
      <c r="BI2951" s="22"/>
      <c r="BJ2951" s="22"/>
      <c r="BK2951" s="53"/>
      <c r="BN2951" s="53"/>
      <c r="BO2951" s="53"/>
      <c r="BP2951" s="111"/>
    </row>
    <row r="2952" spans="60:68" x14ac:dyDescent="0.3">
      <c r="BH2952" s="108" t="str">
        <f t="shared" si="77"/>
        <v/>
      </c>
      <c r="BI2952" s="22"/>
      <c r="BJ2952" s="22"/>
      <c r="BK2952" s="53"/>
      <c r="BN2952" s="53"/>
      <c r="BO2952" s="53"/>
      <c r="BP2952" s="111"/>
    </row>
    <row r="2953" spans="60:68" x14ac:dyDescent="0.3">
      <c r="BH2953" s="108" t="str">
        <f t="shared" si="77"/>
        <v/>
      </c>
      <c r="BI2953" s="22"/>
      <c r="BJ2953" s="22"/>
      <c r="BK2953" s="53"/>
      <c r="BN2953" s="53"/>
      <c r="BO2953" s="53"/>
      <c r="BP2953" s="111"/>
    </row>
    <row r="2954" spans="60:68" x14ac:dyDescent="0.3">
      <c r="BH2954" s="108" t="str">
        <f t="shared" si="77"/>
        <v/>
      </c>
      <c r="BI2954" s="22"/>
      <c r="BJ2954" s="22"/>
      <c r="BK2954" s="53"/>
      <c r="BN2954" s="53"/>
      <c r="BO2954" s="53"/>
      <c r="BP2954" s="111"/>
    </row>
    <row r="2955" spans="60:68" x14ac:dyDescent="0.3">
      <c r="BH2955" s="108" t="str">
        <f t="shared" si="77"/>
        <v/>
      </c>
      <c r="BI2955" s="22"/>
      <c r="BJ2955" s="22"/>
      <c r="BK2955" s="53"/>
      <c r="BN2955" s="53"/>
      <c r="BO2955" s="53"/>
      <c r="BP2955" s="111"/>
    </row>
    <row r="2956" spans="60:68" x14ac:dyDescent="0.3">
      <c r="BH2956" s="108" t="str">
        <f t="shared" si="77"/>
        <v/>
      </c>
      <c r="BI2956" s="22"/>
      <c r="BJ2956" s="22"/>
      <c r="BK2956" s="53"/>
      <c r="BN2956" s="53"/>
      <c r="BO2956" s="53"/>
      <c r="BP2956" s="111"/>
    </row>
    <row r="2957" spans="60:68" x14ac:dyDescent="0.3">
      <c r="BH2957" s="108" t="str">
        <f t="shared" si="77"/>
        <v/>
      </c>
      <c r="BI2957" s="22"/>
      <c r="BJ2957" s="22"/>
      <c r="BK2957" s="53"/>
      <c r="BN2957" s="53"/>
      <c r="BO2957" s="53"/>
      <c r="BP2957" s="111"/>
    </row>
    <row r="2958" spans="60:68" x14ac:dyDescent="0.3">
      <c r="BH2958" s="108" t="str">
        <f t="shared" si="77"/>
        <v/>
      </c>
      <c r="BI2958" s="22"/>
      <c r="BJ2958" s="22"/>
      <c r="BK2958" s="53"/>
      <c r="BN2958" s="53"/>
      <c r="BO2958" s="53"/>
      <c r="BP2958" s="111"/>
    </row>
    <row r="2959" spans="60:68" x14ac:dyDescent="0.3">
      <c r="BH2959" s="108" t="str">
        <f t="shared" si="77"/>
        <v/>
      </c>
      <c r="BI2959" s="22"/>
      <c r="BJ2959" s="22"/>
      <c r="BK2959" s="53"/>
      <c r="BN2959" s="53"/>
      <c r="BO2959" s="53"/>
      <c r="BP2959" s="111"/>
    </row>
    <row r="2960" spans="60:68" x14ac:dyDescent="0.3">
      <c r="BH2960" s="108" t="str">
        <f t="shared" si="77"/>
        <v/>
      </c>
      <c r="BI2960" s="22"/>
      <c r="BJ2960" s="22"/>
      <c r="BK2960" s="53"/>
      <c r="BN2960" s="53"/>
      <c r="BO2960" s="53"/>
      <c r="BP2960" s="111"/>
    </row>
    <row r="2961" spans="60:68" x14ac:dyDescent="0.3">
      <c r="BH2961" s="108" t="str">
        <f t="shared" si="77"/>
        <v/>
      </c>
      <c r="BI2961" s="22"/>
      <c r="BJ2961" s="22"/>
      <c r="BK2961" s="53"/>
      <c r="BN2961" s="53"/>
      <c r="BO2961" s="53"/>
      <c r="BP2961" s="111"/>
    </row>
    <row r="2962" spans="60:68" x14ac:dyDescent="0.3">
      <c r="BH2962" s="108" t="str">
        <f t="shared" si="77"/>
        <v/>
      </c>
      <c r="BI2962" s="22"/>
      <c r="BJ2962" s="22"/>
      <c r="BK2962" s="53"/>
      <c r="BN2962" s="53"/>
      <c r="BO2962" s="53"/>
      <c r="BP2962" s="111"/>
    </row>
    <row r="2963" spans="60:68" x14ac:dyDescent="0.3">
      <c r="BH2963" s="108" t="str">
        <f t="shared" si="77"/>
        <v/>
      </c>
      <c r="BI2963" s="22"/>
      <c r="BJ2963" s="22"/>
      <c r="BK2963" s="53"/>
      <c r="BN2963" s="53"/>
      <c r="BO2963" s="53"/>
      <c r="BP2963" s="111"/>
    </row>
    <row r="2964" spans="60:68" x14ac:dyDescent="0.3">
      <c r="BH2964" s="108" t="str">
        <f t="shared" si="77"/>
        <v/>
      </c>
      <c r="BI2964" s="22"/>
      <c r="BJ2964" s="22"/>
      <c r="BK2964" s="53"/>
      <c r="BN2964" s="53"/>
      <c r="BO2964" s="53"/>
      <c r="BP2964" s="111"/>
    </row>
    <row r="2965" spans="60:68" x14ac:dyDescent="0.3">
      <c r="BH2965" s="108" t="str">
        <f t="shared" si="77"/>
        <v/>
      </c>
      <c r="BI2965" s="22"/>
      <c r="BJ2965" s="22"/>
      <c r="BK2965" s="53"/>
      <c r="BN2965" s="53"/>
      <c r="BO2965" s="53"/>
      <c r="BP2965" s="111"/>
    </row>
    <row r="2966" spans="60:68" x14ac:dyDescent="0.3">
      <c r="BH2966" s="108" t="str">
        <f t="shared" si="77"/>
        <v/>
      </c>
      <c r="BI2966" s="22"/>
      <c r="BJ2966" s="22"/>
      <c r="BK2966" s="53"/>
      <c r="BN2966" s="53"/>
      <c r="BO2966" s="53"/>
      <c r="BP2966" s="111"/>
    </row>
    <row r="2967" spans="60:68" x14ac:dyDescent="0.3">
      <c r="BH2967" s="108" t="str">
        <f t="shared" si="77"/>
        <v/>
      </c>
      <c r="BI2967" s="22"/>
      <c r="BJ2967" s="22"/>
      <c r="BK2967" s="53"/>
      <c r="BN2967" s="53"/>
      <c r="BO2967" s="53"/>
      <c r="BP2967" s="111"/>
    </row>
    <row r="2968" spans="60:68" x14ac:dyDescent="0.3">
      <c r="BH2968" s="108" t="str">
        <f t="shared" si="77"/>
        <v/>
      </c>
      <c r="BI2968" s="22"/>
      <c r="BJ2968" s="22"/>
      <c r="BK2968" s="53"/>
      <c r="BN2968" s="53"/>
      <c r="BO2968" s="53"/>
      <c r="BP2968" s="111"/>
    </row>
    <row r="2969" spans="60:68" x14ac:dyDescent="0.3">
      <c r="BH2969" s="108" t="str">
        <f t="shared" si="77"/>
        <v/>
      </c>
      <c r="BI2969" s="22"/>
      <c r="BJ2969" s="22"/>
      <c r="BK2969" s="53"/>
      <c r="BN2969" s="53"/>
      <c r="BO2969" s="53"/>
      <c r="BP2969" s="111"/>
    </row>
    <row r="2970" spans="60:68" x14ac:dyDescent="0.3">
      <c r="BH2970" s="108" t="str">
        <f t="shared" si="77"/>
        <v/>
      </c>
      <c r="BI2970" s="22"/>
      <c r="BJ2970" s="22"/>
      <c r="BK2970" s="53"/>
      <c r="BN2970" s="53"/>
      <c r="BO2970" s="53"/>
      <c r="BP2970" s="111"/>
    </row>
    <row r="2971" spans="60:68" x14ac:dyDescent="0.3">
      <c r="BH2971" s="108" t="str">
        <f t="shared" si="77"/>
        <v/>
      </c>
      <c r="BI2971" s="22"/>
      <c r="BJ2971" s="22"/>
      <c r="BO2971" s="53"/>
      <c r="BP2971" s="111"/>
    </row>
    <row r="2972" spans="60:68" x14ac:dyDescent="0.3">
      <c r="BH2972" s="108" t="str">
        <f t="shared" si="77"/>
        <v/>
      </c>
      <c r="BI2972" s="22"/>
      <c r="BJ2972" s="22"/>
      <c r="BK2972" s="53"/>
      <c r="BL2972" s="53"/>
      <c r="BN2972" s="53"/>
      <c r="BO2972" s="53"/>
      <c r="BP2972" s="111"/>
    </row>
    <row r="2973" spans="60:68" x14ac:dyDescent="0.3">
      <c r="BH2973" s="108" t="str">
        <f t="shared" si="77"/>
        <v/>
      </c>
      <c r="BI2973" s="22"/>
      <c r="BJ2973" s="22"/>
      <c r="BK2973" s="53"/>
      <c r="BL2973" s="53"/>
      <c r="BN2973" s="53"/>
      <c r="BO2973" s="53"/>
      <c r="BP2973" s="111"/>
    </row>
    <row r="2974" spans="60:68" x14ac:dyDescent="0.3">
      <c r="BH2974" s="108" t="str">
        <f t="shared" si="77"/>
        <v/>
      </c>
      <c r="BI2974" s="22"/>
      <c r="BJ2974" s="22"/>
      <c r="BK2974" s="53"/>
      <c r="BL2974" s="53"/>
      <c r="BN2974" s="53"/>
      <c r="BO2974" s="53"/>
      <c r="BP2974" s="111"/>
    </row>
    <row r="2975" spans="60:68" x14ac:dyDescent="0.3">
      <c r="BH2975" s="108" t="str">
        <f t="shared" si="77"/>
        <v/>
      </c>
      <c r="BI2975" s="22"/>
      <c r="BJ2975" s="22"/>
      <c r="BK2975" s="53"/>
      <c r="BL2975" s="53"/>
      <c r="BN2975" s="53"/>
      <c r="BO2975" s="53"/>
      <c r="BP2975" s="111"/>
    </row>
    <row r="2976" spans="60:68" x14ac:dyDescent="0.3">
      <c r="BH2976" s="108" t="str">
        <f t="shared" si="77"/>
        <v/>
      </c>
      <c r="BI2976" s="22"/>
      <c r="BJ2976" s="22"/>
      <c r="BK2976" s="53"/>
      <c r="BL2976" s="53"/>
      <c r="BN2976" s="53"/>
      <c r="BO2976" s="53"/>
      <c r="BP2976" s="111"/>
    </row>
    <row r="2977" spans="60:68" x14ac:dyDescent="0.3">
      <c r="BH2977" s="108" t="str">
        <f t="shared" si="77"/>
        <v/>
      </c>
      <c r="BI2977" s="22"/>
      <c r="BJ2977" s="22"/>
      <c r="BK2977" s="53"/>
      <c r="BL2977" s="53"/>
      <c r="BN2977" s="53"/>
      <c r="BO2977" s="53"/>
      <c r="BP2977" s="111"/>
    </row>
    <row r="2978" spans="60:68" x14ac:dyDescent="0.3">
      <c r="BH2978" s="108" t="str">
        <f t="shared" si="77"/>
        <v/>
      </c>
      <c r="BI2978" s="22"/>
      <c r="BJ2978" s="22"/>
      <c r="BK2978" s="53"/>
      <c r="BL2978" s="53"/>
      <c r="BN2978" s="53"/>
      <c r="BO2978" s="53"/>
      <c r="BP2978" s="111"/>
    </row>
    <row r="2979" spans="60:68" x14ac:dyDescent="0.3">
      <c r="BH2979" s="108" t="str">
        <f t="shared" si="77"/>
        <v/>
      </c>
      <c r="BI2979" s="22"/>
      <c r="BJ2979" s="22"/>
      <c r="BK2979" s="53"/>
      <c r="BL2979" s="53"/>
      <c r="BN2979" s="53"/>
      <c r="BO2979" s="53"/>
      <c r="BP2979" s="111"/>
    </row>
    <row r="2980" spans="60:68" x14ac:dyDescent="0.3">
      <c r="BH2980" s="108" t="str">
        <f t="shared" si="77"/>
        <v/>
      </c>
      <c r="BI2980" s="22"/>
      <c r="BJ2980" s="22"/>
      <c r="BK2980" s="53"/>
      <c r="BL2980" s="53"/>
      <c r="BN2980" s="53"/>
      <c r="BO2980" s="53"/>
      <c r="BP2980" s="111"/>
    </row>
    <row r="2981" spans="60:68" x14ac:dyDescent="0.3">
      <c r="BH2981" s="108" t="str">
        <f t="shared" si="77"/>
        <v/>
      </c>
      <c r="BI2981" s="22"/>
      <c r="BJ2981" s="22"/>
      <c r="BK2981" s="53"/>
      <c r="BL2981" s="53"/>
      <c r="BN2981" s="53"/>
      <c r="BO2981" s="53"/>
      <c r="BP2981" s="111"/>
    </row>
    <row r="2982" spans="60:68" x14ac:dyDescent="0.3">
      <c r="BH2982" s="108" t="str">
        <f t="shared" si="77"/>
        <v/>
      </c>
      <c r="BI2982" s="22"/>
      <c r="BJ2982" s="22"/>
      <c r="BK2982" s="53"/>
      <c r="BL2982" s="53"/>
      <c r="BN2982" s="53"/>
      <c r="BO2982" s="53"/>
      <c r="BP2982" s="111"/>
    </row>
    <row r="2983" spans="60:68" x14ac:dyDescent="0.3">
      <c r="BH2983" s="108" t="str">
        <f t="shared" si="77"/>
        <v/>
      </c>
      <c r="BI2983" s="22"/>
      <c r="BJ2983" s="22"/>
      <c r="BK2983" s="53"/>
      <c r="BL2983" s="53"/>
      <c r="BN2983" s="53"/>
      <c r="BO2983" s="53"/>
      <c r="BP2983" s="111"/>
    </row>
    <row r="2984" spans="60:68" x14ac:dyDescent="0.3">
      <c r="BH2984" s="108" t="str">
        <f t="shared" si="77"/>
        <v/>
      </c>
      <c r="BI2984" s="22"/>
      <c r="BJ2984" s="22"/>
      <c r="BK2984" s="53"/>
      <c r="BL2984" s="53"/>
      <c r="BN2984" s="53"/>
      <c r="BO2984" s="53"/>
      <c r="BP2984" s="111"/>
    </row>
    <row r="2985" spans="60:68" x14ac:dyDescent="0.3">
      <c r="BH2985" s="108" t="str">
        <f t="shared" si="77"/>
        <v/>
      </c>
      <c r="BI2985" s="22"/>
      <c r="BJ2985" s="22"/>
      <c r="BK2985" s="53"/>
      <c r="BL2985" s="53"/>
      <c r="BN2985" s="53"/>
      <c r="BO2985" s="53"/>
      <c r="BP2985" s="111"/>
    </row>
    <row r="2986" spans="60:68" x14ac:dyDescent="0.3">
      <c r="BH2986" s="108" t="str">
        <f t="shared" si="77"/>
        <v/>
      </c>
      <c r="BI2986" s="22"/>
      <c r="BJ2986" s="22"/>
      <c r="BK2986" s="53"/>
      <c r="BL2986" s="53"/>
      <c r="BN2986" s="53"/>
      <c r="BO2986" s="53"/>
      <c r="BP2986" s="111"/>
    </row>
    <row r="2987" spans="60:68" x14ac:dyDescent="0.3">
      <c r="BH2987" s="108" t="str">
        <f t="shared" si="77"/>
        <v/>
      </c>
      <c r="BI2987" s="22"/>
      <c r="BJ2987" s="22"/>
      <c r="BK2987" s="53"/>
      <c r="BL2987" s="53"/>
      <c r="BN2987" s="53"/>
      <c r="BO2987" s="53"/>
      <c r="BP2987" s="111"/>
    </row>
    <row r="2988" spans="60:68" x14ac:dyDescent="0.3">
      <c r="BH2988" s="108" t="str">
        <f t="shared" si="77"/>
        <v/>
      </c>
      <c r="BI2988" s="22"/>
      <c r="BJ2988" s="22"/>
      <c r="BK2988" s="53"/>
      <c r="BL2988" s="53"/>
      <c r="BN2988" s="53"/>
      <c r="BO2988" s="53"/>
      <c r="BP2988" s="111"/>
    </row>
    <row r="2989" spans="60:68" x14ac:dyDescent="0.3">
      <c r="BH2989" s="108" t="str">
        <f t="shared" si="77"/>
        <v/>
      </c>
      <c r="BI2989" s="22"/>
      <c r="BJ2989" s="22"/>
      <c r="BK2989" s="53"/>
      <c r="BL2989" s="53"/>
      <c r="BN2989" s="53"/>
      <c r="BO2989" s="53"/>
      <c r="BP2989" s="111"/>
    </row>
    <row r="2990" spans="60:68" x14ac:dyDescent="0.3">
      <c r="BH2990" s="108" t="str">
        <f t="shared" si="77"/>
        <v/>
      </c>
      <c r="BI2990" s="22"/>
      <c r="BJ2990" s="22"/>
      <c r="BK2990" s="53"/>
      <c r="BL2990" s="53"/>
      <c r="BN2990" s="53"/>
      <c r="BO2990" s="53"/>
      <c r="BP2990" s="111"/>
    </row>
    <row r="2991" spans="60:68" x14ac:dyDescent="0.3">
      <c r="BH2991" s="108" t="str">
        <f t="shared" si="77"/>
        <v/>
      </c>
      <c r="BI2991" s="22"/>
      <c r="BJ2991" s="22"/>
      <c r="BK2991" s="53"/>
      <c r="BL2991" s="53"/>
      <c r="BN2991" s="53"/>
      <c r="BO2991" s="53"/>
      <c r="BP2991" s="111"/>
    </row>
    <row r="2992" spans="60:68" x14ac:dyDescent="0.3">
      <c r="BH2992" s="108" t="str">
        <f t="shared" si="77"/>
        <v/>
      </c>
      <c r="BI2992" s="22"/>
      <c r="BJ2992" s="22"/>
      <c r="BK2992" s="53"/>
      <c r="BL2992" s="53"/>
      <c r="BN2992" s="53"/>
      <c r="BO2992" s="53"/>
      <c r="BP2992" s="111"/>
    </row>
    <row r="2993" spans="60:68" x14ac:dyDescent="0.3">
      <c r="BH2993" s="108" t="str">
        <f t="shared" si="77"/>
        <v/>
      </c>
      <c r="BI2993" s="22"/>
      <c r="BJ2993" s="22"/>
      <c r="BK2993" s="53"/>
      <c r="BL2993" s="53"/>
      <c r="BN2993" s="53"/>
      <c r="BO2993" s="53"/>
      <c r="BP2993" s="111"/>
    </row>
    <row r="2994" spans="60:68" x14ac:dyDescent="0.3">
      <c r="BH2994" s="108" t="str">
        <f t="shared" si="77"/>
        <v/>
      </c>
      <c r="BI2994" s="22"/>
      <c r="BJ2994" s="22"/>
      <c r="BK2994" s="53"/>
      <c r="BL2994" s="53"/>
      <c r="BN2994" s="53"/>
      <c r="BO2994" s="53"/>
      <c r="BP2994" s="111"/>
    </row>
    <row r="2995" spans="60:68" x14ac:dyDescent="0.3">
      <c r="BH2995" s="108" t="str">
        <f t="shared" si="77"/>
        <v/>
      </c>
      <c r="BI2995" s="22"/>
      <c r="BJ2995" s="22"/>
      <c r="BK2995" s="53"/>
      <c r="BL2995" s="53"/>
      <c r="BN2995" s="53"/>
      <c r="BO2995" s="53"/>
      <c r="BP2995" s="111"/>
    </row>
    <row r="2996" spans="60:68" x14ac:dyDescent="0.3">
      <c r="BH2996" s="108" t="str">
        <f t="shared" si="77"/>
        <v/>
      </c>
      <c r="BI2996" s="22"/>
      <c r="BJ2996" s="22"/>
      <c r="BK2996" s="53"/>
      <c r="BL2996" s="53"/>
      <c r="BN2996" s="53"/>
      <c r="BO2996" s="53"/>
      <c r="BP2996" s="111"/>
    </row>
    <row r="2997" spans="60:68" x14ac:dyDescent="0.3">
      <c r="BH2997" s="108" t="str">
        <f t="shared" si="77"/>
        <v/>
      </c>
      <c r="BI2997" s="22"/>
      <c r="BJ2997" s="22"/>
      <c r="BK2997" s="53"/>
      <c r="BL2997" s="53"/>
      <c r="BN2997" s="53"/>
      <c r="BO2997" s="53"/>
      <c r="BP2997" s="111"/>
    </row>
    <row r="2998" spans="60:68" x14ac:dyDescent="0.3">
      <c r="BH2998" s="108" t="str">
        <f t="shared" si="77"/>
        <v/>
      </c>
      <c r="BI2998" s="22"/>
      <c r="BJ2998" s="22"/>
      <c r="BK2998" s="53"/>
      <c r="BL2998" s="53"/>
      <c r="BN2998" s="53"/>
      <c r="BO2998" s="53"/>
      <c r="BP2998" s="111"/>
    </row>
    <row r="2999" spans="60:68" x14ac:dyDescent="0.3">
      <c r="BH2999" s="108" t="str">
        <f t="shared" si="77"/>
        <v/>
      </c>
      <c r="BI2999" s="22"/>
      <c r="BJ2999" s="22"/>
      <c r="BK2999" s="53"/>
      <c r="BL2999" s="53"/>
      <c r="BN2999" s="53"/>
      <c r="BO2999" s="53"/>
      <c r="BP2999" s="111"/>
    </row>
    <row r="3000" spans="60:68" x14ac:dyDescent="0.3">
      <c r="BH3000" s="108" t="str">
        <f>IF(OR(D3000="Aatrium/Fuajee",D3000="Kabinet/Büroo",D3000="Koridor",D3000="Koristus- ja hooldusruum",D3000="Kööginurk/Köök",D3000="Nõupidamise ruum",D3000="Ooteruum/Teenindusruum",D3000="Puhkeruum",D3000="WC"), 1, "")</f>
        <v/>
      </c>
      <c r="BI3000" s="22"/>
      <c r="BJ3000" s="22"/>
      <c r="BK3000" s="53"/>
      <c r="BL3000" s="53"/>
      <c r="BN3000" s="53"/>
      <c r="BO3000" s="53"/>
      <c r="BP3000" s="111"/>
    </row>
  </sheetData>
  <sheetProtection algorithmName="SHA-512" hashValue="+0LFNyI92wbhY5vH744XmWljV0yzhnoTns2ASmCZkm+p9nsoxj4RlpWJ6pZsgIk++YddoEb3l5gv4BHPwcxORQ==" saltValue="iLwcrWXhB8s4vMn+e6BFpw==" spinCount="100000" sheet="1" autoFilter="0"/>
  <autoFilter ref="A2:I1002" xr:uid="{00000000-0009-0000-0000-000007000000}"/>
  <conditionalFormatting sqref="AW3:BD48">
    <cfRule type="expression" dxfId="6" priority="5">
      <formula>AND($AW3&lt;&gt;"",$BF3="")</formula>
    </cfRule>
    <cfRule type="expression" dxfId="5" priority="6">
      <formula>$AW3&lt;&gt;""</formula>
    </cfRule>
  </conditionalFormatting>
  <conditionalFormatting sqref="BF3:BG50">
    <cfRule type="expression" dxfId="4" priority="4">
      <formula>OR($BF3&lt;&gt;"",$BG3&lt;&gt;"")</formula>
    </cfRule>
  </conditionalFormatting>
  <conditionalFormatting sqref="BI3:BP6 BK7:BP48 BI7:BJ298">
    <cfRule type="expression" dxfId="3" priority="1">
      <formula>$BI3&lt;&gt;""</formula>
    </cfRule>
    <cfRule type="expression" dxfId="2" priority="2">
      <formula>AND($BI3&lt;&gt;"",$BF3="")</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FB3DE-98C8-483A-BEC3-FD6D5836D976}">
  <dimension ref="A1:J48"/>
  <sheetViews>
    <sheetView zoomScale="85" zoomScaleNormal="85" workbookViewId="0">
      <pane ySplit="1" topLeftCell="A2" activePane="bottomLeft" state="frozen"/>
      <selection pane="bottomLeft" activeCell="F16" sqref="F16"/>
    </sheetView>
  </sheetViews>
  <sheetFormatPr defaultRowHeight="14.4" x14ac:dyDescent="0.3"/>
  <cols>
    <col min="1" max="1" width="29.88671875" style="9" customWidth="1"/>
    <col min="2" max="2" width="19.33203125" style="9" customWidth="1"/>
    <col min="3" max="3" width="24" style="9" bestFit="1" customWidth="1"/>
    <col min="4" max="4" width="32" style="9" bestFit="1" customWidth="1"/>
    <col min="5" max="5" width="30.33203125" style="9" bestFit="1" customWidth="1"/>
    <col min="6" max="6" width="28.44140625" style="9" bestFit="1" customWidth="1"/>
    <col min="7" max="9" width="10.5546875" style="9" customWidth="1"/>
    <col min="10" max="10" width="10.5546875" style="34" customWidth="1"/>
  </cols>
  <sheetData>
    <row r="1" spans="1:10" x14ac:dyDescent="0.3">
      <c r="A1" s="110" t="s">
        <v>183</v>
      </c>
      <c r="B1" s="110" t="s">
        <v>184</v>
      </c>
      <c r="C1" s="110" t="s">
        <v>372</v>
      </c>
      <c r="D1" s="110" t="s">
        <v>373</v>
      </c>
      <c r="E1" s="110" t="s">
        <v>374</v>
      </c>
      <c r="F1" s="110" t="s">
        <v>375</v>
      </c>
      <c r="G1" s="110" t="s">
        <v>213</v>
      </c>
      <c r="H1" s="110" t="s">
        <v>215</v>
      </c>
      <c r="I1" s="112" t="s">
        <v>376</v>
      </c>
      <c r="J1" s="113" t="s">
        <v>377</v>
      </c>
    </row>
    <row r="2" spans="1:10" x14ac:dyDescent="0.3">
      <c r="A2" s="39" t="str">
        <f>'Lepingu lisa'!BI3</f>
        <v>Eesti Geoloogiateenistus</v>
      </c>
      <c r="B2" s="39" t="str">
        <f>'Lepingu lisa'!BJ3</f>
        <v>TARTU851_12</v>
      </c>
      <c r="C2" s="37">
        <f>'Lepingu lisa'!BK3</f>
        <v>0</v>
      </c>
      <c r="D2" s="37">
        <f>'Lepingu lisa'!BL3</f>
        <v>0</v>
      </c>
      <c r="E2" s="37">
        <f ca="1">'Lepingu lisa'!BM3</f>
        <v>0</v>
      </c>
      <c r="F2" s="37">
        <f ca="1">'Lepingu lisa'!BN3</f>
        <v>0</v>
      </c>
      <c r="G2" s="37">
        <f ca="1">'Lepingu lisa'!BO3</f>
        <v>0</v>
      </c>
      <c r="H2" s="47" t="str">
        <f ca="1">'Lepingu lisa'!BP3</f>
        <v/>
      </c>
      <c r="I2" s="117"/>
      <c r="J2" s="34" t="str">
        <f ca="1">IFERROR(G2/I2,"")</f>
        <v/>
      </c>
    </row>
    <row r="3" spans="1:10" x14ac:dyDescent="0.3">
      <c r="A3" s="39" t="str">
        <f>'Lepingu lisa'!BI4</f>
        <v>Riigi Kinnisvara AS</v>
      </c>
      <c r="B3" s="39" t="str">
        <f>'Lepingu lisa'!BJ4</f>
        <v>TARTU851_11</v>
      </c>
      <c r="C3" s="37">
        <f>'Lepingu lisa'!BK4</f>
        <v>0</v>
      </c>
      <c r="D3" s="37">
        <f>'Lepingu lisa'!BL4</f>
        <v>0</v>
      </c>
      <c r="E3" s="37">
        <f ca="1">'Lepingu lisa'!BM4</f>
        <v>0</v>
      </c>
      <c r="F3" s="37">
        <f ca="1">'Lepingu lisa'!BN4</f>
        <v>0</v>
      </c>
      <c r="G3" s="37">
        <f ca="1">'Lepingu lisa'!BO4</f>
        <v>0</v>
      </c>
      <c r="H3" s="47" t="str">
        <f ca="1">'Lepingu lisa'!BP4</f>
        <v/>
      </c>
      <c r="I3" s="117"/>
      <c r="J3" s="34" t="str">
        <f t="shared" ref="J3:J48" ca="1" si="0">IFERROR(G3/I3,"")</f>
        <v/>
      </c>
    </row>
    <row r="4" spans="1:10" x14ac:dyDescent="0.3">
      <c r="A4" s="39" t="str">
        <f>'Lepingu lisa'!BI5</f>
        <v>Eesti Töötukassa</v>
      </c>
      <c r="B4" s="39" t="str">
        <f>'Lepingu lisa'!BJ5</f>
        <v>TARTU851_04</v>
      </c>
      <c r="C4" s="37">
        <f>'Lepingu lisa'!BK5</f>
        <v>0</v>
      </c>
      <c r="D4" s="37">
        <f>'Lepingu lisa'!BL5</f>
        <v>0</v>
      </c>
      <c r="E4" s="37">
        <f ca="1">'Lepingu lisa'!BM5</f>
        <v>0</v>
      </c>
      <c r="F4" s="37">
        <f ca="1">'Lepingu lisa'!BN5</f>
        <v>0</v>
      </c>
      <c r="G4" s="37">
        <f ca="1">'Lepingu lisa'!BO5</f>
        <v>0</v>
      </c>
      <c r="H4" s="47" t="str">
        <f ca="1">'Lepingu lisa'!BP5</f>
        <v/>
      </c>
      <c r="I4" s="117"/>
      <c r="J4" s="34" t="str">
        <f t="shared" ca="1" si="0"/>
        <v/>
      </c>
    </row>
    <row r="5" spans="1:10" x14ac:dyDescent="0.3">
      <c r="A5" s="39" t="str">
        <f>'Lepingu lisa'!BI6</f>
        <v>Aktiivne vakantsus</v>
      </c>
      <c r="B5" s="39" t="str">
        <f>'Lepingu lisa'!BJ6</f>
        <v/>
      </c>
      <c r="C5" s="37">
        <f>'Lepingu lisa'!BK6</f>
        <v>0</v>
      </c>
      <c r="D5" s="37">
        <f>'Lepingu lisa'!BL6</f>
        <v>0</v>
      </c>
      <c r="E5" s="37">
        <f ca="1">'Lepingu lisa'!BM6</f>
        <v>0</v>
      </c>
      <c r="F5" s="37">
        <f ca="1">'Lepingu lisa'!BN6</f>
        <v>0</v>
      </c>
      <c r="G5" s="37">
        <f ca="1">'Lepingu lisa'!BO6</f>
        <v>0</v>
      </c>
      <c r="H5" s="47" t="str">
        <f ca="1">'Lepingu lisa'!BP6</f>
        <v/>
      </c>
      <c r="I5" s="117"/>
      <c r="J5" s="34" t="str">
        <f t="shared" ca="1" si="0"/>
        <v/>
      </c>
    </row>
    <row r="6" spans="1:10" x14ac:dyDescent="0.3">
      <c r="A6" s="39" t="str">
        <f>'Lepingu lisa'!BI7</f>
        <v>Üüritav büroopind kokku</v>
      </c>
      <c r="B6" s="39" t="str">
        <f>'Lepingu lisa'!BJ7</f>
        <v/>
      </c>
      <c r="C6" s="37">
        <f>'Lepingu lisa'!BK7</f>
        <v>0</v>
      </c>
      <c r="D6" s="37">
        <f>'Lepingu lisa'!BL7</f>
        <v>0</v>
      </c>
      <c r="E6" s="37">
        <f ca="1">'Lepingu lisa'!BM7</f>
        <v>0</v>
      </c>
      <c r="F6" s="37">
        <f ca="1">'Lepingu lisa'!BN7</f>
        <v>0</v>
      </c>
      <c r="G6" s="37">
        <f ca="1">'Lepingu lisa'!BO7</f>
        <v>0</v>
      </c>
      <c r="H6" s="47" t="str">
        <f ca="1">'Lepingu lisa'!BP7</f>
        <v/>
      </c>
      <c r="I6" s="117"/>
      <c r="J6" s="34" t="str">
        <f t="shared" ca="1" si="0"/>
        <v/>
      </c>
    </row>
    <row r="7" spans="1:10" x14ac:dyDescent="0.3">
      <c r="A7" s="39" t="str">
        <f>'Lepingu lisa'!BI8</f>
        <v>Passiivne vakantsus</v>
      </c>
      <c r="B7" s="39" t="str">
        <f>'Lepingu lisa'!BJ8</f>
        <v/>
      </c>
      <c r="C7" s="37" t="str">
        <f>'Lepingu lisa'!BK8</f>
        <v/>
      </c>
      <c r="D7" s="37" t="str">
        <f>'Lepingu lisa'!BL8</f>
        <v/>
      </c>
      <c r="E7" s="37" t="str">
        <f ca="1">'Lepingu lisa'!BM8</f>
        <v/>
      </c>
      <c r="F7" s="37" t="str">
        <f>'Lepingu lisa'!BN8</f>
        <v/>
      </c>
      <c r="G7" s="37">
        <f>'Lepingu lisa'!BO8</f>
        <v>0</v>
      </c>
      <c r="H7" s="47" t="str">
        <f>'Lepingu lisa'!BP8</f>
        <v/>
      </c>
      <c r="I7" s="117"/>
      <c r="J7" s="34" t="str">
        <f t="shared" si="0"/>
        <v/>
      </c>
    </row>
    <row r="8" spans="1:10" x14ac:dyDescent="0.3">
      <c r="A8" s="39" t="str">
        <f>'Lepingu lisa'!BI9</f>
        <v/>
      </c>
      <c r="B8" s="39" t="str">
        <f>'Lepingu lisa'!BJ9</f>
        <v/>
      </c>
      <c r="C8" s="37" t="str">
        <f>'Lepingu lisa'!BK9</f>
        <v/>
      </c>
      <c r="D8" s="37" t="str">
        <f>'Lepingu lisa'!BL9</f>
        <v/>
      </c>
      <c r="E8" s="37" t="str">
        <f ca="1">'Lepingu lisa'!BM9</f>
        <v/>
      </c>
      <c r="F8" s="37" t="str">
        <f>'Lepingu lisa'!BN9</f>
        <v/>
      </c>
      <c r="G8" s="37" t="str">
        <f>'Lepingu lisa'!BO9</f>
        <v/>
      </c>
      <c r="H8" s="47" t="str">
        <f ca="1">'Lepingu lisa'!BP9</f>
        <v/>
      </c>
      <c r="I8" s="117"/>
      <c r="J8" s="34" t="str">
        <f t="shared" si="0"/>
        <v/>
      </c>
    </row>
    <row r="9" spans="1:10" x14ac:dyDescent="0.3">
      <c r="A9" s="39" t="str">
        <f>'Lepingu lisa'!BI10</f>
        <v/>
      </c>
      <c r="B9" s="39" t="str">
        <f>'Lepingu lisa'!BJ10</f>
        <v/>
      </c>
      <c r="C9" s="37" t="str">
        <f>'Lepingu lisa'!BK10</f>
        <v/>
      </c>
      <c r="D9" s="37" t="str">
        <f>'Lepingu lisa'!BL10</f>
        <v/>
      </c>
      <c r="E9" s="37" t="str">
        <f ca="1">'Lepingu lisa'!BM10</f>
        <v/>
      </c>
      <c r="F9" s="37" t="str">
        <f>'Lepingu lisa'!BN10</f>
        <v/>
      </c>
      <c r="G9" s="37" t="str">
        <f>'Lepingu lisa'!BO10</f>
        <v/>
      </c>
      <c r="H9" s="47" t="str">
        <f ca="1">'Lepingu lisa'!BP10</f>
        <v/>
      </c>
      <c r="I9" s="117"/>
      <c r="J9" s="34" t="str">
        <f t="shared" si="0"/>
        <v/>
      </c>
    </row>
    <row r="10" spans="1:10" x14ac:dyDescent="0.3">
      <c r="A10" s="39" t="str">
        <f>'Lepingu lisa'!BI11</f>
        <v/>
      </c>
      <c r="B10" s="39" t="str">
        <f>'Lepingu lisa'!BJ11</f>
        <v/>
      </c>
      <c r="C10" s="37" t="str">
        <f>'Lepingu lisa'!BK11</f>
        <v/>
      </c>
      <c r="D10" s="37" t="str">
        <f>'Lepingu lisa'!BL11</f>
        <v/>
      </c>
      <c r="E10" s="37" t="str">
        <f ca="1">'Lepingu lisa'!BM11</f>
        <v/>
      </c>
      <c r="F10" s="37" t="str">
        <f>'Lepingu lisa'!BN11</f>
        <v/>
      </c>
      <c r="G10" s="37" t="str">
        <f>'Lepingu lisa'!BO11</f>
        <v/>
      </c>
      <c r="H10" s="47" t="str">
        <f ca="1">'Lepingu lisa'!BP11</f>
        <v/>
      </c>
      <c r="I10" s="117"/>
      <c r="J10" s="34" t="str">
        <f t="shared" si="0"/>
        <v/>
      </c>
    </row>
    <row r="11" spans="1:10" x14ac:dyDescent="0.3">
      <c r="A11" s="39" t="str">
        <f>'Lepingu lisa'!BI12</f>
        <v/>
      </c>
      <c r="B11" s="39" t="str">
        <f>'Lepingu lisa'!BJ12</f>
        <v/>
      </c>
      <c r="C11" s="37" t="str">
        <f>'Lepingu lisa'!BK12</f>
        <v/>
      </c>
      <c r="D11" s="37" t="str">
        <f>'Lepingu lisa'!BL12</f>
        <v/>
      </c>
      <c r="E11" s="37" t="str">
        <f ca="1">'Lepingu lisa'!BM12</f>
        <v/>
      </c>
      <c r="F11" s="37" t="str">
        <f>'Lepingu lisa'!BN12</f>
        <v/>
      </c>
      <c r="G11" s="37" t="str">
        <f>'Lepingu lisa'!BO12</f>
        <v/>
      </c>
      <c r="H11" s="47" t="str">
        <f ca="1">'Lepingu lisa'!BP12</f>
        <v/>
      </c>
      <c r="I11" s="117"/>
      <c r="J11" s="34" t="str">
        <f t="shared" si="0"/>
        <v/>
      </c>
    </row>
    <row r="12" spans="1:10" x14ac:dyDescent="0.3">
      <c r="A12" s="39" t="str">
        <f>'Lepingu lisa'!BI13</f>
        <v/>
      </c>
      <c r="B12" s="39" t="str">
        <f>'Lepingu lisa'!BJ13</f>
        <v/>
      </c>
      <c r="C12" s="37" t="str">
        <f>'Lepingu lisa'!BK13</f>
        <v/>
      </c>
      <c r="D12" s="37" t="str">
        <f>'Lepingu lisa'!BL13</f>
        <v/>
      </c>
      <c r="E12" s="37" t="str">
        <f ca="1">'Lepingu lisa'!BM13</f>
        <v/>
      </c>
      <c r="F12" s="37" t="str">
        <f>'Lepingu lisa'!BN13</f>
        <v/>
      </c>
      <c r="G12" s="37" t="str">
        <f>'Lepingu lisa'!BO13</f>
        <v/>
      </c>
      <c r="H12" s="47" t="str">
        <f ca="1">'Lepingu lisa'!BP13</f>
        <v/>
      </c>
      <c r="I12" s="117"/>
      <c r="J12" s="34" t="str">
        <f t="shared" si="0"/>
        <v/>
      </c>
    </row>
    <row r="13" spans="1:10" x14ac:dyDescent="0.3">
      <c r="A13" s="39" t="str">
        <f>'Lepingu lisa'!BI14</f>
        <v/>
      </c>
      <c r="B13" s="39" t="str">
        <f>'Lepingu lisa'!BJ14</f>
        <v/>
      </c>
      <c r="C13" s="37" t="str">
        <f>'Lepingu lisa'!BK14</f>
        <v/>
      </c>
      <c r="D13" s="37" t="str">
        <f>'Lepingu lisa'!BL14</f>
        <v/>
      </c>
      <c r="E13" s="37" t="str">
        <f ca="1">'Lepingu lisa'!BM14</f>
        <v/>
      </c>
      <c r="F13" s="37" t="str">
        <f>'Lepingu lisa'!BN14</f>
        <v/>
      </c>
      <c r="G13" s="37" t="str">
        <f>'Lepingu lisa'!BO14</f>
        <v/>
      </c>
      <c r="H13" s="47" t="str">
        <f ca="1">'Lepingu lisa'!BP14</f>
        <v/>
      </c>
      <c r="I13" s="117"/>
      <c r="J13" s="34" t="str">
        <f t="shared" si="0"/>
        <v/>
      </c>
    </row>
    <row r="14" spans="1:10" x14ac:dyDescent="0.3">
      <c r="A14" s="39" t="str">
        <f>'Lepingu lisa'!BI15</f>
        <v/>
      </c>
      <c r="B14" s="39" t="str">
        <f>'Lepingu lisa'!BJ15</f>
        <v/>
      </c>
      <c r="C14" s="37" t="str">
        <f>'Lepingu lisa'!BK15</f>
        <v/>
      </c>
      <c r="D14" s="37" t="str">
        <f>'Lepingu lisa'!BL15</f>
        <v/>
      </c>
      <c r="E14" s="37" t="str">
        <f ca="1">'Lepingu lisa'!BM15</f>
        <v/>
      </c>
      <c r="F14" s="37" t="str">
        <f>'Lepingu lisa'!BN15</f>
        <v/>
      </c>
      <c r="G14" s="37" t="str">
        <f>'Lepingu lisa'!BO15</f>
        <v/>
      </c>
      <c r="H14" s="47" t="str">
        <f ca="1">'Lepingu lisa'!BP15</f>
        <v/>
      </c>
      <c r="I14" s="117"/>
      <c r="J14" s="34" t="str">
        <f t="shared" si="0"/>
        <v/>
      </c>
    </row>
    <row r="15" spans="1:10" x14ac:dyDescent="0.3">
      <c r="A15" s="39" t="str">
        <f>'Lepingu lisa'!BI16</f>
        <v/>
      </c>
      <c r="B15" s="39" t="str">
        <f>'Lepingu lisa'!BJ16</f>
        <v/>
      </c>
      <c r="C15" s="37" t="str">
        <f>'Lepingu lisa'!BK16</f>
        <v/>
      </c>
      <c r="D15" s="37" t="str">
        <f>'Lepingu lisa'!BL16</f>
        <v/>
      </c>
      <c r="E15" s="37" t="str">
        <f ca="1">'Lepingu lisa'!BM16</f>
        <v/>
      </c>
      <c r="F15" s="37" t="str">
        <f>'Lepingu lisa'!BN16</f>
        <v/>
      </c>
      <c r="G15" s="37" t="str">
        <f>'Lepingu lisa'!BO16</f>
        <v/>
      </c>
      <c r="H15" s="47" t="str">
        <f ca="1">'Lepingu lisa'!BP16</f>
        <v/>
      </c>
      <c r="I15" s="117"/>
      <c r="J15" s="34" t="str">
        <f t="shared" si="0"/>
        <v/>
      </c>
    </row>
    <row r="16" spans="1:10" x14ac:dyDescent="0.3">
      <c r="A16" s="39" t="str">
        <f>'Lepingu lisa'!BI17</f>
        <v/>
      </c>
      <c r="B16" s="39" t="str">
        <f>'Lepingu lisa'!BJ17</f>
        <v/>
      </c>
      <c r="C16" s="37" t="str">
        <f>'Lepingu lisa'!BK17</f>
        <v/>
      </c>
      <c r="D16" s="37" t="str">
        <f>'Lepingu lisa'!BL17</f>
        <v/>
      </c>
      <c r="E16" s="37" t="str">
        <f ca="1">'Lepingu lisa'!BM17</f>
        <v/>
      </c>
      <c r="F16" s="37" t="str">
        <f>'Lepingu lisa'!BN17</f>
        <v/>
      </c>
      <c r="G16" s="37" t="str">
        <f>'Lepingu lisa'!BO17</f>
        <v/>
      </c>
      <c r="H16" s="47" t="str">
        <f ca="1">'Lepingu lisa'!BP17</f>
        <v/>
      </c>
      <c r="I16" s="117"/>
      <c r="J16" s="34" t="str">
        <f t="shared" si="0"/>
        <v/>
      </c>
    </row>
    <row r="17" spans="1:10" x14ac:dyDescent="0.3">
      <c r="A17" s="39" t="str">
        <f>'Lepingu lisa'!BI18</f>
        <v/>
      </c>
      <c r="B17" s="39" t="str">
        <f>'Lepingu lisa'!BJ18</f>
        <v/>
      </c>
      <c r="C17" s="37" t="str">
        <f>'Lepingu lisa'!BK18</f>
        <v/>
      </c>
      <c r="D17" s="37" t="str">
        <f>'Lepingu lisa'!BL18</f>
        <v/>
      </c>
      <c r="E17" s="37" t="str">
        <f ca="1">'Lepingu lisa'!BM18</f>
        <v/>
      </c>
      <c r="F17" s="37" t="str">
        <f>'Lepingu lisa'!BN18</f>
        <v/>
      </c>
      <c r="G17" s="37" t="str">
        <f>'Lepingu lisa'!BO18</f>
        <v/>
      </c>
      <c r="H17" s="47" t="str">
        <f ca="1">'Lepingu lisa'!BP18</f>
        <v/>
      </c>
      <c r="I17" s="117"/>
      <c r="J17" s="34" t="str">
        <f t="shared" si="0"/>
        <v/>
      </c>
    </row>
    <row r="18" spans="1:10" x14ac:dyDescent="0.3">
      <c r="A18" s="39" t="str">
        <f>'Lepingu lisa'!BI19</f>
        <v/>
      </c>
      <c r="B18" s="39" t="str">
        <f>'Lepingu lisa'!BJ19</f>
        <v/>
      </c>
      <c r="C18" s="37" t="str">
        <f>'Lepingu lisa'!BK19</f>
        <v/>
      </c>
      <c r="D18" s="37" t="str">
        <f>'Lepingu lisa'!BL19</f>
        <v/>
      </c>
      <c r="E18" s="37" t="str">
        <f ca="1">'Lepingu lisa'!BM19</f>
        <v/>
      </c>
      <c r="F18" s="37" t="str">
        <f>'Lepingu lisa'!BN19</f>
        <v/>
      </c>
      <c r="G18" s="37" t="str">
        <f>'Lepingu lisa'!BO19</f>
        <v/>
      </c>
      <c r="H18" s="47" t="str">
        <f ca="1">'Lepingu lisa'!BP19</f>
        <v/>
      </c>
      <c r="I18" s="117"/>
      <c r="J18" s="34" t="str">
        <f t="shared" si="0"/>
        <v/>
      </c>
    </row>
    <row r="19" spans="1:10" x14ac:dyDescent="0.3">
      <c r="A19" s="39" t="str">
        <f>'Lepingu lisa'!BI20</f>
        <v/>
      </c>
      <c r="B19" s="39" t="str">
        <f>'Lepingu lisa'!BJ20</f>
        <v/>
      </c>
      <c r="C19" s="37" t="str">
        <f>'Lepingu lisa'!BK20</f>
        <v/>
      </c>
      <c r="D19" s="37" t="str">
        <f>'Lepingu lisa'!BL20</f>
        <v/>
      </c>
      <c r="E19" s="37" t="str">
        <f ca="1">'Lepingu lisa'!BM20</f>
        <v/>
      </c>
      <c r="F19" s="37" t="str">
        <f>'Lepingu lisa'!BN20</f>
        <v/>
      </c>
      <c r="G19" s="37" t="str">
        <f>'Lepingu lisa'!BO20</f>
        <v/>
      </c>
      <c r="H19" s="47" t="str">
        <f ca="1">'Lepingu lisa'!BP20</f>
        <v/>
      </c>
      <c r="I19" s="117"/>
      <c r="J19" s="34" t="str">
        <f t="shared" si="0"/>
        <v/>
      </c>
    </row>
    <row r="20" spans="1:10" x14ac:dyDescent="0.3">
      <c r="A20" s="39" t="str">
        <f>'Lepingu lisa'!BI21</f>
        <v/>
      </c>
      <c r="B20" s="39" t="str">
        <f>'Lepingu lisa'!BJ21</f>
        <v/>
      </c>
      <c r="C20" s="37" t="str">
        <f>'Lepingu lisa'!BK21</f>
        <v/>
      </c>
      <c r="D20" s="37" t="str">
        <f>'Lepingu lisa'!BL21</f>
        <v/>
      </c>
      <c r="E20" s="37" t="str">
        <f ca="1">'Lepingu lisa'!BM21</f>
        <v/>
      </c>
      <c r="F20" s="37" t="str">
        <f>'Lepingu lisa'!BN21</f>
        <v/>
      </c>
      <c r="G20" s="37" t="str">
        <f>'Lepingu lisa'!BO21</f>
        <v/>
      </c>
      <c r="H20" s="47" t="str">
        <f ca="1">'Lepingu lisa'!BP21</f>
        <v/>
      </c>
      <c r="I20" s="117"/>
      <c r="J20" s="34" t="str">
        <f t="shared" si="0"/>
        <v/>
      </c>
    </row>
    <row r="21" spans="1:10" x14ac:dyDescent="0.3">
      <c r="A21" s="39" t="str">
        <f>'Lepingu lisa'!BI22</f>
        <v/>
      </c>
      <c r="B21" s="39" t="str">
        <f>'Lepingu lisa'!BJ22</f>
        <v/>
      </c>
      <c r="C21" s="37" t="str">
        <f>'Lepingu lisa'!BK22</f>
        <v/>
      </c>
      <c r="D21" s="37" t="str">
        <f>'Lepingu lisa'!BL22</f>
        <v/>
      </c>
      <c r="E21" s="37" t="str">
        <f ca="1">'Lepingu lisa'!BM22</f>
        <v/>
      </c>
      <c r="F21" s="37" t="str">
        <f>'Lepingu lisa'!BN22</f>
        <v/>
      </c>
      <c r="G21" s="37" t="str">
        <f>'Lepingu lisa'!BO22</f>
        <v/>
      </c>
      <c r="H21" s="47" t="str">
        <f ca="1">'Lepingu lisa'!BP22</f>
        <v/>
      </c>
      <c r="I21" s="117"/>
      <c r="J21" s="34" t="str">
        <f t="shared" si="0"/>
        <v/>
      </c>
    </row>
    <row r="22" spans="1:10" x14ac:dyDescent="0.3">
      <c r="A22" s="39" t="str">
        <f>'Lepingu lisa'!BI23</f>
        <v/>
      </c>
      <c r="B22" s="39" t="str">
        <f>'Lepingu lisa'!BJ23</f>
        <v/>
      </c>
      <c r="C22" s="37" t="str">
        <f>'Lepingu lisa'!BK23</f>
        <v/>
      </c>
      <c r="D22" s="37" t="str">
        <f>'Lepingu lisa'!BL23</f>
        <v/>
      </c>
      <c r="E22" s="37" t="str">
        <f ca="1">'Lepingu lisa'!BM23</f>
        <v/>
      </c>
      <c r="F22" s="37" t="str">
        <f>'Lepingu lisa'!BN23</f>
        <v/>
      </c>
      <c r="G22" s="37" t="str">
        <f>'Lepingu lisa'!BO23</f>
        <v/>
      </c>
      <c r="H22" s="47" t="str">
        <f ca="1">'Lepingu lisa'!BP23</f>
        <v/>
      </c>
      <c r="I22" s="117"/>
      <c r="J22" s="34" t="str">
        <f t="shared" si="0"/>
        <v/>
      </c>
    </row>
    <row r="23" spans="1:10" x14ac:dyDescent="0.3">
      <c r="A23" s="39" t="str">
        <f>'Lepingu lisa'!BI24</f>
        <v/>
      </c>
      <c r="B23" s="39" t="str">
        <f>'Lepingu lisa'!BJ24</f>
        <v/>
      </c>
      <c r="C23" s="37" t="str">
        <f>'Lepingu lisa'!BK24</f>
        <v/>
      </c>
      <c r="D23" s="37" t="str">
        <f>'Lepingu lisa'!BL24</f>
        <v/>
      </c>
      <c r="E23" s="37" t="str">
        <f ca="1">'Lepingu lisa'!BM24</f>
        <v/>
      </c>
      <c r="F23" s="37" t="str">
        <f>'Lepingu lisa'!BN24</f>
        <v/>
      </c>
      <c r="G23" s="37" t="str">
        <f>'Lepingu lisa'!BO24</f>
        <v/>
      </c>
      <c r="H23" s="47" t="str">
        <f ca="1">'Lepingu lisa'!BP24</f>
        <v/>
      </c>
      <c r="I23" s="117"/>
      <c r="J23" s="34" t="str">
        <f t="shared" si="0"/>
        <v/>
      </c>
    </row>
    <row r="24" spans="1:10" x14ac:dyDescent="0.3">
      <c r="A24" s="39" t="str">
        <f>'Lepingu lisa'!BI25</f>
        <v/>
      </c>
      <c r="B24" s="39" t="str">
        <f>'Lepingu lisa'!BJ25</f>
        <v/>
      </c>
      <c r="C24" s="37" t="str">
        <f>'Lepingu lisa'!BK25</f>
        <v/>
      </c>
      <c r="D24" s="37" t="str">
        <f>'Lepingu lisa'!BL25</f>
        <v/>
      </c>
      <c r="E24" s="37" t="str">
        <f ca="1">'Lepingu lisa'!BM25</f>
        <v/>
      </c>
      <c r="F24" s="37" t="str">
        <f>'Lepingu lisa'!BN25</f>
        <v/>
      </c>
      <c r="G24" s="37" t="str">
        <f>'Lepingu lisa'!BO25</f>
        <v/>
      </c>
      <c r="H24" s="47" t="str">
        <f ca="1">'Lepingu lisa'!BP25</f>
        <v/>
      </c>
      <c r="I24" s="117"/>
      <c r="J24" s="34" t="str">
        <f t="shared" si="0"/>
        <v/>
      </c>
    </row>
    <row r="25" spans="1:10" x14ac:dyDescent="0.3">
      <c r="A25" s="39" t="str">
        <f>'Lepingu lisa'!BI26</f>
        <v/>
      </c>
      <c r="B25" s="39" t="str">
        <f>'Lepingu lisa'!BJ26</f>
        <v/>
      </c>
      <c r="C25" s="37" t="str">
        <f>'Lepingu lisa'!BK26</f>
        <v/>
      </c>
      <c r="D25" s="37" t="str">
        <f>'Lepingu lisa'!BL26</f>
        <v/>
      </c>
      <c r="E25" s="37" t="str">
        <f ca="1">'Lepingu lisa'!BM26</f>
        <v/>
      </c>
      <c r="F25" s="37" t="str">
        <f>'Lepingu lisa'!BN26</f>
        <v/>
      </c>
      <c r="G25" s="37" t="str">
        <f>'Lepingu lisa'!BO26</f>
        <v/>
      </c>
      <c r="H25" s="47" t="str">
        <f ca="1">'Lepingu lisa'!BP26</f>
        <v/>
      </c>
      <c r="I25" s="117"/>
      <c r="J25" s="34" t="str">
        <f t="shared" si="0"/>
        <v/>
      </c>
    </row>
    <row r="26" spans="1:10" x14ac:dyDescent="0.3">
      <c r="A26" s="39" t="str">
        <f>'Lepingu lisa'!BI27</f>
        <v/>
      </c>
      <c r="B26" s="39" t="str">
        <f>'Lepingu lisa'!BJ27</f>
        <v/>
      </c>
      <c r="C26" s="37" t="str">
        <f>'Lepingu lisa'!BK27</f>
        <v/>
      </c>
      <c r="D26" s="37" t="str">
        <f>'Lepingu lisa'!BL27</f>
        <v/>
      </c>
      <c r="E26" s="37" t="str">
        <f ca="1">'Lepingu lisa'!BM27</f>
        <v/>
      </c>
      <c r="F26" s="37" t="str">
        <f>'Lepingu lisa'!BN27</f>
        <v/>
      </c>
      <c r="G26" s="37" t="str">
        <f>'Lepingu lisa'!BO27</f>
        <v/>
      </c>
      <c r="H26" s="47" t="str">
        <f ca="1">'Lepingu lisa'!BP27</f>
        <v/>
      </c>
      <c r="I26" s="117"/>
      <c r="J26" s="34" t="str">
        <f t="shared" si="0"/>
        <v/>
      </c>
    </row>
    <row r="27" spans="1:10" x14ac:dyDescent="0.3">
      <c r="A27" s="39" t="str">
        <f>'Lepingu lisa'!BI28</f>
        <v/>
      </c>
      <c r="B27" s="39" t="str">
        <f>'Lepingu lisa'!BJ28</f>
        <v/>
      </c>
      <c r="C27" s="37" t="str">
        <f>'Lepingu lisa'!BK28</f>
        <v/>
      </c>
      <c r="D27" s="37" t="str">
        <f>'Lepingu lisa'!BL28</f>
        <v/>
      </c>
      <c r="E27" s="37" t="str">
        <f ca="1">'Lepingu lisa'!BM28</f>
        <v/>
      </c>
      <c r="F27" s="37" t="str">
        <f>'Lepingu lisa'!BN28</f>
        <v/>
      </c>
      <c r="G27" s="37" t="str">
        <f>'Lepingu lisa'!BO28</f>
        <v/>
      </c>
      <c r="H27" s="47" t="str">
        <f ca="1">'Lepingu lisa'!BP28</f>
        <v/>
      </c>
      <c r="I27" s="117"/>
      <c r="J27" s="34" t="str">
        <f t="shared" si="0"/>
        <v/>
      </c>
    </row>
    <row r="28" spans="1:10" x14ac:dyDescent="0.3">
      <c r="A28" s="39" t="str">
        <f>'Lepingu lisa'!BI29</f>
        <v/>
      </c>
      <c r="B28" s="39" t="str">
        <f>'Lepingu lisa'!BJ29</f>
        <v/>
      </c>
      <c r="C28" s="37" t="str">
        <f>'Lepingu lisa'!BK29</f>
        <v/>
      </c>
      <c r="D28" s="37" t="str">
        <f>'Lepingu lisa'!BL29</f>
        <v/>
      </c>
      <c r="E28" s="37" t="str">
        <f ca="1">'Lepingu lisa'!BM29</f>
        <v/>
      </c>
      <c r="F28" s="37" t="str">
        <f>'Lepingu lisa'!BN29</f>
        <v/>
      </c>
      <c r="G28" s="37" t="str">
        <f>'Lepingu lisa'!BO29</f>
        <v/>
      </c>
      <c r="H28" s="47" t="str">
        <f ca="1">'Lepingu lisa'!BP29</f>
        <v/>
      </c>
      <c r="I28" s="117"/>
      <c r="J28" s="34" t="str">
        <f t="shared" si="0"/>
        <v/>
      </c>
    </row>
    <row r="29" spans="1:10" x14ac:dyDescent="0.3">
      <c r="A29" s="39" t="str">
        <f>'Lepingu lisa'!BI30</f>
        <v/>
      </c>
      <c r="B29" s="39" t="str">
        <f>'Lepingu lisa'!BJ30</f>
        <v/>
      </c>
      <c r="C29" s="37" t="str">
        <f>'Lepingu lisa'!BK30</f>
        <v/>
      </c>
      <c r="D29" s="37" t="str">
        <f>'Lepingu lisa'!BL30</f>
        <v/>
      </c>
      <c r="E29" s="37" t="str">
        <f ca="1">'Lepingu lisa'!BM30</f>
        <v/>
      </c>
      <c r="F29" s="37" t="str">
        <f>'Lepingu lisa'!BN30</f>
        <v/>
      </c>
      <c r="G29" s="37" t="str">
        <f>'Lepingu lisa'!BO30</f>
        <v/>
      </c>
      <c r="H29" s="47" t="str">
        <f ca="1">'Lepingu lisa'!BP30</f>
        <v/>
      </c>
      <c r="I29" s="117"/>
      <c r="J29" s="34" t="str">
        <f t="shared" si="0"/>
        <v/>
      </c>
    </row>
    <row r="30" spans="1:10" x14ac:dyDescent="0.3">
      <c r="A30" s="39" t="str">
        <f>'Lepingu lisa'!BI31</f>
        <v/>
      </c>
      <c r="B30" s="39" t="str">
        <f>'Lepingu lisa'!BJ31</f>
        <v/>
      </c>
      <c r="C30" s="37" t="str">
        <f>'Lepingu lisa'!BK31</f>
        <v/>
      </c>
      <c r="D30" s="37" t="str">
        <f>'Lepingu lisa'!BL31</f>
        <v/>
      </c>
      <c r="E30" s="37" t="str">
        <f ca="1">'Lepingu lisa'!BM31</f>
        <v/>
      </c>
      <c r="F30" s="37" t="str">
        <f>'Lepingu lisa'!BN31</f>
        <v/>
      </c>
      <c r="G30" s="37" t="str">
        <f>'Lepingu lisa'!BO31</f>
        <v/>
      </c>
      <c r="H30" s="47" t="str">
        <f ca="1">'Lepingu lisa'!BP31</f>
        <v/>
      </c>
      <c r="I30" s="117"/>
      <c r="J30" s="34" t="str">
        <f t="shared" si="0"/>
        <v/>
      </c>
    </row>
    <row r="31" spans="1:10" x14ac:dyDescent="0.3">
      <c r="A31" s="39" t="str">
        <f>'Lepingu lisa'!BI32</f>
        <v/>
      </c>
      <c r="B31" s="39" t="str">
        <f>'Lepingu lisa'!BJ32</f>
        <v/>
      </c>
      <c r="C31" s="37" t="str">
        <f>'Lepingu lisa'!BK32</f>
        <v/>
      </c>
      <c r="D31" s="37" t="str">
        <f>'Lepingu lisa'!BL32</f>
        <v/>
      </c>
      <c r="E31" s="37" t="str">
        <f ca="1">'Lepingu lisa'!BM32</f>
        <v/>
      </c>
      <c r="F31" s="37" t="str">
        <f>'Lepingu lisa'!BN32</f>
        <v/>
      </c>
      <c r="G31" s="37" t="str">
        <f>'Lepingu lisa'!BO32</f>
        <v/>
      </c>
      <c r="H31" s="47" t="str">
        <f ca="1">'Lepingu lisa'!BP32</f>
        <v/>
      </c>
      <c r="I31" s="117"/>
      <c r="J31" s="34" t="str">
        <f t="shared" si="0"/>
        <v/>
      </c>
    </row>
    <row r="32" spans="1:10" x14ac:dyDescent="0.3">
      <c r="A32" s="39" t="str">
        <f>'Lepingu lisa'!BI33</f>
        <v/>
      </c>
      <c r="B32" s="39" t="str">
        <f>'Lepingu lisa'!BJ33</f>
        <v/>
      </c>
      <c r="C32" s="37" t="str">
        <f>'Lepingu lisa'!BK33</f>
        <v/>
      </c>
      <c r="D32" s="37" t="str">
        <f>'Lepingu lisa'!BL33</f>
        <v/>
      </c>
      <c r="E32" s="37" t="str">
        <f ca="1">'Lepingu lisa'!BM33</f>
        <v/>
      </c>
      <c r="F32" s="37" t="str">
        <f>'Lepingu lisa'!BN33</f>
        <v/>
      </c>
      <c r="G32" s="37" t="str">
        <f>'Lepingu lisa'!BO33</f>
        <v/>
      </c>
      <c r="H32" s="47" t="str">
        <f ca="1">'Lepingu lisa'!BP33</f>
        <v/>
      </c>
      <c r="I32" s="117"/>
      <c r="J32" s="34" t="str">
        <f t="shared" si="0"/>
        <v/>
      </c>
    </row>
    <row r="33" spans="1:10" x14ac:dyDescent="0.3">
      <c r="A33" s="39" t="str">
        <f>'Lepingu lisa'!BI34</f>
        <v/>
      </c>
      <c r="B33" s="39" t="str">
        <f>'Lepingu lisa'!BJ34</f>
        <v/>
      </c>
      <c r="C33" s="37" t="str">
        <f>'Lepingu lisa'!BK34</f>
        <v/>
      </c>
      <c r="D33" s="37" t="str">
        <f>'Lepingu lisa'!BL34</f>
        <v/>
      </c>
      <c r="E33" s="37" t="str">
        <f ca="1">'Lepingu lisa'!BM34</f>
        <v/>
      </c>
      <c r="F33" s="37" t="str">
        <f>'Lepingu lisa'!BN34</f>
        <v/>
      </c>
      <c r="G33" s="37" t="str">
        <f>'Lepingu lisa'!BO34</f>
        <v/>
      </c>
      <c r="H33" s="47" t="str">
        <f ca="1">'Lepingu lisa'!BP34</f>
        <v/>
      </c>
      <c r="I33" s="117"/>
      <c r="J33" s="34" t="str">
        <f t="shared" si="0"/>
        <v/>
      </c>
    </row>
    <row r="34" spans="1:10" x14ac:dyDescent="0.3">
      <c r="A34" s="39" t="str">
        <f>'Lepingu lisa'!BI35</f>
        <v/>
      </c>
      <c r="B34" s="39" t="str">
        <f>'Lepingu lisa'!BJ35</f>
        <v/>
      </c>
      <c r="C34" s="37" t="str">
        <f>'Lepingu lisa'!BK35</f>
        <v/>
      </c>
      <c r="D34" s="37" t="str">
        <f>'Lepingu lisa'!BL35</f>
        <v/>
      </c>
      <c r="E34" s="37" t="str">
        <f ca="1">'Lepingu lisa'!BM35</f>
        <v/>
      </c>
      <c r="F34" s="37" t="str">
        <f>'Lepingu lisa'!BN35</f>
        <v/>
      </c>
      <c r="G34" s="37" t="str">
        <f>'Lepingu lisa'!BO35</f>
        <v/>
      </c>
      <c r="H34" s="47" t="str">
        <f ca="1">'Lepingu lisa'!BP35</f>
        <v/>
      </c>
      <c r="I34" s="117"/>
      <c r="J34" s="34" t="str">
        <f t="shared" si="0"/>
        <v/>
      </c>
    </row>
    <row r="35" spans="1:10" x14ac:dyDescent="0.3">
      <c r="A35" s="39" t="str">
        <f>'Lepingu lisa'!BI36</f>
        <v/>
      </c>
      <c r="B35" s="39" t="str">
        <f>'Lepingu lisa'!BJ36</f>
        <v/>
      </c>
      <c r="C35" s="37" t="str">
        <f>'Lepingu lisa'!BK36</f>
        <v/>
      </c>
      <c r="D35" s="37" t="str">
        <f>'Lepingu lisa'!BL36</f>
        <v/>
      </c>
      <c r="E35" s="37" t="str">
        <f ca="1">'Lepingu lisa'!BM36</f>
        <v/>
      </c>
      <c r="F35" s="37" t="str">
        <f>'Lepingu lisa'!BN36</f>
        <v/>
      </c>
      <c r="G35" s="37" t="str">
        <f>'Lepingu lisa'!BO36</f>
        <v/>
      </c>
      <c r="H35" s="47" t="str">
        <f ca="1">'Lepingu lisa'!BP36</f>
        <v/>
      </c>
      <c r="I35" s="117"/>
      <c r="J35" s="34" t="str">
        <f t="shared" si="0"/>
        <v/>
      </c>
    </row>
    <row r="36" spans="1:10" x14ac:dyDescent="0.3">
      <c r="A36" s="39" t="str">
        <f>'Lepingu lisa'!BI37</f>
        <v/>
      </c>
      <c r="B36" s="39" t="str">
        <f>'Lepingu lisa'!BJ37</f>
        <v/>
      </c>
      <c r="C36" s="37" t="str">
        <f>'Lepingu lisa'!BK37</f>
        <v/>
      </c>
      <c r="D36" s="37" t="str">
        <f>'Lepingu lisa'!BL37</f>
        <v/>
      </c>
      <c r="E36" s="37" t="str">
        <f ca="1">'Lepingu lisa'!BM37</f>
        <v/>
      </c>
      <c r="F36" s="37" t="str">
        <f>'Lepingu lisa'!BN37</f>
        <v/>
      </c>
      <c r="G36" s="37" t="str">
        <f>'Lepingu lisa'!BO37</f>
        <v/>
      </c>
      <c r="H36" s="47" t="str">
        <f ca="1">'Lepingu lisa'!BP37</f>
        <v/>
      </c>
      <c r="I36" s="117"/>
      <c r="J36" s="34" t="str">
        <f t="shared" si="0"/>
        <v/>
      </c>
    </row>
    <row r="37" spans="1:10" x14ac:dyDescent="0.3">
      <c r="A37" s="39" t="str">
        <f>'Lepingu lisa'!BI38</f>
        <v/>
      </c>
      <c r="B37" s="39" t="str">
        <f>'Lepingu lisa'!BJ38</f>
        <v/>
      </c>
      <c r="C37" s="37" t="str">
        <f>'Lepingu lisa'!BK38</f>
        <v/>
      </c>
      <c r="D37" s="37" t="str">
        <f>'Lepingu lisa'!BL38</f>
        <v/>
      </c>
      <c r="E37" s="37" t="str">
        <f ca="1">'Lepingu lisa'!BM38</f>
        <v/>
      </c>
      <c r="F37" s="37" t="str">
        <f>'Lepingu lisa'!BN38</f>
        <v/>
      </c>
      <c r="G37" s="37" t="str">
        <f>'Lepingu lisa'!BO38</f>
        <v/>
      </c>
      <c r="H37" s="47" t="str">
        <f ca="1">'Lepingu lisa'!BP38</f>
        <v/>
      </c>
      <c r="I37" s="117"/>
      <c r="J37" s="34" t="str">
        <f t="shared" si="0"/>
        <v/>
      </c>
    </row>
    <row r="38" spans="1:10" x14ac:dyDescent="0.3">
      <c r="A38" s="39" t="str">
        <f>'Lepingu lisa'!BI39</f>
        <v/>
      </c>
      <c r="B38" s="39" t="str">
        <f>'Lepingu lisa'!BJ39</f>
        <v/>
      </c>
      <c r="C38" s="37" t="str">
        <f>'Lepingu lisa'!BK39</f>
        <v/>
      </c>
      <c r="D38" s="37" t="str">
        <f>'Lepingu lisa'!BL39</f>
        <v/>
      </c>
      <c r="E38" s="37" t="str">
        <f ca="1">'Lepingu lisa'!BM39</f>
        <v/>
      </c>
      <c r="F38" s="37" t="str">
        <f>'Lepingu lisa'!BN39</f>
        <v/>
      </c>
      <c r="G38" s="37" t="str">
        <f>'Lepingu lisa'!BO39</f>
        <v/>
      </c>
      <c r="H38" s="47" t="str">
        <f ca="1">'Lepingu lisa'!BP39</f>
        <v/>
      </c>
      <c r="I38" s="117"/>
      <c r="J38" s="34" t="str">
        <f t="shared" si="0"/>
        <v/>
      </c>
    </row>
    <row r="39" spans="1:10" x14ac:dyDescent="0.3">
      <c r="A39" s="39" t="str">
        <f>'Lepingu lisa'!BI40</f>
        <v/>
      </c>
      <c r="B39" s="39" t="str">
        <f>'Lepingu lisa'!BJ40</f>
        <v/>
      </c>
      <c r="C39" s="37" t="str">
        <f>'Lepingu lisa'!BK40</f>
        <v/>
      </c>
      <c r="D39" s="37" t="str">
        <f>'Lepingu lisa'!BL40</f>
        <v/>
      </c>
      <c r="E39" s="37" t="str">
        <f ca="1">'Lepingu lisa'!BM40</f>
        <v/>
      </c>
      <c r="F39" s="37" t="str">
        <f>'Lepingu lisa'!BN40</f>
        <v/>
      </c>
      <c r="G39" s="37" t="str">
        <f>'Lepingu lisa'!BO40</f>
        <v/>
      </c>
      <c r="H39" s="47" t="str">
        <f ca="1">'Lepingu lisa'!BP40</f>
        <v/>
      </c>
      <c r="I39" s="117"/>
      <c r="J39" s="34" t="str">
        <f t="shared" si="0"/>
        <v/>
      </c>
    </row>
    <row r="40" spans="1:10" x14ac:dyDescent="0.3">
      <c r="A40" s="39" t="str">
        <f>'Lepingu lisa'!BI41</f>
        <v/>
      </c>
      <c r="B40" s="39" t="str">
        <f>'Lepingu lisa'!BJ41</f>
        <v/>
      </c>
      <c r="C40" s="37" t="str">
        <f>'Lepingu lisa'!BK41</f>
        <v/>
      </c>
      <c r="D40" s="37" t="str">
        <f>'Lepingu lisa'!BL41</f>
        <v/>
      </c>
      <c r="E40" s="37" t="str">
        <f ca="1">'Lepingu lisa'!BM41</f>
        <v/>
      </c>
      <c r="F40" s="37" t="str">
        <f>'Lepingu lisa'!BN41</f>
        <v/>
      </c>
      <c r="G40" s="37" t="str">
        <f>'Lepingu lisa'!BO41</f>
        <v/>
      </c>
      <c r="H40" s="47" t="str">
        <f ca="1">'Lepingu lisa'!BP41</f>
        <v/>
      </c>
      <c r="I40" s="117"/>
      <c r="J40" s="34" t="str">
        <f t="shared" si="0"/>
        <v/>
      </c>
    </row>
    <row r="41" spans="1:10" x14ac:dyDescent="0.3">
      <c r="A41" s="39" t="str">
        <f>'Lepingu lisa'!BI42</f>
        <v/>
      </c>
      <c r="B41" s="39" t="str">
        <f>'Lepingu lisa'!BJ42</f>
        <v/>
      </c>
      <c r="C41" s="37" t="str">
        <f>'Lepingu lisa'!BK42</f>
        <v/>
      </c>
      <c r="D41" s="37" t="str">
        <f>'Lepingu lisa'!BL42</f>
        <v/>
      </c>
      <c r="E41" s="37" t="str">
        <f ca="1">'Lepingu lisa'!BM42</f>
        <v/>
      </c>
      <c r="F41" s="37" t="str">
        <f>'Lepingu lisa'!BN42</f>
        <v/>
      </c>
      <c r="G41" s="37" t="str">
        <f>'Lepingu lisa'!BO42</f>
        <v/>
      </c>
      <c r="H41" s="47" t="str">
        <f ca="1">'Lepingu lisa'!BP42</f>
        <v/>
      </c>
      <c r="I41" s="117"/>
      <c r="J41" s="34" t="str">
        <f t="shared" si="0"/>
        <v/>
      </c>
    </row>
    <row r="42" spans="1:10" x14ac:dyDescent="0.3">
      <c r="A42" s="39" t="str">
        <f>'Lepingu lisa'!BI43</f>
        <v/>
      </c>
      <c r="B42" s="39" t="str">
        <f>'Lepingu lisa'!BJ43</f>
        <v/>
      </c>
      <c r="C42" s="37" t="str">
        <f>'Lepingu lisa'!BK43</f>
        <v/>
      </c>
      <c r="D42" s="37" t="str">
        <f>'Lepingu lisa'!BL43</f>
        <v/>
      </c>
      <c r="E42" s="37" t="str">
        <f ca="1">'Lepingu lisa'!BM43</f>
        <v/>
      </c>
      <c r="F42" s="37" t="str">
        <f>'Lepingu lisa'!BN43</f>
        <v/>
      </c>
      <c r="G42" s="37" t="str">
        <f>'Lepingu lisa'!BO43</f>
        <v/>
      </c>
      <c r="H42" s="47" t="str">
        <f ca="1">'Lepingu lisa'!BP43</f>
        <v/>
      </c>
      <c r="I42" s="117"/>
      <c r="J42" s="34" t="str">
        <f t="shared" si="0"/>
        <v/>
      </c>
    </row>
    <row r="43" spans="1:10" x14ac:dyDescent="0.3">
      <c r="A43" s="39" t="str">
        <f>'Lepingu lisa'!BI44</f>
        <v/>
      </c>
      <c r="B43" s="39" t="str">
        <f>'Lepingu lisa'!BJ44</f>
        <v/>
      </c>
      <c r="C43" s="37" t="str">
        <f>'Lepingu lisa'!BK44</f>
        <v/>
      </c>
      <c r="D43" s="37" t="str">
        <f>'Lepingu lisa'!BL44</f>
        <v/>
      </c>
      <c r="E43" s="37" t="str">
        <f ca="1">'Lepingu lisa'!BM44</f>
        <v/>
      </c>
      <c r="F43" s="37" t="str">
        <f>'Lepingu lisa'!BN44</f>
        <v/>
      </c>
      <c r="G43" s="37" t="str">
        <f>'Lepingu lisa'!BO44</f>
        <v/>
      </c>
      <c r="H43" s="47" t="str">
        <f ca="1">'Lepingu lisa'!BP44</f>
        <v/>
      </c>
      <c r="I43" s="117"/>
      <c r="J43" s="34" t="str">
        <f t="shared" si="0"/>
        <v/>
      </c>
    </row>
    <row r="44" spans="1:10" x14ac:dyDescent="0.3">
      <c r="A44" s="39" t="str">
        <f>'Lepingu lisa'!BI45</f>
        <v/>
      </c>
      <c r="B44" s="39" t="str">
        <f>'Lepingu lisa'!BJ45</f>
        <v/>
      </c>
      <c r="C44" s="37" t="str">
        <f>'Lepingu lisa'!BK45</f>
        <v/>
      </c>
      <c r="D44" s="37" t="str">
        <f>'Lepingu lisa'!BL45</f>
        <v/>
      </c>
      <c r="E44" s="37" t="str">
        <f ca="1">'Lepingu lisa'!BM45</f>
        <v/>
      </c>
      <c r="F44" s="37" t="str">
        <f>'Lepingu lisa'!BN45</f>
        <v/>
      </c>
      <c r="G44" s="37" t="str">
        <f>'Lepingu lisa'!BO45</f>
        <v/>
      </c>
      <c r="H44" s="47" t="str">
        <f ca="1">'Lepingu lisa'!BP45</f>
        <v/>
      </c>
      <c r="I44" s="117"/>
      <c r="J44" s="34" t="str">
        <f t="shared" si="0"/>
        <v/>
      </c>
    </row>
    <row r="45" spans="1:10" x14ac:dyDescent="0.3">
      <c r="A45" s="39" t="str">
        <f>'Lepingu lisa'!BI46</f>
        <v/>
      </c>
      <c r="B45" s="39" t="str">
        <f>'Lepingu lisa'!BJ46</f>
        <v/>
      </c>
      <c r="C45" s="37" t="str">
        <f>'Lepingu lisa'!BK46</f>
        <v/>
      </c>
      <c r="D45" s="37" t="str">
        <f>'Lepingu lisa'!BL46</f>
        <v/>
      </c>
      <c r="E45" s="37" t="str">
        <f ca="1">'Lepingu lisa'!BM46</f>
        <v/>
      </c>
      <c r="F45" s="37" t="str">
        <f>'Lepingu lisa'!BN46</f>
        <v/>
      </c>
      <c r="G45" s="37" t="str">
        <f>'Lepingu lisa'!BO46</f>
        <v/>
      </c>
      <c r="H45" s="47" t="str">
        <f ca="1">'Lepingu lisa'!BP46</f>
        <v/>
      </c>
      <c r="I45" s="117"/>
      <c r="J45" s="34" t="str">
        <f t="shared" si="0"/>
        <v/>
      </c>
    </row>
    <row r="46" spans="1:10" x14ac:dyDescent="0.3">
      <c r="A46" s="39" t="str">
        <f>'Lepingu lisa'!BI47</f>
        <v/>
      </c>
      <c r="B46" s="39" t="str">
        <f>'Lepingu lisa'!BJ47</f>
        <v/>
      </c>
      <c r="C46" s="37" t="str">
        <f>'Lepingu lisa'!BK47</f>
        <v/>
      </c>
      <c r="D46" s="37" t="str">
        <f>'Lepingu lisa'!BL47</f>
        <v/>
      </c>
      <c r="E46" s="37" t="str">
        <f ca="1">'Lepingu lisa'!BM47</f>
        <v/>
      </c>
      <c r="F46" s="37" t="str">
        <f>'Lepingu lisa'!BN47</f>
        <v/>
      </c>
      <c r="G46" s="37" t="str">
        <f>'Lepingu lisa'!BO47</f>
        <v/>
      </c>
      <c r="H46" s="47" t="str">
        <f ca="1">'Lepingu lisa'!BP47</f>
        <v/>
      </c>
      <c r="I46" s="117"/>
      <c r="J46" s="34" t="str">
        <f t="shared" si="0"/>
        <v/>
      </c>
    </row>
    <row r="47" spans="1:10" x14ac:dyDescent="0.3">
      <c r="A47" s="39" t="str">
        <f>'Lepingu lisa'!BI48</f>
        <v/>
      </c>
      <c r="B47" s="39" t="str">
        <f>'Lepingu lisa'!BJ48</f>
        <v/>
      </c>
      <c r="C47" s="37" t="str">
        <f>'Lepingu lisa'!BK48</f>
        <v/>
      </c>
      <c r="D47" s="37" t="str">
        <f>'Lepingu lisa'!BL48</f>
        <v/>
      </c>
      <c r="E47" s="37" t="str">
        <f ca="1">'Lepingu lisa'!BM48</f>
        <v/>
      </c>
      <c r="F47" s="37" t="str">
        <f>'Lepingu lisa'!BN48</f>
        <v/>
      </c>
      <c r="G47" s="37" t="str">
        <f>'Lepingu lisa'!BO48</f>
        <v/>
      </c>
      <c r="H47" s="47" t="str">
        <f ca="1">'Lepingu lisa'!BP48</f>
        <v/>
      </c>
      <c r="J47" s="34" t="str">
        <f t="shared" si="0"/>
        <v/>
      </c>
    </row>
    <row r="48" spans="1:10" x14ac:dyDescent="0.3">
      <c r="A48" s="39" t="str">
        <f>'Lepingu lisa'!BI49</f>
        <v/>
      </c>
      <c r="B48" s="39" t="str">
        <f>'Lepingu lisa'!BJ49</f>
        <v/>
      </c>
      <c r="C48" s="37" t="str">
        <f>'Lepingu lisa'!BK49</f>
        <v/>
      </c>
      <c r="D48" s="37" t="str">
        <f>'Lepingu lisa'!BL49</f>
        <v/>
      </c>
      <c r="E48" s="37" t="str">
        <f ca="1">'Lepingu lisa'!BM49</f>
        <v/>
      </c>
      <c r="F48" s="37" t="str">
        <f>'Lepingu lisa'!BN49</f>
        <v/>
      </c>
      <c r="G48" s="37" t="str">
        <f>'Lepingu lisa'!BO49</f>
        <v/>
      </c>
      <c r="H48" s="47" t="str">
        <f ca="1">'Lepingu lisa'!BP49</f>
        <v/>
      </c>
      <c r="J48" s="34" t="str">
        <f t="shared" si="0"/>
        <v/>
      </c>
    </row>
  </sheetData>
  <sheetProtection algorithmName="SHA-512" hashValue="Xa8dJzfW+YQ6oRwPE/GBMirmj5cnlE9JjNRkr4xjiiz8dAjX5ol853dNYj8HWzN1kQ9w8DKrf3XWKSgcUtOXMg==" saltValue="E6yRy5QgcnW2vsO5sFnMXg==" spinCount="100000" sheet="1" objects="1" scenarios="1"/>
  <conditionalFormatting sqref="A2:J48">
    <cfRule type="expression" dxfId="0" priority="2">
      <formula>$A2&lt;&gt;""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9B74F77-7920-4557-8684-E351D28C234F}">
            <xm:f>AND('Lepingu lisa'!$BI3&lt;&gt;"",'Lepingu lisa'!$BF3="")</xm:f>
            <x14:dxf>
              <font>
                <b/>
                <i val="0"/>
              </font>
            </x14:dxf>
          </x14:cfRule>
          <xm:sqref>A2:A48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election activeCell="M56" sqref="M56"/>
    </sheetView>
  </sheetViews>
  <sheetFormatPr defaultRowHeight="14.4" x14ac:dyDescent="0.3"/>
  <cols>
    <col min="1" max="1" width="4.33203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 x14ac:dyDescent="0.3"/>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election activeCell="N34" sqref="N34"/>
    </sheetView>
  </sheetViews>
  <sheetFormatPr defaultColWidth="9.109375" defaultRowHeight="14.4" x14ac:dyDescent="0.3"/>
  <cols>
    <col min="1" max="1" width="42.6640625" style="11" customWidth="1"/>
    <col min="2" max="2" width="21.5546875" style="49" bestFit="1" customWidth="1"/>
    <col min="3" max="4" width="10.109375" style="14" customWidth="1"/>
    <col min="5" max="27" width="8.6640625" style="14" customWidth="1"/>
    <col min="28" max="28" width="8.6640625" style="9" customWidth="1"/>
    <col min="29" max="29" width="9.6640625" style="9" hidden="1" customWidth="1"/>
    <col min="30" max="16384" width="9.109375" style="9"/>
  </cols>
  <sheetData>
    <row r="1" spans="1:29" x14ac:dyDescent="0.3">
      <c r="A1" s="10" t="s">
        <v>152</v>
      </c>
      <c r="B1" s="53" t="str">
        <f>IF('Hoone üldandmed'!B2="","",'Hoone üldandmed'!B2)</f>
        <v>Tartu mnt 85, Lasnamäe LO, Tallinna linn, Harju maakond</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3">
      <c r="A3" s="10" t="s">
        <v>180</v>
      </c>
      <c r="C3" s="64"/>
    </row>
    <row r="4" spans="1:29" x14ac:dyDescent="0.3">
      <c r="A4" s="23" t="s">
        <v>346</v>
      </c>
      <c r="B4" s="54">
        <v>201.3</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3">
      <c r="A5" s="23" t="s">
        <v>347</v>
      </c>
      <c r="B5" s="54">
        <v>201.3</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3">
      <c r="A6" s="23" t="s">
        <v>348</v>
      </c>
      <c r="B6" s="49">
        <f>SUMIF(A:A,"Korruse netopind (KNP):",B:B)</f>
        <v>160.4</v>
      </c>
    </row>
    <row r="7" spans="1:29" x14ac:dyDescent="0.3">
      <c r="A7" s="23" t="s">
        <v>349</v>
      </c>
      <c r="B7" s="49">
        <f>SUMIF(A:A,"Korruse suletud netopind (KSNP):",B:B)</f>
        <v>152.5</v>
      </c>
    </row>
    <row r="8" spans="1:29" x14ac:dyDescent="0.3">
      <c r="A8" s="23" t="s">
        <v>350</v>
      </c>
      <c r="B8" s="49">
        <f>SUMIF(Eksplikatsioon!C:C,"TEHNOPIND",Eksplikatsioon!G:G)</f>
        <v>0</v>
      </c>
    </row>
    <row r="9" spans="1:29" x14ac:dyDescent="0.3">
      <c r="A9" s="23" t="s">
        <v>351</v>
      </c>
      <c r="B9" s="49">
        <f>SUMIF(A:A,"Korruse üüritav pind (KÜP):",B:B)</f>
        <v>160.4</v>
      </c>
    </row>
    <row r="10" spans="1:29" x14ac:dyDescent="0.3">
      <c r="A10" s="23" t="s">
        <v>352</v>
      </c>
      <c r="B10" s="49">
        <f>SUMIF(A:A,"Korruse tehnopind (KTRP):",B:B)</f>
        <v>0</v>
      </c>
    </row>
    <row r="11" spans="1:29" x14ac:dyDescent="0.3">
      <c r="A11" s="23" t="s">
        <v>353</v>
      </c>
      <c r="B11" s="49">
        <f>SUMIF(A:A,"Korruse kasulik pind (KKP):",B:B)</f>
        <v>162.1</v>
      </c>
      <c r="C11" s="61"/>
    </row>
    <row r="12" spans="1:29" x14ac:dyDescent="0.3">
      <c r="A12" s="23" t="s">
        <v>354</v>
      </c>
      <c r="B12" s="49">
        <f>SUMIF(A:A,"Korruse brutopind (KBP):",B:B)</f>
        <v>201.3</v>
      </c>
      <c r="C12" s="61"/>
    </row>
    <row r="13" spans="1:29" x14ac:dyDescent="0.3">
      <c r="A13" s="23" t="s">
        <v>355</v>
      </c>
      <c r="B13" s="54">
        <v>920.1</v>
      </c>
      <c r="C13" s="61"/>
    </row>
    <row r="14" spans="1:29" x14ac:dyDescent="0.3">
      <c r="A14" s="23" t="s">
        <v>356</v>
      </c>
      <c r="B14" s="54">
        <v>920.1</v>
      </c>
      <c r="C14" s="61"/>
    </row>
    <row r="15" spans="1:29" x14ac:dyDescent="0.3">
      <c r="A15" s="23" t="s">
        <v>368</v>
      </c>
      <c r="B15" s="54">
        <v>40.57</v>
      </c>
      <c r="C15" s="61"/>
    </row>
    <row r="16" spans="1:29" x14ac:dyDescent="0.3">
      <c r="A16" s="23" t="s">
        <v>357</v>
      </c>
      <c r="B16" s="54">
        <v>6</v>
      </c>
    </row>
    <row r="17" spans="1:31" x14ac:dyDescent="0.3">
      <c r="A17" s="23" t="s">
        <v>358</v>
      </c>
      <c r="B17" s="54">
        <v>22.7</v>
      </c>
    </row>
    <row r="18" spans="1:31" x14ac:dyDescent="0.3">
      <c r="A18" s="23" t="s">
        <v>359</v>
      </c>
      <c r="B18" s="54">
        <v>9.1</v>
      </c>
    </row>
    <row r="19" spans="1:31" x14ac:dyDescent="0.3">
      <c r="A19" s="23" t="s">
        <v>360</v>
      </c>
      <c r="B19" s="103">
        <v>6587909.5120000001</v>
      </c>
      <c r="C19" s="61"/>
    </row>
    <row r="20" spans="1:31" x14ac:dyDescent="0.3">
      <c r="A20" s="23" t="s">
        <v>361</v>
      </c>
      <c r="B20" s="103">
        <v>544367.57499999995</v>
      </c>
      <c r="C20" s="61"/>
    </row>
    <row r="21" spans="1:31" x14ac:dyDescent="0.3">
      <c r="A21" s="23" t="s">
        <v>362</v>
      </c>
      <c r="B21" s="103">
        <v>6587930.0580000002</v>
      </c>
      <c r="C21" s="61"/>
    </row>
    <row r="22" spans="1:31" x14ac:dyDescent="0.3">
      <c r="A22" s="23" t="s">
        <v>363</v>
      </c>
      <c r="B22" s="103">
        <v>544374.62699999998</v>
      </c>
      <c r="C22" s="61"/>
    </row>
    <row r="23" spans="1:31" x14ac:dyDescent="0.3">
      <c r="A23" s="23" t="s">
        <v>364</v>
      </c>
      <c r="B23" s="103">
        <v>6587933.8569999998</v>
      </c>
      <c r="C23" s="61"/>
    </row>
    <row r="24" spans="1:31" x14ac:dyDescent="0.3">
      <c r="A24" s="23" t="s">
        <v>365</v>
      </c>
      <c r="B24" s="103">
        <v>544366.4</v>
      </c>
      <c r="C24" s="61"/>
    </row>
    <row r="25" spans="1:31" x14ac:dyDescent="0.3">
      <c r="A25" s="23" t="s">
        <v>366</v>
      </c>
      <c r="B25" s="103">
        <v>6587912.21</v>
      </c>
      <c r="C25" s="61"/>
    </row>
    <row r="26" spans="1:31" x14ac:dyDescent="0.3">
      <c r="A26" s="23" t="s">
        <v>367</v>
      </c>
      <c r="B26" s="103">
        <v>544359.86</v>
      </c>
      <c r="C26" s="61"/>
    </row>
    <row r="28" spans="1:31" x14ac:dyDescent="0.3">
      <c r="A28" s="10" t="str">
        <f>IF(AND('Hoone üldandmed'!B3="",'Hoone üldandmed'!B4=""),"","EKSPLIKATSIOON KORRUSTE KAUPA:")</f>
        <v>EKSPLIKATSIOON KORRUSTE KAUPA:</v>
      </c>
    </row>
    <row r="29" spans="1:31" x14ac:dyDescent="0.3">
      <c r="A29" s="10" t="str">
        <f>IF(AND('Hoone üldandmed'!B3="",'Hoone üldandmed'!B4=""),"",MIN(Tabelid!F:F)&amp;"."&amp;" Korrus")</f>
        <v>1. Korrus</v>
      </c>
      <c r="AC29" s="25">
        <f>IFERROR(IF(FIND(".",A29)=3,LEFT(A29,2),LEFT(A29,1))*1,"")</f>
        <v>1</v>
      </c>
      <c r="AE29" s="22"/>
    </row>
    <row r="30" spans="1:31" x14ac:dyDescent="0.3">
      <c r="A30" s="23" t="str">
        <f>IF(A29="","",Tabelid!D2)</f>
        <v>Korruse üüritav pind (KÜP):</v>
      </c>
      <c r="B30" s="49">
        <f>IF(A30="","",SUMIFS(Eksplikatsioon!F:F,Eksplikatsioon!A:A,AC30,Eksplikatsioon!C:C,Tabelid!E2))</f>
        <v>160.4</v>
      </c>
      <c r="AC30" s="25">
        <f>AC29</f>
        <v>1</v>
      </c>
    </row>
    <row r="31" spans="1:31" x14ac:dyDescent="0.3">
      <c r="A31" s="23" t="str">
        <f>IF(A30="","",Tabelid!D3)</f>
        <v>Korruse vertikaalsete ühendusteede pind (KÜTP):</v>
      </c>
      <c r="B31" s="49">
        <f>IF(A31="","",SUMIFS(Eksplikatsioon!F:F,Eksplikatsioon!A:A,AC31,Eksplikatsioon!C:C,Tabelid!E3))</f>
        <v>0</v>
      </c>
      <c r="D31" s="41"/>
      <c r="AC31" s="25">
        <f t="shared" ref="AC31:AC38" si="0">AC30</f>
        <v>1</v>
      </c>
    </row>
    <row r="32" spans="1:31" x14ac:dyDescent="0.3">
      <c r="A32" s="23" t="str">
        <f>IF(A31="","",Tabelid!D4)</f>
        <v>Korruse tehnopind (KTRP):</v>
      </c>
      <c r="B32" s="49">
        <f>IF(A32="","",SUMIFS(Eksplikatsioon!F:F,Eksplikatsioon!A:A,AC32,Eksplikatsioon!C:C,Tabelid!E4))</f>
        <v>0</v>
      </c>
      <c r="D32" s="41"/>
      <c r="AC32" s="25">
        <f t="shared" si="0"/>
        <v>1</v>
      </c>
    </row>
    <row r="33" spans="1:29" x14ac:dyDescent="0.3">
      <c r="A33" s="23" t="str">
        <f>IF(A32="","",Tabelid!D5)</f>
        <v>Korruse netopind (KNP):</v>
      </c>
      <c r="B33" s="49">
        <f>IF(A33="","",SUM(B30:B32)+B38)</f>
        <v>160.4</v>
      </c>
      <c r="D33" s="41"/>
      <c r="E33" s="28"/>
      <c r="AC33" s="25">
        <f t="shared" si="0"/>
        <v>1</v>
      </c>
    </row>
    <row r="34" spans="1:29" x14ac:dyDescent="0.3">
      <c r="A34" s="23" t="str">
        <f>IF(A33="","",Tabelid!D6)</f>
        <v>Korruse suletud netopind (KSNP):</v>
      </c>
      <c r="B34" s="49">
        <f>IF(A34="","",SUMIFS(Eksplikatsioon!G:G,Eksplikatsioon!A:A,AC34))</f>
        <v>152.5</v>
      </c>
      <c r="D34" s="41"/>
      <c r="AC34" s="25">
        <f>AC33</f>
        <v>1</v>
      </c>
    </row>
    <row r="35" spans="1:29" x14ac:dyDescent="0.3">
      <c r="A35" s="23" t="str">
        <f>IF(A33="","",Tabelid!D7)</f>
        <v>Korruse kasulik pind (KKP):</v>
      </c>
      <c r="B35" s="54">
        <v>162.1</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1</v>
      </c>
    </row>
    <row r="36" spans="1:29" x14ac:dyDescent="0.3">
      <c r="A36" s="23" t="str">
        <f>IF(A35="","",Tabelid!D8)</f>
        <v>Korruse brutopind (KBP):</v>
      </c>
      <c r="B36" s="54">
        <v>201.3</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1</v>
      </c>
    </row>
    <row r="37" spans="1:29" x14ac:dyDescent="0.3">
      <c r="A37" s="23" t="str">
        <f>IF(A36="","",Tabelid!D9)</f>
        <v>Korruse avatud netopind (KANP):</v>
      </c>
      <c r="B37" s="49">
        <f>IF(A37="","",SUMIFS(Eksplikatsioon!F:F,Eksplikatsioon!A:A,AC37,Eksplikatsioon!C:C,Tabelid!E9))</f>
        <v>0</v>
      </c>
      <c r="D37" s="41"/>
      <c r="AC37" s="25">
        <f t="shared" si="0"/>
        <v>1</v>
      </c>
    </row>
    <row r="38" spans="1:29" x14ac:dyDescent="0.3">
      <c r="A38" s="23" t="str">
        <f>IF(A37="","",Tabelid!D10)</f>
        <v>Korruse passiivne vakantsus (KPV):</v>
      </c>
      <c r="B38" s="49">
        <f>IF(A38="","",SUMIFS(Eksplikatsioon!F:F,Eksplikatsioon!A:A,AC38,Eksplikatsioon!C:C,Tabelid!E10))</f>
        <v>0</v>
      </c>
      <c r="D38" s="41"/>
      <c r="AC38" s="25">
        <f t="shared" si="0"/>
        <v>1</v>
      </c>
    </row>
    <row r="39" spans="1:29" x14ac:dyDescent="0.3">
      <c r="A39" s="10" t="str">
        <f>IF(COUNTIF(Tabelid!G:G,TRUE)/10-Tabelid!H11&gt;0,MIN(Tabelid!F:F)+Tabelid!H11&amp;"."&amp;" Korrus","")</f>
        <v/>
      </c>
      <c r="D39" s="41"/>
      <c r="AC39" s="25" t="str">
        <f>IFERROR(IF(FIND(".",A39)=3,LEFT(A39,2),LEFT(A39,1))*1,"")</f>
        <v/>
      </c>
    </row>
    <row r="40" spans="1:29" x14ac:dyDescent="0.3">
      <c r="A40" s="23" t="str">
        <f>IF(A39="","",Tabelid!D12)</f>
        <v/>
      </c>
      <c r="B40" s="49" t="str">
        <f>IF(A40="","",SUMIFS(Eksplikatsioon!F:F,Eksplikatsioon!A:A,AC40,Eksplikatsioon!C:C,Tabelid!E12))</f>
        <v/>
      </c>
      <c r="D40" s="41"/>
      <c r="AC40" s="25" t="str">
        <f>AC39</f>
        <v/>
      </c>
    </row>
    <row r="41" spans="1:29" x14ac:dyDescent="0.3">
      <c r="A41" s="23" t="str">
        <f>IF(A40="","",Tabelid!D13)</f>
        <v/>
      </c>
      <c r="B41" s="49" t="str">
        <f>IF(A41="","",SUMIFS(Eksplikatsioon!F:F,Eksplikatsioon!A:A,AC41,Eksplikatsioon!C:C,Tabelid!E13))</f>
        <v/>
      </c>
      <c r="D41" s="41"/>
      <c r="AC41" s="25" t="str">
        <f t="shared" ref="AC41:AC48" si="1">AC40</f>
        <v/>
      </c>
    </row>
    <row r="42" spans="1:29" x14ac:dyDescent="0.3">
      <c r="A42" s="23" t="str">
        <f>IF(A41="","",Tabelid!D14)</f>
        <v/>
      </c>
      <c r="B42" s="49" t="str">
        <f>IF(A42="","",SUMIFS(Eksplikatsioon!F:F,Eksplikatsioon!A:A,AC42,Eksplikatsioon!C:C,Tabelid!E14))</f>
        <v/>
      </c>
      <c r="D42" s="41"/>
      <c r="AC42" s="25" t="str">
        <f t="shared" si="1"/>
        <v/>
      </c>
    </row>
    <row r="43" spans="1:29" x14ac:dyDescent="0.3">
      <c r="A43" s="23" t="str">
        <f>IF(A42="","",Tabelid!D15)</f>
        <v/>
      </c>
      <c r="B43" s="49" t="str">
        <f>IF(A43="","",SUM(B40:B42)+B48)</f>
        <v/>
      </c>
      <c r="D43" s="41"/>
      <c r="AC43" s="25" t="str">
        <f t="shared" si="1"/>
        <v/>
      </c>
    </row>
    <row r="44" spans="1:29" x14ac:dyDescent="0.3">
      <c r="A44" s="23" t="str">
        <f>IF(A43="","",Tabelid!D16)</f>
        <v/>
      </c>
      <c r="B44" s="49" t="str">
        <f>IF(A44="","",SUMIFS(Eksplikatsioon!G:G,Eksplikatsioon!A:A,AC44))</f>
        <v/>
      </c>
      <c r="D44" s="41"/>
      <c r="AC44" s="25" t="str">
        <f>AC43</f>
        <v/>
      </c>
    </row>
    <row r="45" spans="1:29" x14ac:dyDescent="0.3">
      <c r="A45" s="23" t="str">
        <f>IF(A43="","",Tabelid!D17)</f>
        <v/>
      </c>
      <c r="B45" s="54"/>
      <c r="D45" s="24"/>
      <c r="E45" s="24"/>
      <c r="F45" s="24"/>
      <c r="G45" s="24"/>
      <c r="H45" s="24"/>
      <c r="I45" s="24"/>
      <c r="J45" s="24"/>
      <c r="K45" s="24"/>
      <c r="L45" s="24"/>
      <c r="M45" s="24"/>
      <c r="N45" s="24"/>
      <c r="O45" s="24"/>
      <c r="P45" s="24"/>
      <c r="Q45" s="24"/>
      <c r="R45" s="24"/>
      <c r="S45" s="24"/>
      <c r="T45" s="24"/>
      <c r="U45" s="24"/>
      <c r="V45" s="24"/>
      <c r="W45" s="24"/>
      <c r="X45" s="24"/>
      <c r="Y45" s="24"/>
      <c r="Z45" s="24"/>
      <c r="AA45" s="24"/>
      <c r="AC45" s="25" t="str">
        <f>AC43</f>
        <v/>
      </c>
    </row>
    <row r="46" spans="1:29" x14ac:dyDescent="0.3">
      <c r="A46" s="23" t="str">
        <f>IF(A45="","",Tabelid!D18)</f>
        <v/>
      </c>
      <c r="B46" s="54"/>
      <c r="D46" s="24"/>
      <c r="E46" s="24"/>
      <c r="F46" s="24"/>
      <c r="G46" s="24"/>
      <c r="H46" s="24"/>
      <c r="I46" s="24"/>
      <c r="J46" s="24"/>
      <c r="K46" s="24"/>
      <c r="L46" s="24"/>
      <c r="M46" s="24"/>
      <c r="N46" s="24"/>
      <c r="O46" s="24"/>
      <c r="P46" s="24"/>
      <c r="Q46" s="24"/>
      <c r="R46" s="24"/>
      <c r="S46" s="24"/>
      <c r="T46" s="24"/>
      <c r="U46" s="24"/>
      <c r="V46" s="24"/>
      <c r="W46" s="24"/>
      <c r="X46" s="24"/>
      <c r="Y46" s="24"/>
      <c r="Z46" s="24"/>
      <c r="AA46" s="24"/>
      <c r="AC46" s="25" t="str">
        <f t="shared" si="1"/>
        <v/>
      </c>
    </row>
    <row r="47" spans="1:29" x14ac:dyDescent="0.3">
      <c r="A47" s="23" t="str">
        <f>IF(A46="","",Tabelid!D19)</f>
        <v/>
      </c>
      <c r="B47" s="49" t="str">
        <f>IF(A47="","",SUMIFS(Eksplikatsioon!F:F,Eksplikatsioon!A:A,AC47,Eksplikatsioon!C:C,Tabelid!E19))</f>
        <v/>
      </c>
      <c r="AC47" s="25" t="str">
        <f t="shared" si="1"/>
        <v/>
      </c>
    </row>
    <row r="48" spans="1:29" x14ac:dyDescent="0.3">
      <c r="A48" s="23" t="str">
        <f>IF(A47="","",Tabelid!D20)</f>
        <v/>
      </c>
      <c r="B48" s="49" t="str">
        <f>IF(A48="","",SUMIFS(Eksplikatsioon!F:F,Eksplikatsioon!A:A,AC48,Eksplikatsioon!C:C,Tabelid!E20))</f>
        <v/>
      </c>
      <c r="AC48" s="25" t="str">
        <f t="shared" si="1"/>
        <v/>
      </c>
    </row>
    <row r="49" spans="1:29" x14ac:dyDescent="0.3">
      <c r="A49" s="10" t="str">
        <f>IF(COUNTIF(Tabelid!G:G,TRUE)/10-Tabelid!H21&gt;0,MIN(Tabelid!F:F)+Tabelid!H21&amp;"."&amp;" Korrus","")</f>
        <v/>
      </c>
      <c r="AC49" s="25" t="str">
        <f>IFERROR(IF(FIND(".",A49)=3,LEFT(A49,2),LEFT(A49,1))*1,"")</f>
        <v/>
      </c>
    </row>
    <row r="50" spans="1:29" x14ac:dyDescent="0.3">
      <c r="A50" s="23" t="str">
        <f>IF(A49="","",Tabelid!D22)</f>
        <v/>
      </c>
      <c r="B50" s="49" t="str">
        <f>IF(A50="","",SUMIFS(Eksplikatsioon!F:F,Eksplikatsioon!A:A,AC50,Eksplikatsioon!C:C,Tabelid!E22))</f>
        <v/>
      </c>
      <c r="AC50" s="25" t="str">
        <f>AC49</f>
        <v/>
      </c>
    </row>
    <row r="51" spans="1:29" x14ac:dyDescent="0.3">
      <c r="A51" s="23" t="str">
        <f>IF(A50="","",Tabelid!D23)</f>
        <v/>
      </c>
      <c r="B51" s="49" t="str">
        <f>IF(A51="","",SUMIFS(Eksplikatsioon!F:F,Eksplikatsioon!A:A,AC51,Eksplikatsioon!C:C,Tabelid!E23))</f>
        <v/>
      </c>
      <c r="AC51" s="25" t="str">
        <f t="shared" ref="AC51:AC58" si="2">AC50</f>
        <v/>
      </c>
    </row>
    <row r="52" spans="1:29" x14ac:dyDescent="0.3">
      <c r="A52" s="23" t="str">
        <f>IF(A51="","",Tabelid!D24)</f>
        <v/>
      </c>
      <c r="B52" s="49" t="str">
        <f>IF(A52="","",SUMIFS(Eksplikatsioon!F:F,Eksplikatsioon!A:A,AC52,Eksplikatsioon!C:C,Tabelid!E24))</f>
        <v/>
      </c>
      <c r="AC52" s="25" t="str">
        <f t="shared" si="2"/>
        <v/>
      </c>
    </row>
    <row r="53" spans="1:29" x14ac:dyDescent="0.3">
      <c r="A53" s="23" t="str">
        <f>IF(A52="","",Tabelid!D25)</f>
        <v/>
      </c>
      <c r="B53" s="49" t="str">
        <f>IF(A53="","",SUM(B50:B52)+B58)</f>
        <v/>
      </c>
      <c r="AC53" s="25" t="str">
        <f t="shared" si="2"/>
        <v/>
      </c>
    </row>
    <row r="54" spans="1:29" x14ac:dyDescent="0.3">
      <c r="A54" s="23" t="str">
        <f>IF(A53="","",Tabelid!D26)</f>
        <v/>
      </c>
      <c r="B54" s="49" t="str">
        <f>IF(A54="","",SUMIFS(Eksplikatsioon!G:G,Eksplikatsioon!A:A,AC54))</f>
        <v/>
      </c>
      <c r="AC54" s="25" t="str">
        <f>AC53</f>
        <v/>
      </c>
    </row>
    <row r="55" spans="1:29" x14ac:dyDescent="0.3">
      <c r="A55" s="23" t="str">
        <f>IF(A53="","",Tabelid!D27)</f>
        <v/>
      </c>
      <c r="B55" s="54"/>
      <c r="D55" s="24"/>
      <c r="E55" s="24"/>
      <c r="F55" s="24"/>
      <c r="G55" s="24"/>
      <c r="H55" s="24"/>
      <c r="I55" s="24"/>
      <c r="J55" s="24"/>
      <c r="K55" s="24"/>
      <c r="L55" s="24"/>
      <c r="M55" s="24"/>
      <c r="N55" s="24"/>
      <c r="O55" s="24"/>
      <c r="P55" s="24"/>
      <c r="Q55" s="24"/>
      <c r="R55" s="24"/>
      <c r="S55" s="24"/>
      <c r="T55" s="24"/>
      <c r="U55" s="24"/>
      <c r="V55" s="24"/>
      <c r="W55" s="24"/>
      <c r="X55" s="24"/>
      <c r="Y55" s="24"/>
      <c r="Z55" s="24"/>
      <c r="AA55" s="24"/>
      <c r="AC55" s="25" t="str">
        <f>AC53</f>
        <v/>
      </c>
    </row>
    <row r="56" spans="1:29" x14ac:dyDescent="0.3">
      <c r="A56" s="23" t="str">
        <f>IF(A55="","",Tabelid!D28)</f>
        <v/>
      </c>
      <c r="B56" s="54"/>
      <c r="D56" s="24"/>
      <c r="E56" s="24"/>
      <c r="F56" s="24"/>
      <c r="G56" s="24"/>
      <c r="H56" s="24"/>
      <c r="I56" s="24"/>
      <c r="J56" s="24"/>
      <c r="K56" s="24"/>
      <c r="L56" s="24"/>
      <c r="M56" s="24"/>
      <c r="N56" s="24"/>
      <c r="O56" s="24"/>
      <c r="P56" s="24"/>
      <c r="Q56" s="24"/>
      <c r="R56" s="24"/>
      <c r="S56" s="24"/>
      <c r="T56" s="24"/>
      <c r="U56" s="24"/>
      <c r="V56" s="24"/>
      <c r="W56" s="24"/>
      <c r="X56" s="24"/>
      <c r="Y56" s="24"/>
      <c r="Z56" s="24"/>
      <c r="AA56" s="24"/>
      <c r="AC56" s="25" t="str">
        <f t="shared" si="2"/>
        <v/>
      </c>
    </row>
    <row r="57" spans="1:29" x14ac:dyDescent="0.3">
      <c r="A57" s="23" t="str">
        <f>IF(A56="","",Tabelid!D29)</f>
        <v/>
      </c>
      <c r="B57" s="49" t="str">
        <f>IF(A57="","",SUMIFS(Eksplikatsioon!F:F,Eksplikatsioon!A:A,AC57,Eksplikatsioon!C:C,Tabelid!E29))</f>
        <v/>
      </c>
      <c r="AC57" s="25" t="str">
        <f t="shared" si="2"/>
        <v/>
      </c>
    </row>
    <row r="58" spans="1:29" x14ac:dyDescent="0.3">
      <c r="A58" s="23" t="str">
        <f>IF(A57="","",Tabelid!D30)</f>
        <v/>
      </c>
      <c r="B58" s="49" t="str">
        <f>IF(A58="","",SUMIFS(Eksplikatsioon!F:F,Eksplikatsioon!A:A,AC58,Eksplikatsioon!C:C,Tabelid!E30))</f>
        <v/>
      </c>
      <c r="AC58" s="25" t="str">
        <f t="shared" si="2"/>
        <v/>
      </c>
    </row>
    <row r="59" spans="1:29" x14ac:dyDescent="0.3">
      <c r="A59" s="10" t="str">
        <f>IF(COUNTIF(Tabelid!G:G,TRUE)/10-Tabelid!H31&gt;0,MIN(Tabelid!F:F)+Tabelid!H31&amp;"."&amp;" Korrus","")</f>
        <v/>
      </c>
      <c r="AC59" s="25" t="str">
        <f>IFERROR(IF(FIND(".",A59)=3,LEFT(A59,2),LEFT(A59,1))*1,"")</f>
        <v/>
      </c>
    </row>
    <row r="60" spans="1:29" x14ac:dyDescent="0.3">
      <c r="A60" s="23" t="str">
        <f>IF(A59="","",Tabelid!D32)</f>
        <v/>
      </c>
      <c r="B60" s="49" t="str">
        <f>IF(A60="","",SUMIFS(Eksplikatsioon!F:F,Eksplikatsioon!A:A,AC60,Eksplikatsioon!C:C,Tabelid!E32))</f>
        <v/>
      </c>
      <c r="AC60" s="25" t="str">
        <f>AC59</f>
        <v/>
      </c>
    </row>
    <row r="61" spans="1:29" x14ac:dyDescent="0.3">
      <c r="A61" s="23" t="str">
        <f>IF(A60="","",Tabelid!D33)</f>
        <v/>
      </c>
      <c r="B61" s="49" t="str">
        <f>IF(A61="","",SUMIFS(Eksplikatsioon!F:F,Eksplikatsioon!A:A,AC61,Eksplikatsioon!C:C,Tabelid!E33))</f>
        <v/>
      </c>
      <c r="AC61" s="25" t="str">
        <f t="shared" ref="AC61:AC68" si="3">AC60</f>
        <v/>
      </c>
    </row>
    <row r="62" spans="1:29" x14ac:dyDescent="0.3">
      <c r="A62" s="23" t="str">
        <f>IF(A61="","",Tabelid!D34)</f>
        <v/>
      </c>
      <c r="B62" s="49" t="str">
        <f>IF(A62="","",SUMIFS(Eksplikatsioon!F:F,Eksplikatsioon!A:A,AC62,Eksplikatsioon!C:C,Tabelid!E34))</f>
        <v/>
      </c>
      <c r="AC62" s="25" t="str">
        <f t="shared" si="3"/>
        <v/>
      </c>
    </row>
    <row r="63" spans="1:29" x14ac:dyDescent="0.3">
      <c r="A63" s="23" t="str">
        <f>IF(A62="","",Tabelid!D35)</f>
        <v/>
      </c>
      <c r="B63" s="49" t="str">
        <f>IF(A63="","",SUM(B60:B62)+B68)</f>
        <v/>
      </c>
      <c r="AC63" s="25" t="str">
        <f t="shared" si="3"/>
        <v/>
      </c>
    </row>
    <row r="64" spans="1:29" x14ac:dyDescent="0.3">
      <c r="A64" s="23" t="str">
        <f>IF(A63="","",Tabelid!D36)</f>
        <v/>
      </c>
      <c r="B64" s="49" t="str">
        <f>IF(A64="","",SUMIFS(Eksplikatsioon!G:G,Eksplikatsioon!A:A,AC64))</f>
        <v/>
      </c>
      <c r="AC64" s="25" t="str">
        <f>AC63</f>
        <v/>
      </c>
    </row>
    <row r="65" spans="1:29" x14ac:dyDescent="0.3">
      <c r="A65" s="23" t="str">
        <f>IF(A63="","",Tabelid!D37)</f>
        <v/>
      </c>
      <c r="B65" s="54"/>
      <c r="D65" s="24"/>
      <c r="E65" s="24"/>
      <c r="F65" s="24"/>
      <c r="G65" s="24"/>
      <c r="H65" s="24"/>
      <c r="I65" s="24"/>
      <c r="J65" s="24"/>
      <c r="K65" s="24"/>
      <c r="L65" s="24"/>
      <c r="M65" s="24"/>
      <c r="N65" s="24"/>
      <c r="O65" s="24"/>
      <c r="P65" s="24"/>
      <c r="Q65" s="24"/>
      <c r="R65" s="24"/>
      <c r="S65" s="24"/>
      <c r="T65" s="24"/>
      <c r="U65" s="24"/>
      <c r="V65" s="24"/>
      <c r="W65" s="24"/>
      <c r="X65" s="24"/>
      <c r="Y65" s="24"/>
      <c r="Z65" s="24"/>
      <c r="AA65" s="24"/>
      <c r="AC65" s="25" t="str">
        <f>AC63</f>
        <v/>
      </c>
    </row>
    <row r="66" spans="1:29" x14ac:dyDescent="0.3">
      <c r="A66" s="23" t="str">
        <f>IF(A65="","",Tabelid!D38)</f>
        <v/>
      </c>
      <c r="B66" s="54"/>
      <c r="D66" s="24"/>
      <c r="E66" s="24"/>
      <c r="F66" s="24"/>
      <c r="G66" s="24"/>
      <c r="H66" s="24"/>
      <c r="I66" s="24"/>
      <c r="J66" s="24"/>
      <c r="K66" s="24"/>
      <c r="L66" s="24"/>
      <c r="M66" s="24"/>
      <c r="N66" s="24"/>
      <c r="O66" s="24"/>
      <c r="P66" s="24"/>
      <c r="Q66" s="24"/>
      <c r="R66" s="24"/>
      <c r="S66" s="24"/>
      <c r="T66" s="24"/>
      <c r="U66" s="24"/>
      <c r="V66" s="24"/>
      <c r="W66" s="24"/>
      <c r="X66" s="24"/>
      <c r="Y66" s="24"/>
      <c r="Z66" s="24"/>
      <c r="AA66" s="24"/>
      <c r="AC66" s="25" t="str">
        <f t="shared" si="3"/>
        <v/>
      </c>
    </row>
    <row r="67" spans="1:29" x14ac:dyDescent="0.3">
      <c r="A67" s="23" t="str">
        <f>IF(A66="","",Tabelid!D39)</f>
        <v/>
      </c>
      <c r="B67" s="49" t="str">
        <f>IF(A67="","",SUMIFS(Eksplikatsioon!F:F,Eksplikatsioon!A:A,AC67,Eksplikatsioon!C:C,Tabelid!E39))</f>
        <v/>
      </c>
      <c r="AC67" s="25" t="str">
        <f t="shared" si="3"/>
        <v/>
      </c>
    </row>
    <row r="68" spans="1:29" x14ac:dyDescent="0.3">
      <c r="A68" s="23" t="str">
        <f>IF(A67="","",Tabelid!D40)</f>
        <v/>
      </c>
      <c r="B68" s="49" t="str">
        <f>IF(A68="","",SUMIFS(Eksplikatsioon!F:F,Eksplikatsioon!A:A,AC68,Eksplikatsioon!C:C,Tabelid!E40))</f>
        <v/>
      </c>
      <c r="AC68" s="25" t="str">
        <f t="shared" si="3"/>
        <v/>
      </c>
    </row>
    <row r="69" spans="1:29" x14ac:dyDescent="0.3">
      <c r="A69" s="10" t="str">
        <f>IF(COUNTIF(Tabelid!G:G,TRUE)/10-Tabelid!H41&gt;0,MIN(Tabelid!F:F)+Tabelid!H41&amp;"."&amp;" Korrus","")</f>
        <v/>
      </c>
      <c r="AC69" s="25" t="str">
        <f>IFERROR(IF(FIND(".",A69)=3,LEFT(A69,2),LEFT(A69,1))*1,"")</f>
        <v/>
      </c>
    </row>
    <row r="70" spans="1:29" x14ac:dyDescent="0.3">
      <c r="A70" s="23" t="str">
        <f>IF(A69="","",Tabelid!D42)</f>
        <v/>
      </c>
      <c r="B70" s="49" t="str">
        <f>IF(A70="","",SUMIFS(Eksplikatsioon!F:F,Eksplikatsioon!A:A,AC70,Eksplikatsioon!C:C,Tabelid!E42))</f>
        <v/>
      </c>
      <c r="AC70" s="25" t="str">
        <f>AC69</f>
        <v/>
      </c>
    </row>
    <row r="71" spans="1:29" x14ac:dyDescent="0.3">
      <c r="A71" s="23" t="str">
        <f>IF(A70="","",Tabelid!D43)</f>
        <v/>
      </c>
      <c r="B71" s="49" t="str">
        <f>IF(A71="","",SUMIFS(Eksplikatsioon!F:F,Eksplikatsioon!A:A,AC71,Eksplikatsioon!C:C,Tabelid!E43))</f>
        <v/>
      </c>
      <c r="AC71" s="25" t="str">
        <f t="shared" ref="AC71:AC78" si="4">AC70</f>
        <v/>
      </c>
    </row>
    <row r="72" spans="1:29" x14ac:dyDescent="0.3">
      <c r="A72" s="23" t="str">
        <f>IF(A71="","",Tabelid!D44)</f>
        <v/>
      </c>
      <c r="B72" s="49" t="str">
        <f>IF(A72="","",SUMIFS(Eksplikatsioon!F:F,Eksplikatsioon!A:A,AC72,Eksplikatsioon!C:C,Tabelid!E44))</f>
        <v/>
      </c>
      <c r="AC72" s="25" t="str">
        <f t="shared" si="4"/>
        <v/>
      </c>
    </row>
    <row r="73" spans="1:29" x14ac:dyDescent="0.3">
      <c r="A73" s="23" t="str">
        <f>IF(A72="","",Tabelid!D45)</f>
        <v/>
      </c>
      <c r="B73" s="49" t="str">
        <f>IF(A73="","",SUM(B70:B72)+B78)</f>
        <v/>
      </c>
      <c r="AC73" s="25" t="str">
        <f t="shared" si="4"/>
        <v/>
      </c>
    </row>
    <row r="74" spans="1:29" x14ac:dyDescent="0.3">
      <c r="A74" s="23" t="str">
        <f>IF(A73="","",Tabelid!D46)</f>
        <v/>
      </c>
      <c r="B74" s="49" t="str">
        <f>IF(A74="","",SUMIFS(Eksplikatsioon!G:G,Eksplikatsioon!A:A,AC74))</f>
        <v/>
      </c>
      <c r="AC74" s="25" t="str">
        <f>AC73</f>
        <v/>
      </c>
    </row>
    <row r="75" spans="1:29" x14ac:dyDescent="0.3">
      <c r="A75" s="23" t="str">
        <f>IF(A73="","",Tabelid!D47)</f>
        <v/>
      </c>
      <c r="B75" s="54"/>
      <c r="D75" s="24"/>
      <c r="E75" s="24"/>
      <c r="F75" s="24"/>
      <c r="G75" s="24"/>
      <c r="H75" s="24"/>
      <c r="I75" s="24"/>
      <c r="J75" s="24"/>
      <c r="K75" s="24"/>
      <c r="L75" s="24"/>
      <c r="M75" s="24"/>
      <c r="N75" s="24"/>
      <c r="O75" s="24"/>
      <c r="P75" s="24"/>
      <c r="Q75" s="24"/>
      <c r="R75" s="24"/>
      <c r="S75" s="24"/>
      <c r="T75" s="24"/>
      <c r="U75" s="24"/>
      <c r="V75" s="24"/>
      <c r="W75" s="24"/>
      <c r="X75" s="24"/>
      <c r="Y75" s="24"/>
      <c r="Z75" s="24"/>
      <c r="AA75" s="24"/>
      <c r="AC75" s="25" t="str">
        <f>AC73</f>
        <v/>
      </c>
    </row>
    <row r="76" spans="1:29" x14ac:dyDescent="0.3">
      <c r="A76" s="23" t="str">
        <f>IF(A75="","",Tabelid!D48)</f>
        <v/>
      </c>
      <c r="B76" s="54"/>
      <c r="D76" s="24"/>
      <c r="E76" s="24"/>
      <c r="F76" s="24"/>
      <c r="G76" s="24"/>
      <c r="H76" s="24"/>
      <c r="I76" s="24"/>
      <c r="J76" s="24"/>
      <c r="K76" s="24"/>
      <c r="L76" s="24"/>
      <c r="M76" s="24"/>
      <c r="N76" s="24"/>
      <c r="O76" s="24"/>
      <c r="P76" s="24"/>
      <c r="Q76" s="24"/>
      <c r="R76" s="24"/>
      <c r="S76" s="24"/>
      <c r="T76" s="24"/>
      <c r="U76" s="24"/>
      <c r="V76" s="24"/>
      <c r="W76" s="24"/>
      <c r="X76" s="24"/>
      <c r="Y76" s="24"/>
      <c r="Z76" s="24"/>
      <c r="AA76" s="24"/>
      <c r="AC76" s="25" t="str">
        <f t="shared" si="4"/>
        <v/>
      </c>
    </row>
    <row r="77" spans="1:29" x14ac:dyDescent="0.3">
      <c r="A77" s="23" t="str">
        <f>IF(A76="","",Tabelid!D49)</f>
        <v/>
      </c>
      <c r="B77" s="49" t="str">
        <f>IF(A77="","",SUMIFS(Eksplikatsioon!F:F,Eksplikatsioon!A:A,AC77,Eksplikatsioon!C:C,Tabelid!E49))</f>
        <v/>
      </c>
      <c r="AC77" s="25" t="str">
        <f t="shared" si="4"/>
        <v/>
      </c>
    </row>
    <row r="78" spans="1:29" x14ac:dyDescent="0.3">
      <c r="A78" s="23" t="str">
        <f>IF(A77="","",Tabelid!D50)</f>
        <v/>
      </c>
      <c r="B78" s="49" t="str">
        <f>IF(A78="","",SUMIFS(Eksplikatsioon!F:F,Eksplikatsioon!A:A,AC78,Eksplikatsioon!C:C,Tabelid!E50))</f>
        <v/>
      </c>
      <c r="AC78" s="25" t="str">
        <f t="shared" si="4"/>
        <v/>
      </c>
    </row>
    <row r="79" spans="1:29" x14ac:dyDescent="0.3">
      <c r="A79" s="10" t="str">
        <f>IF(COUNTIF(Tabelid!G:G,TRUE)/10-Tabelid!H51&gt;0,MIN(Tabelid!F:F)+Tabelid!H51&amp;"."&amp;" Korrus","")</f>
        <v/>
      </c>
      <c r="AC79" s="25" t="str">
        <f>IFERROR(IF(FIND(".",A79)=3,LEFT(A79,2),LEFT(A79,1))*1,"")</f>
        <v/>
      </c>
    </row>
    <row r="80" spans="1:29" x14ac:dyDescent="0.3">
      <c r="A80" s="23" t="str">
        <f>IF(A79="","",Tabelid!D52)</f>
        <v/>
      </c>
      <c r="B80" s="49" t="str">
        <f>IF(A80="","",SUMIFS(Eksplikatsioon!F:F,Eksplikatsioon!A:A,AC80,Eksplikatsioon!C:C,Tabelid!E52))</f>
        <v/>
      </c>
      <c r="AC80" s="25" t="str">
        <f>AC79</f>
        <v/>
      </c>
    </row>
    <row r="81" spans="1:29" x14ac:dyDescent="0.3">
      <c r="A81" s="23" t="str">
        <f>IF(A80="","",Tabelid!D53)</f>
        <v/>
      </c>
      <c r="B81" s="49" t="str">
        <f>IF(A81="","",SUMIFS(Eksplikatsioon!F:F,Eksplikatsioon!A:A,AC81,Eksplikatsioon!C:C,Tabelid!E53))</f>
        <v/>
      </c>
      <c r="AC81" s="25" t="str">
        <f t="shared" ref="AC81:AC88" si="5">AC80</f>
        <v/>
      </c>
    </row>
    <row r="82" spans="1:29" x14ac:dyDescent="0.3">
      <c r="A82" s="23" t="str">
        <f>IF(A81="","",Tabelid!D54)</f>
        <v/>
      </c>
      <c r="B82" s="49" t="str">
        <f>IF(A82="","",SUMIFS(Eksplikatsioon!F:F,Eksplikatsioon!A:A,AC82,Eksplikatsioon!C:C,Tabelid!E54))</f>
        <v/>
      </c>
      <c r="AC82" s="25" t="str">
        <f t="shared" si="5"/>
        <v/>
      </c>
    </row>
    <row r="83" spans="1:29" x14ac:dyDescent="0.3">
      <c r="A83" s="23" t="str">
        <f>IF(A82="","",Tabelid!D55)</f>
        <v/>
      </c>
      <c r="B83" s="49" t="str">
        <f>IF(A83="","",SUM(B80:B82)+B88)</f>
        <v/>
      </c>
      <c r="AC83" s="25" t="str">
        <f t="shared" si="5"/>
        <v/>
      </c>
    </row>
    <row r="84" spans="1:29" x14ac:dyDescent="0.3">
      <c r="A84" s="23" t="str">
        <f>IF(A83="","",Tabelid!D56)</f>
        <v/>
      </c>
      <c r="B84" s="49" t="str">
        <f>IF(A84="","",SUMIFS(Eksplikatsioon!G:G,Eksplikatsioon!A:A,AC84))</f>
        <v/>
      </c>
      <c r="AC84" s="25" t="str">
        <f>AC83</f>
        <v/>
      </c>
    </row>
    <row r="85" spans="1:29" x14ac:dyDescent="0.3">
      <c r="A85" s="23" t="str">
        <f>IF(A83="","",Tabelid!D57)</f>
        <v/>
      </c>
      <c r="B85" s="54"/>
      <c r="D85" s="24"/>
      <c r="E85" s="24"/>
      <c r="F85" s="24"/>
      <c r="G85" s="24"/>
      <c r="H85" s="24"/>
      <c r="I85" s="24"/>
      <c r="J85" s="24"/>
      <c r="K85" s="24"/>
      <c r="L85" s="24"/>
      <c r="M85" s="24"/>
      <c r="N85" s="24"/>
      <c r="O85" s="24"/>
      <c r="P85" s="24"/>
      <c r="Q85" s="24"/>
      <c r="R85" s="24"/>
      <c r="S85" s="24"/>
      <c r="T85" s="24"/>
      <c r="U85" s="24"/>
      <c r="V85" s="24"/>
      <c r="W85" s="24"/>
      <c r="X85" s="24"/>
      <c r="Y85" s="24"/>
      <c r="Z85" s="24"/>
      <c r="AA85" s="24"/>
      <c r="AC85" s="25" t="str">
        <f>AC83</f>
        <v/>
      </c>
    </row>
    <row r="86" spans="1:29" x14ac:dyDescent="0.3">
      <c r="A86" s="23" t="str">
        <f>IF(A85="","",Tabelid!D58)</f>
        <v/>
      </c>
      <c r="B86" s="54"/>
      <c r="D86" s="24"/>
      <c r="E86" s="24"/>
      <c r="F86" s="24"/>
      <c r="G86" s="24"/>
      <c r="H86" s="24"/>
      <c r="I86" s="24"/>
      <c r="J86" s="24"/>
      <c r="K86" s="24"/>
      <c r="L86" s="24"/>
      <c r="M86" s="24"/>
      <c r="N86" s="24"/>
      <c r="O86" s="24"/>
      <c r="P86" s="24"/>
      <c r="Q86" s="24"/>
      <c r="R86" s="24"/>
      <c r="S86" s="24"/>
      <c r="T86" s="24"/>
      <c r="U86" s="24"/>
      <c r="V86" s="24"/>
      <c r="W86" s="24"/>
      <c r="X86" s="24"/>
      <c r="Y86" s="24"/>
      <c r="Z86" s="24"/>
      <c r="AA86" s="24"/>
      <c r="AC86" s="25" t="str">
        <f t="shared" si="5"/>
        <v/>
      </c>
    </row>
    <row r="87" spans="1:29" x14ac:dyDescent="0.3">
      <c r="A87" s="23" t="str">
        <f>IF(A86="","",Tabelid!D59)</f>
        <v/>
      </c>
      <c r="B87" s="49" t="str">
        <f>IF(A87="","",SUMIFS(Eksplikatsioon!F:F,Eksplikatsioon!A:A,AC87,Eksplikatsioon!C:C,Tabelid!E59))</f>
        <v/>
      </c>
      <c r="AC87" s="25" t="str">
        <f t="shared" si="5"/>
        <v/>
      </c>
    </row>
    <row r="88" spans="1:29" x14ac:dyDescent="0.3">
      <c r="A88" s="23" t="str">
        <f>IF(A87="","",Tabelid!D60)</f>
        <v/>
      </c>
      <c r="B88" s="49" t="str">
        <f>IF(A88="","",SUMIFS(Eksplikatsioon!F:F,Eksplikatsioon!A:A,AC88,Eksplikatsioon!C:C,Tabelid!E60))</f>
        <v/>
      </c>
      <c r="AC88" s="25" t="str">
        <f t="shared" si="5"/>
        <v/>
      </c>
    </row>
    <row r="89" spans="1:29" x14ac:dyDescent="0.3">
      <c r="A89" s="10" t="str">
        <f>IF(COUNTIF(Tabelid!G:G,TRUE)/10-Tabelid!H61&gt;0,MIN(Tabelid!F:F)+Tabelid!H61&amp;"."&amp;" Korrus","")</f>
        <v/>
      </c>
      <c r="AC89" s="25" t="str">
        <f>IFERROR(IF(FIND(".",A89)=3,LEFT(A89,2),LEFT(A89,1))*1,"")</f>
        <v/>
      </c>
    </row>
    <row r="90" spans="1:29" x14ac:dyDescent="0.3">
      <c r="A90" s="23" t="str">
        <f>IF(A89="","",Tabelid!D62)</f>
        <v/>
      </c>
      <c r="B90" s="49" t="str">
        <f>IF(A90="","",SUMIFS(Eksplikatsioon!F:F,Eksplikatsioon!A:A,AC90,Eksplikatsioon!C:C,Tabelid!E62))</f>
        <v/>
      </c>
      <c r="AC90" s="25" t="str">
        <f>AC89</f>
        <v/>
      </c>
    </row>
    <row r="91" spans="1:29" x14ac:dyDescent="0.3">
      <c r="A91" s="23" t="str">
        <f>IF(A90="","",Tabelid!D63)</f>
        <v/>
      </c>
      <c r="B91" s="49" t="str">
        <f>IF(A91="","",SUMIFS(Eksplikatsioon!F:F,Eksplikatsioon!A:A,AC91,Eksplikatsioon!C:C,Tabelid!E63))</f>
        <v/>
      </c>
      <c r="AC91" s="25" t="str">
        <f t="shared" ref="AC91:AC98" si="6">AC90</f>
        <v/>
      </c>
    </row>
    <row r="92" spans="1:29" x14ac:dyDescent="0.3">
      <c r="A92" s="23" t="str">
        <f>IF(A91="","",Tabelid!D64)</f>
        <v/>
      </c>
      <c r="B92" s="49" t="str">
        <f>IF(A92="","",SUMIFS(Eksplikatsioon!F:F,Eksplikatsioon!A:A,AC92,Eksplikatsioon!C:C,Tabelid!E64))</f>
        <v/>
      </c>
      <c r="AC92" s="25" t="str">
        <f t="shared" si="6"/>
        <v/>
      </c>
    </row>
    <row r="93" spans="1:29" x14ac:dyDescent="0.3">
      <c r="A93" s="23" t="str">
        <f>IF(A92="","",Tabelid!D65)</f>
        <v/>
      </c>
      <c r="B93" s="49" t="str">
        <f>IF(A93="","",SUM(B90:B92)+B98)</f>
        <v/>
      </c>
      <c r="AC93" s="25" t="str">
        <f t="shared" si="6"/>
        <v/>
      </c>
    </row>
    <row r="94" spans="1:29" x14ac:dyDescent="0.3">
      <c r="A94" s="23" t="str">
        <f>IF(A93="","",Tabelid!D66)</f>
        <v/>
      </c>
      <c r="B94" s="49" t="str">
        <f>IF(A94="","",SUMIFS(Eksplikatsioon!G:G,Eksplikatsioon!A:A,AC94))</f>
        <v/>
      </c>
      <c r="AC94" s="25" t="str">
        <f>AC93</f>
        <v/>
      </c>
    </row>
    <row r="95" spans="1:29" x14ac:dyDescent="0.3">
      <c r="A95" s="23" t="str">
        <f>IF(A93="","",Tabelid!D67)</f>
        <v/>
      </c>
      <c r="B95" s="54"/>
      <c r="D95" s="24"/>
      <c r="E95" s="24"/>
      <c r="F95" s="24"/>
      <c r="G95" s="24"/>
      <c r="H95" s="24"/>
      <c r="I95" s="24"/>
      <c r="J95" s="24"/>
      <c r="K95" s="24"/>
      <c r="L95" s="24"/>
      <c r="M95" s="24"/>
      <c r="N95" s="24"/>
      <c r="O95" s="24"/>
      <c r="P95" s="24"/>
      <c r="Q95" s="24"/>
      <c r="R95" s="24"/>
      <c r="S95" s="24"/>
      <c r="T95" s="24"/>
      <c r="U95" s="24"/>
      <c r="V95" s="24"/>
      <c r="W95" s="24"/>
      <c r="X95" s="24"/>
      <c r="Y95" s="24"/>
      <c r="Z95" s="24"/>
      <c r="AA95" s="24"/>
      <c r="AC95" s="25" t="str">
        <f>AC93</f>
        <v/>
      </c>
    </row>
    <row r="96" spans="1:29" x14ac:dyDescent="0.3">
      <c r="A96" s="23" t="str">
        <f>IF(A95="","",Tabelid!D68)</f>
        <v/>
      </c>
      <c r="B96" s="54"/>
      <c r="D96" s="24"/>
      <c r="E96" s="24"/>
      <c r="F96" s="24"/>
      <c r="G96" s="24"/>
      <c r="H96" s="24"/>
      <c r="I96" s="24"/>
      <c r="J96" s="24"/>
      <c r="K96" s="24"/>
      <c r="L96" s="24"/>
      <c r="M96" s="24"/>
      <c r="N96" s="24"/>
      <c r="O96" s="24"/>
      <c r="P96" s="24"/>
      <c r="Q96" s="24"/>
      <c r="R96" s="24"/>
      <c r="S96" s="24"/>
      <c r="T96" s="24"/>
      <c r="U96" s="24"/>
      <c r="V96" s="24"/>
      <c r="W96" s="24"/>
      <c r="X96" s="24"/>
      <c r="Y96" s="24"/>
      <c r="Z96" s="24"/>
      <c r="AA96" s="24"/>
      <c r="AC96" s="25" t="str">
        <f t="shared" si="6"/>
        <v/>
      </c>
    </row>
    <row r="97" spans="1:29" x14ac:dyDescent="0.3">
      <c r="A97" s="23" t="str">
        <f>IF(A96="","",Tabelid!D69)</f>
        <v/>
      </c>
      <c r="B97" s="49" t="str">
        <f>IF(A97="","",SUMIFS(Eksplikatsioon!F:F,Eksplikatsioon!A:A,AC97,Eksplikatsioon!C:C,Tabelid!E69))</f>
        <v/>
      </c>
      <c r="AC97" s="25" t="str">
        <f t="shared" si="6"/>
        <v/>
      </c>
    </row>
    <row r="98" spans="1:29" x14ac:dyDescent="0.3">
      <c r="A98" s="23" t="str">
        <f>IF(A97="","",Tabelid!D70)</f>
        <v/>
      </c>
      <c r="B98" s="49" t="str">
        <f>IF(A98="","",SUMIFS(Eksplikatsioon!F:F,Eksplikatsioon!A:A,AC98,Eksplikatsioon!C:C,Tabelid!E70))</f>
        <v/>
      </c>
      <c r="AC98" s="25" t="str">
        <f t="shared" si="6"/>
        <v/>
      </c>
    </row>
    <row r="99" spans="1:29" x14ac:dyDescent="0.3">
      <c r="A99" s="10" t="str">
        <f>IF(COUNTIF(Tabelid!G:G,TRUE)/10-Tabelid!H71&gt;0,MIN(Tabelid!F:F)+Tabelid!H71&amp;"."&amp;" Korrus","")</f>
        <v/>
      </c>
      <c r="AC99" s="25" t="str">
        <f>IFERROR(IF(FIND(".",A99)=3,LEFT(A99,2),LEFT(A99,1))*1,"")</f>
        <v/>
      </c>
    </row>
    <row r="100" spans="1:29" x14ac:dyDescent="0.3">
      <c r="A100" s="23" t="str">
        <f>IF(A99="","",Tabelid!D72)</f>
        <v/>
      </c>
      <c r="B100" s="49" t="str">
        <f>IF(A100="","",SUMIFS(Eksplikatsioon!F:F,Eksplikatsioon!A:A,AC100,Eksplikatsioon!C:C,Tabelid!E72))</f>
        <v/>
      </c>
      <c r="AC100" s="25" t="str">
        <f>AC99</f>
        <v/>
      </c>
    </row>
    <row r="101" spans="1:29" x14ac:dyDescent="0.3">
      <c r="A101" s="23" t="str">
        <f>IF(A100="","",Tabelid!D73)</f>
        <v/>
      </c>
      <c r="B101" s="49" t="str">
        <f>IF(A101="","",SUMIFS(Eksplikatsioon!F:F,Eksplikatsioon!A:A,AC101,Eksplikatsioon!C:C,Tabelid!E73))</f>
        <v/>
      </c>
      <c r="AC101" s="25" t="str">
        <f t="shared" ref="AC101:AC108" si="7">AC100</f>
        <v/>
      </c>
    </row>
    <row r="102" spans="1:29" x14ac:dyDescent="0.3">
      <c r="A102" s="23" t="str">
        <f>IF(A101="","",Tabelid!D74)</f>
        <v/>
      </c>
      <c r="B102" s="49" t="str">
        <f>IF(A102="","",SUMIFS(Eksplikatsioon!F:F,Eksplikatsioon!A:A,AC102,Eksplikatsioon!C:C,Tabelid!E74))</f>
        <v/>
      </c>
      <c r="AC102" s="25" t="str">
        <f t="shared" si="7"/>
        <v/>
      </c>
    </row>
    <row r="103" spans="1:29" x14ac:dyDescent="0.3">
      <c r="A103" s="23" t="str">
        <f>IF(A102="","",Tabelid!D75)</f>
        <v/>
      </c>
      <c r="B103" s="49" t="str">
        <f>IF(A103="","",SUM(B100:B102)+B108)</f>
        <v/>
      </c>
      <c r="AC103" s="25" t="str">
        <f t="shared" si="7"/>
        <v/>
      </c>
    </row>
    <row r="104" spans="1:29" x14ac:dyDescent="0.3">
      <c r="A104" s="23" t="str">
        <f>IF(A103="","",Tabelid!D76)</f>
        <v/>
      </c>
      <c r="B104" s="49" t="str">
        <f>IF(A104="","",SUMIFS(Eksplikatsioon!G:G,Eksplikatsioon!A:A,AC104))</f>
        <v/>
      </c>
      <c r="AC104" s="25" t="str">
        <f>AC103</f>
        <v/>
      </c>
    </row>
    <row r="105" spans="1:29" x14ac:dyDescent="0.3">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3">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3">
      <c r="A107" s="23" t="str">
        <f>IF(A106="","",Tabelid!D79)</f>
        <v/>
      </c>
      <c r="B107" s="49" t="str">
        <f>IF(A107="","",SUMIFS(Eksplikatsioon!F:F,Eksplikatsioon!A:A,AC107,Eksplikatsioon!C:C,Tabelid!E79))</f>
        <v/>
      </c>
      <c r="AC107" s="25" t="str">
        <f t="shared" si="7"/>
        <v/>
      </c>
    </row>
    <row r="108" spans="1:29" x14ac:dyDescent="0.3">
      <c r="A108" s="23" t="str">
        <f>IF(A107="","",Tabelid!D80)</f>
        <v/>
      </c>
      <c r="B108" s="49" t="str">
        <f>IF(A108="","",SUMIFS(Eksplikatsioon!F:F,Eksplikatsioon!A:A,AC108,Eksplikatsioon!C:C,Tabelid!E80))</f>
        <v/>
      </c>
      <c r="AC108" s="25" t="str">
        <f t="shared" si="7"/>
        <v/>
      </c>
    </row>
    <row r="109" spans="1:29" x14ac:dyDescent="0.3">
      <c r="A109" s="10" t="str">
        <f>IF(COUNTIF(Tabelid!G:G,TRUE)/10-Tabelid!H81&gt;0,MIN(Tabelid!F:F)+Tabelid!H81&amp;"."&amp;" Korrus","")</f>
        <v/>
      </c>
      <c r="AC109" s="25" t="str">
        <f>IFERROR(IF(FIND(".",A109)=3,LEFT(A109,2),LEFT(A109,1))*1,"")</f>
        <v/>
      </c>
    </row>
    <row r="110" spans="1:29" x14ac:dyDescent="0.3">
      <c r="A110" s="23" t="str">
        <f>IF(A109="","",Tabelid!D82)</f>
        <v/>
      </c>
      <c r="B110" s="49" t="str">
        <f>IF(A110="","",SUMIFS(Eksplikatsioon!F:F,Eksplikatsioon!A:A,AC110,Eksplikatsioon!C:C,Tabelid!E82))</f>
        <v/>
      </c>
      <c r="AC110" s="25" t="str">
        <f>AC109</f>
        <v/>
      </c>
    </row>
    <row r="111" spans="1:29" x14ac:dyDescent="0.3">
      <c r="A111" s="23" t="str">
        <f>IF(A110="","",Tabelid!D83)</f>
        <v/>
      </c>
      <c r="B111" s="49" t="str">
        <f>IF(A111="","",SUMIFS(Eksplikatsioon!F:F,Eksplikatsioon!A:A,AC111,Eksplikatsioon!C:C,Tabelid!E83))</f>
        <v/>
      </c>
      <c r="AC111" s="25" t="str">
        <f t="shared" ref="AC111:AC118" si="8">AC110</f>
        <v/>
      </c>
    </row>
    <row r="112" spans="1:29" x14ac:dyDescent="0.3">
      <c r="A112" s="23" t="str">
        <f>IF(A111="","",Tabelid!D84)</f>
        <v/>
      </c>
      <c r="B112" s="49" t="str">
        <f>IF(A112="","",SUMIFS(Eksplikatsioon!F:F,Eksplikatsioon!A:A,AC112,Eksplikatsioon!C:C,Tabelid!E84))</f>
        <v/>
      </c>
      <c r="AC112" s="25" t="str">
        <f t="shared" si="8"/>
        <v/>
      </c>
    </row>
    <row r="113" spans="1:29" x14ac:dyDescent="0.3">
      <c r="A113" s="23" t="str">
        <f>IF(A112="","",Tabelid!D85)</f>
        <v/>
      </c>
      <c r="B113" s="49" t="str">
        <f>IF(A113="","",SUM(B110:B112)+B118)</f>
        <v/>
      </c>
      <c r="AC113" s="25" t="str">
        <f t="shared" si="8"/>
        <v/>
      </c>
    </row>
    <row r="114" spans="1:29" x14ac:dyDescent="0.3">
      <c r="A114" s="23" t="str">
        <f>IF(A113="","",Tabelid!D86)</f>
        <v/>
      </c>
      <c r="B114" s="49" t="str">
        <f>IF(A114="","",SUMIFS(Eksplikatsioon!G:G,Eksplikatsioon!A:A,AC114))</f>
        <v/>
      </c>
      <c r="AC114" s="25" t="str">
        <f>AC113</f>
        <v/>
      </c>
    </row>
    <row r="115" spans="1:29" x14ac:dyDescent="0.3">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3">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3">
      <c r="A117" s="23" t="str">
        <f>IF(A116="","",Tabelid!D89)</f>
        <v/>
      </c>
      <c r="B117" s="49" t="str">
        <f>IF(A117="","",SUMIFS(Eksplikatsioon!F:F,Eksplikatsioon!A:A,AC117,Eksplikatsioon!C:C,Tabelid!E89))</f>
        <v/>
      </c>
      <c r="AC117" s="25" t="str">
        <f t="shared" si="8"/>
        <v/>
      </c>
    </row>
    <row r="118" spans="1:29" x14ac:dyDescent="0.3">
      <c r="A118" s="23" t="str">
        <f>IF(A117="","",Tabelid!D90)</f>
        <v/>
      </c>
      <c r="B118" s="49" t="str">
        <f>IF(A118="","",SUMIFS(Eksplikatsioon!F:F,Eksplikatsioon!A:A,AC118,Eksplikatsioon!C:C,Tabelid!E90))</f>
        <v/>
      </c>
      <c r="AC118" s="25" t="str">
        <f t="shared" si="8"/>
        <v/>
      </c>
    </row>
    <row r="119" spans="1:29" x14ac:dyDescent="0.3">
      <c r="A119" s="10" t="str">
        <f>IF(COUNTIF(Tabelid!G:G,TRUE)/10-Tabelid!H91&gt;0,MIN(Tabelid!F:F)+Tabelid!H91&amp;"."&amp;" Korrus","")</f>
        <v/>
      </c>
      <c r="AC119" s="25" t="str">
        <f>IFERROR(IF(FIND(".",A119)=3,LEFT(A119,2),LEFT(A119,1))*1,"")</f>
        <v/>
      </c>
    </row>
    <row r="120" spans="1:29" x14ac:dyDescent="0.3">
      <c r="A120" s="23" t="str">
        <f>IF(A119="","",Tabelid!D92)</f>
        <v/>
      </c>
      <c r="B120" s="49" t="str">
        <f>IF(A120="","",SUMIFS(Eksplikatsioon!F:F,Eksplikatsioon!A:A,AC120,Eksplikatsioon!C:C,Tabelid!E92))</f>
        <v/>
      </c>
      <c r="AC120" s="25" t="str">
        <f>AC119</f>
        <v/>
      </c>
    </row>
    <row r="121" spans="1:29" x14ac:dyDescent="0.3">
      <c r="A121" s="23" t="str">
        <f>IF(A120="","",Tabelid!D93)</f>
        <v/>
      </c>
      <c r="B121" s="49" t="str">
        <f>IF(A121="","",SUMIFS(Eksplikatsioon!F:F,Eksplikatsioon!A:A,AC121,Eksplikatsioon!C:C,Tabelid!E93))</f>
        <v/>
      </c>
      <c r="AC121" s="25" t="str">
        <f t="shared" ref="AC121:AC128" si="9">AC120</f>
        <v/>
      </c>
    </row>
    <row r="122" spans="1:29" x14ac:dyDescent="0.3">
      <c r="A122" s="23" t="str">
        <f>IF(A121="","",Tabelid!D94)</f>
        <v/>
      </c>
      <c r="B122" s="49" t="str">
        <f>IF(A122="","",SUMIFS(Eksplikatsioon!F:F,Eksplikatsioon!A:A,AC122,Eksplikatsioon!C:C,Tabelid!E94))</f>
        <v/>
      </c>
      <c r="AC122" s="25" t="str">
        <f t="shared" si="9"/>
        <v/>
      </c>
    </row>
    <row r="123" spans="1:29" x14ac:dyDescent="0.3">
      <c r="A123" s="23" t="str">
        <f>IF(A122="","",Tabelid!D95)</f>
        <v/>
      </c>
      <c r="B123" s="49" t="str">
        <f>IF(A123="","",SUM(B120:B122)+B128)</f>
        <v/>
      </c>
      <c r="AC123" s="25" t="str">
        <f t="shared" si="9"/>
        <v/>
      </c>
    </row>
    <row r="124" spans="1:29" x14ac:dyDescent="0.3">
      <c r="A124" s="23" t="str">
        <f>IF(A123="","",Tabelid!D96)</f>
        <v/>
      </c>
      <c r="B124" s="49" t="str">
        <f>IF(A124="","",SUMIFS(Eksplikatsioon!G:G,Eksplikatsioon!A:A,AC124))</f>
        <v/>
      </c>
      <c r="AC124" s="25" t="str">
        <f>AC123</f>
        <v/>
      </c>
    </row>
    <row r="125" spans="1:29" x14ac:dyDescent="0.3">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3">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3">
      <c r="A127" s="23" t="str">
        <f>IF(A126="","",Tabelid!D99)</f>
        <v/>
      </c>
      <c r="B127" s="49" t="str">
        <f>IF(A127="","",SUMIFS(Eksplikatsioon!F:F,Eksplikatsioon!A:A,AC127,Eksplikatsioon!C:C,Tabelid!E99))</f>
        <v/>
      </c>
      <c r="AC127" s="25" t="str">
        <f t="shared" si="9"/>
        <v/>
      </c>
    </row>
    <row r="128" spans="1:29" x14ac:dyDescent="0.3">
      <c r="A128" s="23" t="str">
        <f>IF(A127="","",Tabelid!D100)</f>
        <v/>
      </c>
      <c r="B128" s="49" t="str">
        <f>IF(A128="","",SUMIFS(Eksplikatsioon!F:F,Eksplikatsioon!A:A,AC128,Eksplikatsioon!C:C,Tabelid!E100))</f>
        <v/>
      </c>
      <c r="AC128" s="25" t="str">
        <f t="shared" si="9"/>
        <v/>
      </c>
    </row>
    <row r="129" spans="1:29" x14ac:dyDescent="0.3">
      <c r="A129" s="10" t="str">
        <f>IF(COUNTIF(Tabelid!G:G,TRUE)/10-Tabelid!H101&gt;0,MIN(Tabelid!F:F)+Tabelid!H101&amp;"."&amp;" Korrus","")</f>
        <v/>
      </c>
      <c r="AC129" s="25" t="str">
        <f>IFERROR(IF(FIND(".",A129)=3,LEFT(A129,2),LEFT(A129,1))*1,"")</f>
        <v/>
      </c>
    </row>
    <row r="130" spans="1:29" x14ac:dyDescent="0.3">
      <c r="A130" s="23" t="str">
        <f>IF(A129="","",Tabelid!D102)</f>
        <v/>
      </c>
      <c r="B130" s="49" t="str">
        <f>IF(A130="","",SUMIFS(Eksplikatsioon!F:F,Eksplikatsioon!A:A,AC130,Eksplikatsioon!C:C,Tabelid!E102))</f>
        <v/>
      </c>
      <c r="AC130" s="25" t="str">
        <f>AC129</f>
        <v/>
      </c>
    </row>
    <row r="131" spans="1:29" x14ac:dyDescent="0.3">
      <c r="A131" s="23" t="str">
        <f>IF(A130="","",Tabelid!D103)</f>
        <v/>
      </c>
      <c r="B131" s="49" t="str">
        <f>IF(A131="","",SUMIFS(Eksplikatsioon!F:F,Eksplikatsioon!A:A,AC131,Eksplikatsioon!C:C,Tabelid!E103))</f>
        <v/>
      </c>
      <c r="AC131" s="25" t="str">
        <f t="shared" ref="AC131:AC138" si="10">AC130</f>
        <v/>
      </c>
    </row>
    <row r="132" spans="1:29" x14ac:dyDescent="0.3">
      <c r="A132" s="23" t="str">
        <f>IF(A131="","",Tabelid!D104)</f>
        <v/>
      </c>
      <c r="B132" s="49" t="str">
        <f>IF(A132="","",SUMIFS(Eksplikatsioon!F:F,Eksplikatsioon!A:A,AC132,Eksplikatsioon!C:C,Tabelid!E104))</f>
        <v/>
      </c>
      <c r="AC132" s="25" t="str">
        <f t="shared" si="10"/>
        <v/>
      </c>
    </row>
    <row r="133" spans="1:29" x14ac:dyDescent="0.3">
      <c r="A133" s="23" t="str">
        <f>IF(A132="","",Tabelid!D105)</f>
        <v/>
      </c>
      <c r="B133" s="49" t="str">
        <f>IF(A133="","",SUM(B130:B132)+B138)</f>
        <v/>
      </c>
      <c r="AC133" s="25" t="str">
        <f t="shared" si="10"/>
        <v/>
      </c>
    </row>
    <row r="134" spans="1:29" x14ac:dyDescent="0.3">
      <c r="A134" s="23" t="str">
        <f>IF(A133="","",Tabelid!D106)</f>
        <v/>
      </c>
      <c r="B134" s="49" t="str">
        <f>IF(A134="","",SUMIFS(Eksplikatsioon!G:G,Eksplikatsioon!A:A,AC134))</f>
        <v/>
      </c>
      <c r="AC134" s="25" t="str">
        <f>AC133</f>
        <v/>
      </c>
    </row>
    <row r="135" spans="1:29" x14ac:dyDescent="0.3">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3">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3">
      <c r="A137" s="23" t="str">
        <f>IF(A136="","",Tabelid!D109)</f>
        <v/>
      </c>
      <c r="B137" s="49" t="str">
        <f>IF(A137="","",SUMIFS(Eksplikatsioon!F:F,Eksplikatsioon!A:A,AC137,Eksplikatsioon!C:C,Tabelid!E109))</f>
        <v/>
      </c>
      <c r="AC137" s="25" t="str">
        <f t="shared" si="10"/>
        <v/>
      </c>
    </row>
    <row r="138" spans="1:29" x14ac:dyDescent="0.3">
      <c r="A138" s="23" t="str">
        <f>IF(A137="","",Tabelid!D110)</f>
        <v/>
      </c>
      <c r="B138" s="49" t="str">
        <f>IF(A138="","",SUMIFS(Eksplikatsioon!F:F,Eksplikatsioon!A:A,AC138,Eksplikatsioon!C:C,Tabelid!E110))</f>
        <v/>
      </c>
      <c r="AC138" s="25" t="str">
        <f t="shared" si="10"/>
        <v/>
      </c>
    </row>
    <row r="139" spans="1:29" x14ac:dyDescent="0.3">
      <c r="A139" s="10" t="str">
        <f>IF(COUNTIF(Tabelid!G:G,TRUE)/10-Tabelid!H111&gt;0,MIN(Tabelid!F:F)+Tabelid!H111&amp;"."&amp;" Korrus","")</f>
        <v/>
      </c>
      <c r="AC139" s="25" t="str">
        <f>IFERROR(IF(FIND(".",A139)=3,LEFT(A139,2),LEFT(A139,1))*1,"")</f>
        <v/>
      </c>
    </row>
    <row r="140" spans="1:29" x14ac:dyDescent="0.3">
      <c r="A140" s="23" t="str">
        <f>IF(A139="","",Tabelid!D112)</f>
        <v/>
      </c>
      <c r="B140" s="49" t="str">
        <f>IF(A140="","",SUMIFS(Eksplikatsioon!F:F,Eksplikatsioon!A:A,AC140,Eksplikatsioon!C:C,Tabelid!E112))</f>
        <v/>
      </c>
      <c r="AC140" s="25" t="str">
        <f>AC139</f>
        <v/>
      </c>
    </row>
    <row r="141" spans="1:29" x14ac:dyDescent="0.3">
      <c r="A141" s="23" t="str">
        <f>IF(A140="","",Tabelid!D113)</f>
        <v/>
      </c>
      <c r="B141" s="49" t="str">
        <f>IF(A141="","",SUMIFS(Eksplikatsioon!F:F,Eksplikatsioon!A:A,AC141,Eksplikatsioon!C:C,Tabelid!E113))</f>
        <v/>
      </c>
      <c r="AC141" s="25" t="str">
        <f t="shared" ref="AC141:AC148" si="11">AC140</f>
        <v/>
      </c>
    </row>
    <row r="142" spans="1:29" x14ac:dyDescent="0.3">
      <c r="A142" s="23" t="str">
        <f>IF(A141="","",Tabelid!D114)</f>
        <v/>
      </c>
      <c r="B142" s="49" t="str">
        <f>IF(A142="","",SUMIFS(Eksplikatsioon!F:F,Eksplikatsioon!A:A,AC142,Eksplikatsioon!C:C,Tabelid!E114))</f>
        <v/>
      </c>
      <c r="AC142" s="25" t="str">
        <f t="shared" si="11"/>
        <v/>
      </c>
    </row>
    <row r="143" spans="1:29" x14ac:dyDescent="0.3">
      <c r="A143" s="23" t="str">
        <f>IF(A142="","",Tabelid!D115)</f>
        <v/>
      </c>
      <c r="B143" s="49" t="str">
        <f>IF(A143="","",SUM(B140:B142)+B148)</f>
        <v/>
      </c>
      <c r="AC143" s="25" t="str">
        <f t="shared" si="11"/>
        <v/>
      </c>
    </row>
    <row r="144" spans="1:29" x14ac:dyDescent="0.3">
      <c r="A144" s="23" t="str">
        <f>IF(A143="","",Tabelid!D116)</f>
        <v/>
      </c>
      <c r="B144" s="49" t="str">
        <f>IF(A144="","",SUMIFS(Eksplikatsioon!G:G,Eksplikatsioon!A:A,AC144))</f>
        <v/>
      </c>
      <c r="AC144" s="25" t="str">
        <f>AC143</f>
        <v/>
      </c>
    </row>
    <row r="145" spans="1:29" x14ac:dyDescent="0.3">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3">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3">
      <c r="A147" s="23" t="str">
        <f>IF(A146="","",Tabelid!D119)</f>
        <v/>
      </c>
      <c r="B147" s="49" t="str">
        <f>IF(A147="","",SUMIFS(Eksplikatsioon!F:F,Eksplikatsioon!A:A,AC147,Eksplikatsioon!C:C,Tabelid!E119))</f>
        <v/>
      </c>
      <c r="AC147" s="25" t="str">
        <f t="shared" si="11"/>
        <v/>
      </c>
    </row>
    <row r="148" spans="1:29" x14ac:dyDescent="0.3">
      <c r="A148" s="23" t="str">
        <f>IF(A147="","",Tabelid!D120)</f>
        <v/>
      </c>
      <c r="B148" s="49" t="str">
        <f>IF(A148="","",SUMIFS(Eksplikatsioon!F:F,Eksplikatsioon!A:A,AC148,Eksplikatsioon!C:C,Tabelid!E120))</f>
        <v/>
      </c>
      <c r="AC148" s="25" t="str">
        <f t="shared" si="11"/>
        <v/>
      </c>
    </row>
    <row r="149" spans="1:29" x14ac:dyDescent="0.3">
      <c r="A149" s="10" t="str">
        <f>IF(COUNTIF(Tabelid!G:G,TRUE)/10-Tabelid!H121&gt;0,MIN(Tabelid!F:F)+Tabelid!H121&amp;"."&amp;" Korrus","")</f>
        <v/>
      </c>
      <c r="AC149" s="25" t="str">
        <f>IFERROR(IF(FIND(".",A149)=3,LEFT(A149,2),LEFT(A149,1))*1,"")</f>
        <v/>
      </c>
    </row>
    <row r="150" spans="1:29" x14ac:dyDescent="0.3">
      <c r="A150" s="23" t="str">
        <f>IF(A149="","",Tabelid!D122)</f>
        <v/>
      </c>
      <c r="B150" s="49" t="str">
        <f>IF(A150="","",SUMIFS(Eksplikatsioon!F:F,Eksplikatsioon!A:A,AC150,Eksplikatsioon!C:C,Tabelid!E122))</f>
        <v/>
      </c>
      <c r="AC150" s="25" t="str">
        <f>AC149</f>
        <v/>
      </c>
    </row>
    <row r="151" spans="1:29" x14ac:dyDescent="0.3">
      <c r="A151" s="23" t="str">
        <f>IF(A150="","",Tabelid!D123)</f>
        <v/>
      </c>
      <c r="B151" s="49" t="str">
        <f>IF(A151="","",SUMIFS(Eksplikatsioon!F:F,Eksplikatsioon!A:A,AC151,Eksplikatsioon!C:C,Tabelid!E123))</f>
        <v/>
      </c>
      <c r="AC151" s="25" t="str">
        <f t="shared" ref="AC151:AC158" si="12">AC150</f>
        <v/>
      </c>
    </row>
    <row r="152" spans="1:29" x14ac:dyDescent="0.3">
      <c r="A152" s="23" t="str">
        <f>IF(A151="","",Tabelid!D124)</f>
        <v/>
      </c>
      <c r="B152" s="49" t="str">
        <f>IF(A152="","",SUMIFS(Eksplikatsioon!F:F,Eksplikatsioon!A:A,AC152,Eksplikatsioon!C:C,Tabelid!E124))</f>
        <v/>
      </c>
      <c r="AC152" s="25" t="str">
        <f t="shared" si="12"/>
        <v/>
      </c>
    </row>
    <row r="153" spans="1:29" x14ac:dyDescent="0.3">
      <c r="A153" s="23" t="str">
        <f>IF(A152="","",Tabelid!D125)</f>
        <v/>
      </c>
      <c r="B153" s="49" t="str">
        <f>IF(A153="","",SUM(B150:B152)+B158)</f>
        <v/>
      </c>
      <c r="AC153" s="25" t="str">
        <f t="shared" si="12"/>
        <v/>
      </c>
    </row>
    <row r="154" spans="1:29" x14ac:dyDescent="0.3">
      <c r="A154" s="23" t="str">
        <f>IF(A153="","",Tabelid!D126)</f>
        <v/>
      </c>
      <c r="B154" s="49" t="str">
        <f>IF(A154="","",SUMIFS(Eksplikatsioon!G:G,Eksplikatsioon!A:A,AC154))</f>
        <v/>
      </c>
      <c r="AC154" s="25" t="str">
        <f>AC153</f>
        <v/>
      </c>
    </row>
    <row r="155" spans="1:29" x14ac:dyDescent="0.3">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3">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3">
      <c r="A157" s="23" t="str">
        <f>IF(A156="","",Tabelid!D129)</f>
        <v/>
      </c>
      <c r="B157" s="49" t="str">
        <f>IF(A157="","",SUMIFS(Eksplikatsioon!F:F,Eksplikatsioon!A:A,AC157,Eksplikatsioon!C:C,Tabelid!E129))</f>
        <v/>
      </c>
      <c r="AC157" s="25" t="str">
        <f t="shared" si="12"/>
        <v/>
      </c>
    </row>
    <row r="158" spans="1:29" x14ac:dyDescent="0.3">
      <c r="A158" s="23" t="str">
        <f>IF(A157="","",Tabelid!D130)</f>
        <v/>
      </c>
      <c r="B158" s="49" t="str">
        <f>IF(A158="","",SUMIFS(Eksplikatsioon!F:F,Eksplikatsioon!A:A,AC158,Eksplikatsioon!C:C,Tabelid!E130))</f>
        <v/>
      </c>
      <c r="AC158" s="25" t="str">
        <f t="shared" si="12"/>
        <v/>
      </c>
    </row>
    <row r="159" spans="1:29" x14ac:dyDescent="0.3">
      <c r="A159" s="10" t="str">
        <f>IF(COUNTIF(Tabelid!G:G,TRUE)/10-Tabelid!H131&gt;0,MIN(Tabelid!F:F)+Tabelid!H131&amp;"."&amp;" Korrus","")</f>
        <v/>
      </c>
      <c r="AC159" s="25" t="str">
        <f>IFERROR(IF(FIND(".",A159)=3,LEFT(A159,2),LEFT(A159,1))*1,"")</f>
        <v/>
      </c>
    </row>
    <row r="160" spans="1:29" x14ac:dyDescent="0.3">
      <c r="A160" s="23" t="str">
        <f>IF(A159="","",Tabelid!D132)</f>
        <v/>
      </c>
      <c r="B160" s="49" t="str">
        <f>IF(A160="","",SUMIFS(Eksplikatsioon!F:F,Eksplikatsioon!A:A,AC160,Eksplikatsioon!C:C,Tabelid!E132))</f>
        <v/>
      </c>
      <c r="AC160" s="25" t="str">
        <f>AC159</f>
        <v/>
      </c>
    </row>
    <row r="161" spans="1:29" x14ac:dyDescent="0.3">
      <c r="A161" s="23" t="str">
        <f>IF(A160="","",Tabelid!D133)</f>
        <v/>
      </c>
      <c r="B161" s="49" t="str">
        <f>IF(A161="","",SUMIFS(Eksplikatsioon!F:F,Eksplikatsioon!A:A,AC161,Eksplikatsioon!C:C,Tabelid!E133))</f>
        <v/>
      </c>
      <c r="AC161" s="25" t="str">
        <f t="shared" ref="AC161:AC168" si="13">AC160</f>
        <v/>
      </c>
    </row>
    <row r="162" spans="1:29" x14ac:dyDescent="0.3">
      <c r="A162" s="23" t="str">
        <f>IF(A161="","",Tabelid!D134)</f>
        <v/>
      </c>
      <c r="B162" s="49" t="str">
        <f>IF(A162="","",SUMIFS(Eksplikatsioon!F:F,Eksplikatsioon!A:A,AC162,Eksplikatsioon!C:C,Tabelid!E134))</f>
        <v/>
      </c>
      <c r="AC162" s="25" t="str">
        <f t="shared" si="13"/>
        <v/>
      </c>
    </row>
    <row r="163" spans="1:29" x14ac:dyDescent="0.3">
      <c r="A163" s="23" t="str">
        <f>IF(A162="","",Tabelid!D135)</f>
        <v/>
      </c>
      <c r="B163" s="49" t="str">
        <f>IF(A163="","",SUM(B160:B162)+B168)</f>
        <v/>
      </c>
      <c r="AC163" s="25" t="str">
        <f t="shared" si="13"/>
        <v/>
      </c>
    </row>
    <row r="164" spans="1:29" x14ac:dyDescent="0.3">
      <c r="A164" s="23" t="str">
        <f>IF(A163="","",Tabelid!D136)</f>
        <v/>
      </c>
      <c r="B164" s="49" t="str">
        <f>IF(A164="","",SUMIFS(Eksplikatsioon!G:G,Eksplikatsioon!A:A,AC164))</f>
        <v/>
      </c>
      <c r="AC164" s="25" t="str">
        <f>AC163</f>
        <v/>
      </c>
    </row>
    <row r="165" spans="1:29" x14ac:dyDescent="0.3">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3">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3">
      <c r="A167" s="23" t="str">
        <f>IF(A166="","",Tabelid!D139)</f>
        <v/>
      </c>
      <c r="B167" s="49" t="str">
        <f>IF(A167="","",SUMIFS(Eksplikatsioon!F:F,Eksplikatsioon!A:A,AC167,Eksplikatsioon!C:C,Tabelid!E139))</f>
        <v/>
      </c>
      <c r="AC167" s="25" t="str">
        <f t="shared" si="13"/>
        <v/>
      </c>
    </row>
    <row r="168" spans="1:29" x14ac:dyDescent="0.3">
      <c r="A168" s="23" t="str">
        <f>IF(A167="","",Tabelid!D140)</f>
        <v/>
      </c>
      <c r="B168" s="49" t="str">
        <f>IF(A168="","",SUMIFS(Eksplikatsioon!F:F,Eksplikatsioon!A:A,AC168,Eksplikatsioon!C:C,Tabelid!E140))</f>
        <v/>
      </c>
      <c r="AC168" s="25" t="str">
        <f t="shared" si="13"/>
        <v/>
      </c>
    </row>
    <row r="169" spans="1:29" x14ac:dyDescent="0.3">
      <c r="A169" s="10" t="str">
        <f>IF(COUNTIF(Tabelid!G:G,TRUE)/10-Tabelid!H141&gt;0,MIN(Tabelid!F:F)+Tabelid!H141&amp;"."&amp;" Korrus","")</f>
        <v/>
      </c>
      <c r="AC169" s="25" t="str">
        <f>IFERROR(IF(FIND(".",A169)=3,LEFT(A169,2),LEFT(A169,1))*1,"")</f>
        <v/>
      </c>
    </row>
    <row r="170" spans="1:29" x14ac:dyDescent="0.3">
      <c r="A170" s="23" t="str">
        <f>IF(A169="","",Tabelid!D142)</f>
        <v/>
      </c>
      <c r="B170" s="49" t="str">
        <f>IF(A170="","",SUMIFS(Eksplikatsioon!F:F,Eksplikatsioon!A:A,AC170,Eksplikatsioon!C:C,Tabelid!E142))</f>
        <v/>
      </c>
      <c r="AC170" s="25" t="str">
        <f>AC169</f>
        <v/>
      </c>
    </row>
    <row r="171" spans="1:29" x14ac:dyDescent="0.3">
      <c r="A171" s="23" t="str">
        <f>IF(A170="","",Tabelid!D143)</f>
        <v/>
      </c>
      <c r="B171" s="49" t="str">
        <f>IF(A171="","",SUMIFS(Eksplikatsioon!F:F,Eksplikatsioon!A:A,AC171,Eksplikatsioon!C:C,Tabelid!E143))</f>
        <v/>
      </c>
      <c r="AC171" s="25" t="str">
        <f t="shared" ref="AC171:AC178" si="14">AC170</f>
        <v/>
      </c>
    </row>
    <row r="172" spans="1:29" x14ac:dyDescent="0.3">
      <c r="A172" s="23" t="str">
        <f>IF(A171="","",Tabelid!D144)</f>
        <v/>
      </c>
      <c r="B172" s="49" t="str">
        <f>IF(A172="","",SUMIFS(Eksplikatsioon!F:F,Eksplikatsioon!A:A,AC172,Eksplikatsioon!C:C,Tabelid!E144))</f>
        <v/>
      </c>
      <c r="AC172" s="25" t="str">
        <f t="shared" si="14"/>
        <v/>
      </c>
    </row>
    <row r="173" spans="1:29" x14ac:dyDescent="0.3">
      <c r="A173" s="23" t="str">
        <f>IF(A172="","",Tabelid!D145)</f>
        <v/>
      </c>
      <c r="B173" s="49" t="str">
        <f>IF(A173="","",SUM(B170:B172)+B178)</f>
        <v/>
      </c>
      <c r="AC173" s="25" t="str">
        <f t="shared" si="14"/>
        <v/>
      </c>
    </row>
    <row r="174" spans="1:29" x14ac:dyDescent="0.3">
      <c r="A174" s="23" t="str">
        <f>IF(A173="","",Tabelid!D146)</f>
        <v/>
      </c>
      <c r="B174" s="49" t="str">
        <f>IF(A174="","",SUMIFS(Eksplikatsioon!G:G,Eksplikatsioon!A:A,AC174))</f>
        <v/>
      </c>
      <c r="AC174" s="25" t="str">
        <f>AC173</f>
        <v/>
      </c>
    </row>
    <row r="175" spans="1:29" x14ac:dyDescent="0.3">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3">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3">
      <c r="A177" s="23" t="str">
        <f>IF(A176="","",Tabelid!D149)</f>
        <v/>
      </c>
      <c r="B177" s="49" t="str">
        <f>IF(A177="","",SUMIFS(Eksplikatsioon!F:F,Eksplikatsioon!A:A,AC177,Eksplikatsioon!C:C,Tabelid!E149))</f>
        <v/>
      </c>
      <c r="AC177" s="25" t="str">
        <f t="shared" si="14"/>
        <v/>
      </c>
    </row>
    <row r="178" spans="1:29" x14ac:dyDescent="0.3">
      <c r="A178" s="23" t="str">
        <f>IF(A177="","",Tabelid!D150)</f>
        <v/>
      </c>
      <c r="B178" s="49" t="str">
        <f>IF(A178="","",SUMIFS(Eksplikatsioon!F:F,Eksplikatsioon!A:A,AC178,Eksplikatsioon!C:C,Tabelid!E150))</f>
        <v/>
      </c>
      <c r="AC178" s="25" t="str">
        <f t="shared" si="14"/>
        <v/>
      </c>
    </row>
    <row r="179" spans="1:29" x14ac:dyDescent="0.3">
      <c r="A179" s="10" t="str">
        <f>IF(COUNTIF(Tabelid!G:G,TRUE)/10-Tabelid!H151&gt;0,MIN(Tabelid!F:F)+Tabelid!H151&amp;"."&amp;" Korrus","")</f>
        <v/>
      </c>
      <c r="AC179" s="25" t="str">
        <f>IFERROR(IF(FIND(".",A179)=3,LEFT(A179,2),LEFT(A179,1))*1,"")</f>
        <v/>
      </c>
    </row>
    <row r="180" spans="1:29" x14ac:dyDescent="0.3">
      <c r="A180" s="23" t="str">
        <f>IF(A179="","",Tabelid!D152)</f>
        <v/>
      </c>
      <c r="B180" s="49" t="str">
        <f>IF(A180="","",SUMIFS(Eksplikatsioon!F:F,Eksplikatsioon!A:A,AC180,Eksplikatsioon!C:C,Tabelid!E152))</f>
        <v/>
      </c>
      <c r="AC180" s="25" t="str">
        <f>AC179</f>
        <v/>
      </c>
    </row>
    <row r="181" spans="1:29" x14ac:dyDescent="0.3">
      <c r="A181" s="23" t="str">
        <f>IF(A180="","",Tabelid!D153)</f>
        <v/>
      </c>
      <c r="B181" s="49" t="str">
        <f>IF(A181="","",SUMIFS(Eksplikatsioon!F:F,Eksplikatsioon!A:A,AC181,Eksplikatsioon!C:C,Tabelid!E153))</f>
        <v/>
      </c>
      <c r="AC181" s="25" t="str">
        <f t="shared" ref="AC181:AC188" si="15">AC180</f>
        <v/>
      </c>
    </row>
    <row r="182" spans="1:29" x14ac:dyDescent="0.3">
      <c r="A182" s="23" t="str">
        <f>IF(A181="","",Tabelid!D154)</f>
        <v/>
      </c>
      <c r="B182" s="49" t="str">
        <f>IF(A182="","",SUMIFS(Eksplikatsioon!F:F,Eksplikatsioon!A:A,AC182,Eksplikatsioon!C:C,Tabelid!E154))</f>
        <v/>
      </c>
      <c r="AC182" s="25" t="str">
        <f t="shared" si="15"/>
        <v/>
      </c>
    </row>
    <row r="183" spans="1:29" x14ac:dyDescent="0.3">
      <c r="A183" s="23" t="str">
        <f>IF(A182="","",Tabelid!D155)</f>
        <v/>
      </c>
      <c r="B183" s="49" t="str">
        <f>IF(A183="","",SUM(B180:B182)+B188)</f>
        <v/>
      </c>
      <c r="AC183" s="25" t="str">
        <f t="shared" si="15"/>
        <v/>
      </c>
    </row>
    <row r="184" spans="1:29" x14ac:dyDescent="0.3">
      <c r="A184" s="23" t="str">
        <f>IF(A183="","",Tabelid!D156)</f>
        <v/>
      </c>
      <c r="B184" s="49" t="str">
        <f>IF(A184="","",SUMIFS(Eksplikatsioon!G:G,Eksplikatsioon!A:A,AC184))</f>
        <v/>
      </c>
      <c r="AC184" s="25" t="str">
        <f>AC183</f>
        <v/>
      </c>
    </row>
    <row r="185" spans="1:29" x14ac:dyDescent="0.3">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3">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3">
      <c r="A187" s="23" t="str">
        <f>IF(A186="","",Tabelid!D159)</f>
        <v/>
      </c>
      <c r="B187" s="49" t="str">
        <f>IF(A187="","",SUMIFS(Eksplikatsioon!F:F,Eksplikatsioon!A:A,AC187,Eksplikatsioon!C:C,Tabelid!E159))</f>
        <v/>
      </c>
      <c r="AC187" s="25" t="str">
        <f t="shared" si="15"/>
        <v/>
      </c>
    </row>
    <row r="188" spans="1:29" x14ac:dyDescent="0.3">
      <c r="A188" s="23" t="str">
        <f>IF(A187="","",Tabelid!D160)</f>
        <v/>
      </c>
      <c r="B188" s="49" t="str">
        <f>IF(A188="","",SUMIFS(Eksplikatsioon!F:F,Eksplikatsioon!A:A,AC188,Eksplikatsioon!C:C,Tabelid!E160))</f>
        <v/>
      </c>
      <c r="AC188" s="25" t="str">
        <f t="shared" si="15"/>
        <v/>
      </c>
    </row>
    <row r="189" spans="1:29" x14ac:dyDescent="0.3">
      <c r="A189" s="10" t="str">
        <f>IF(COUNTIF(Tabelid!G:G,TRUE)/10-Tabelid!H161&gt;0,MIN(Tabelid!F:F)+Tabelid!H161&amp;"."&amp;" Korrus","")</f>
        <v/>
      </c>
      <c r="AC189" s="25" t="str">
        <f>IFERROR(IF(FIND(".",A189)=3,LEFT(A189,2),LEFT(A189,1))*1,"")</f>
        <v/>
      </c>
    </row>
    <row r="190" spans="1:29" x14ac:dyDescent="0.3">
      <c r="A190" s="23" t="str">
        <f>IF(A189="","",Tabelid!D162)</f>
        <v/>
      </c>
      <c r="B190" s="49" t="str">
        <f>IF(A190="","",SUMIFS(Eksplikatsioon!F:F,Eksplikatsioon!A:A,AC190,Eksplikatsioon!C:C,Tabelid!E162))</f>
        <v/>
      </c>
      <c r="AC190" s="25" t="str">
        <f>AC189</f>
        <v/>
      </c>
    </row>
    <row r="191" spans="1:29" x14ac:dyDescent="0.3">
      <c r="A191" s="23" t="str">
        <f>IF(A190="","",Tabelid!D163)</f>
        <v/>
      </c>
      <c r="B191" s="49" t="str">
        <f>IF(A191="","",SUMIFS(Eksplikatsioon!F:F,Eksplikatsioon!A:A,AC191,Eksplikatsioon!C:C,Tabelid!E163))</f>
        <v/>
      </c>
      <c r="AC191" s="25" t="str">
        <f t="shared" ref="AC191:AC198" si="16">AC190</f>
        <v/>
      </c>
    </row>
    <row r="192" spans="1:29" x14ac:dyDescent="0.3">
      <c r="A192" s="23" t="str">
        <f>IF(A191="","",Tabelid!D164)</f>
        <v/>
      </c>
      <c r="B192" s="49" t="str">
        <f>IF(A192="","",SUMIFS(Eksplikatsioon!F:F,Eksplikatsioon!A:A,AC192,Eksplikatsioon!C:C,Tabelid!E164))</f>
        <v/>
      </c>
      <c r="AC192" s="25" t="str">
        <f t="shared" si="16"/>
        <v/>
      </c>
    </row>
    <row r="193" spans="1:29" x14ac:dyDescent="0.3">
      <c r="A193" s="23" t="str">
        <f>IF(A192="","",Tabelid!D165)</f>
        <v/>
      </c>
      <c r="B193" s="49" t="str">
        <f>IF(A193="","",SUM(B190:B192)+B198)</f>
        <v/>
      </c>
      <c r="AC193" s="25" t="str">
        <f t="shared" si="16"/>
        <v/>
      </c>
    </row>
    <row r="194" spans="1:29" x14ac:dyDescent="0.3">
      <c r="A194" s="23" t="str">
        <f>IF(A193="","",Tabelid!D166)</f>
        <v/>
      </c>
      <c r="B194" s="49" t="str">
        <f>IF(A194="","",SUMIFS(Eksplikatsioon!G:G,Eksplikatsioon!A:A,AC194))</f>
        <v/>
      </c>
      <c r="AC194" s="25" t="str">
        <f>AC193</f>
        <v/>
      </c>
    </row>
    <row r="195" spans="1:29" x14ac:dyDescent="0.3">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3">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3">
      <c r="A197" s="23" t="str">
        <f>IF(A196="","",Tabelid!D169)</f>
        <v/>
      </c>
      <c r="B197" s="49" t="str">
        <f>IF(A197="","",SUMIFS(Eksplikatsioon!F:F,Eksplikatsioon!A:A,AC197,Eksplikatsioon!C:C,Tabelid!E169))</f>
        <v/>
      </c>
      <c r="AC197" s="25" t="str">
        <f t="shared" si="16"/>
        <v/>
      </c>
    </row>
    <row r="198" spans="1:29" x14ac:dyDescent="0.3">
      <c r="A198" s="23" t="str">
        <f>IF(A197="","",Tabelid!D170)</f>
        <v/>
      </c>
      <c r="B198" s="49" t="str">
        <f>IF(A198="","",SUMIFS(Eksplikatsioon!F:F,Eksplikatsioon!A:A,AC198,Eksplikatsioon!C:C,Tabelid!E170))</f>
        <v/>
      </c>
      <c r="AC198" s="25" t="str">
        <f t="shared" si="16"/>
        <v/>
      </c>
    </row>
    <row r="199" spans="1:29" x14ac:dyDescent="0.3">
      <c r="A199" s="10" t="str">
        <f>IF(COUNTIF(Tabelid!G:G,TRUE)/10-Tabelid!H171&gt;0,MIN(Tabelid!F:F)+Tabelid!H171&amp;"."&amp;" Korrus","")</f>
        <v/>
      </c>
      <c r="AC199" s="25" t="str">
        <f>IFERROR(IF(FIND(".",A199)=3,LEFT(A199,2),LEFT(A199,1))*1,"")</f>
        <v/>
      </c>
    </row>
    <row r="200" spans="1:29" x14ac:dyDescent="0.3">
      <c r="A200" s="23" t="str">
        <f>IF(A199="","",Tabelid!D172)</f>
        <v/>
      </c>
      <c r="B200" s="49" t="str">
        <f>IF(A200="","",SUMIFS(Eksplikatsioon!F:F,Eksplikatsioon!A:A,AC200,Eksplikatsioon!C:C,Tabelid!E172))</f>
        <v/>
      </c>
      <c r="AC200" s="25" t="str">
        <f>AC199</f>
        <v/>
      </c>
    </row>
    <row r="201" spans="1:29" x14ac:dyDescent="0.3">
      <c r="A201" s="23" t="str">
        <f>IF(A200="","",Tabelid!D173)</f>
        <v/>
      </c>
      <c r="B201" s="49" t="str">
        <f>IF(A201="","",SUMIFS(Eksplikatsioon!F:F,Eksplikatsioon!A:A,AC201,Eksplikatsioon!C:C,Tabelid!E173))</f>
        <v/>
      </c>
      <c r="AC201" s="25" t="str">
        <f t="shared" ref="AC201:AC208" si="17">AC200</f>
        <v/>
      </c>
    </row>
    <row r="202" spans="1:29" x14ac:dyDescent="0.3">
      <c r="A202" s="23" t="str">
        <f>IF(A201="","",Tabelid!D174)</f>
        <v/>
      </c>
      <c r="B202" s="49" t="str">
        <f>IF(A202="","",SUMIFS(Eksplikatsioon!F:F,Eksplikatsioon!A:A,AC202,Eksplikatsioon!C:C,Tabelid!E174))</f>
        <v/>
      </c>
      <c r="AC202" s="25" t="str">
        <f t="shared" si="17"/>
        <v/>
      </c>
    </row>
    <row r="203" spans="1:29" x14ac:dyDescent="0.3">
      <c r="A203" s="23" t="str">
        <f>IF(A202="","",Tabelid!D175)</f>
        <v/>
      </c>
      <c r="B203" s="49" t="str">
        <f>IF(A203="","",SUM(B200:B202)+B208)</f>
        <v/>
      </c>
      <c r="AC203" s="25" t="str">
        <f t="shared" si="17"/>
        <v/>
      </c>
    </row>
    <row r="204" spans="1:29" x14ac:dyDescent="0.3">
      <c r="A204" s="23" t="str">
        <f>IF(A203="","",Tabelid!D176)</f>
        <v/>
      </c>
      <c r="B204" s="49" t="str">
        <f>IF(A204="","",SUMIFS(Eksplikatsioon!G:G,Eksplikatsioon!A:A,AC204))</f>
        <v/>
      </c>
      <c r="AC204" s="25" t="str">
        <f>AC203</f>
        <v/>
      </c>
    </row>
    <row r="205" spans="1:29" x14ac:dyDescent="0.3">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3">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3">
      <c r="A207" s="23" t="str">
        <f>IF(A206="","",Tabelid!D179)</f>
        <v/>
      </c>
      <c r="B207" s="49" t="str">
        <f>IF(A207="","",SUMIFS(Eksplikatsioon!F:F,Eksplikatsioon!A:A,AC207,Eksplikatsioon!C:C,Tabelid!E179))</f>
        <v/>
      </c>
      <c r="AC207" s="25" t="str">
        <f t="shared" si="17"/>
        <v/>
      </c>
    </row>
    <row r="208" spans="1:29" x14ac:dyDescent="0.3">
      <c r="A208" s="23" t="str">
        <f>IF(A207="","",Tabelid!D180)</f>
        <v/>
      </c>
      <c r="B208" s="49" t="str">
        <f>IF(A208="","",SUMIFS(Eksplikatsioon!F:F,Eksplikatsioon!A:A,AC208,Eksplikatsioon!C:C,Tabelid!E180))</f>
        <v/>
      </c>
      <c r="AC208" s="25" t="str">
        <f t="shared" si="17"/>
        <v/>
      </c>
    </row>
    <row r="209" spans="1:29" x14ac:dyDescent="0.3">
      <c r="A209" s="10" t="str">
        <f>IF(COUNTIF(Tabelid!G:G,TRUE)/10-Tabelid!H181&gt;0,MIN(Tabelid!F:F)+Tabelid!H181&amp;"."&amp;" Korrus","")</f>
        <v/>
      </c>
      <c r="AC209" s="25" t="str">
        <f>IFERROR(IF(FIND(".",A209)=3,LEFT(A209,2),LEFT(A209,1))*1,"")</f>
        <v/>
      </c>
    </row>
    <row r="210" spans="1:29" x14ac:dyDescent="0.3">
      <c r="A210" s="23" t="str">
        <f>IF(A209="","",Tabelid!D182)</f>
        <v/>
      </c>
      <c r="B210" s="49" t="str">
        <f>IF(A210="","",SUMIFS(Eksplikatsioon!F:F,Eksplikatsioon!A:A,AC210,Eksplikatsioon!C:C,Tabelid!E182))</f>
        <v/>
      </c>
      <c r="AC210" s="25" t="str">
        <f>AC209</f>
        <v/>
      </c>
    </row>
    <row r="211" spans="1:29" x14ac:dyDescent="0.3">
      <c r="A211" s="23" t="str">
        <f>IF(A210="","",Tabelid!D183)</f>
        <v/>
      </c>
      <c r="B211" s="49" t="str">
        <f>IF(A211="","",SUMIFS(Eksplikatsioon!F:F,Eksplikatsioon!A:A,AC211,Eksplikatsioon!C:C,Tabelid!E183))</f>
        <v/>
      </c>
      <c r="AC211" s="25" t="str">
        <f t="shared" ref="AC211:AC218" si="18">AC210</f>
        <v/>
      </c>
    </row>
    <row r="212" spans="1:29" x14ac:dyDescent="0.3">
      <c r="A212" s="23" t="str">
        <f>IF(A211="","",Tabelid!D184)</f>
        <v/>
      </c>
      <c r="B212" s="49" t="str">
        <f>IF(A212="","",SUMIFS(Eksplikatsioon!F:F,Eksplikatsioon!A:A,AC212,Eksplikatsioon!C:C,Tabelid!E184))</f>
        <v/>
      </c>
      <c r="AC212" s="25" t="str">
        <f t="shared" si="18"/>
        <v/>
      </c>
    </row>
    <row r="213" spans="1:29" x14ac:dyDescent="0.3">
      <c r="A213" s="23" t="str">
        <f>IF(A212="","",Tabelid!D185)</f>
        <v/>
      </c>
      <c r="B213" s="49" t="str">
        <f>IF(A213="","",SUM(B210:B212)+B218)</f>
        <v/>
      </c>
      <c r="AC213" s="25" t="str">
        <f t="shared" si="18"/>
        <v/>
      </c>
    </row>
    <row r="214" spans="1:29" x14ac:dyDescent="0.3">
      <c r="A214" s="23" t="str">
        <f>IF(A213="","",Tabelid!D186)</f>
        <v/>
      </c>
      <c r="B214" s="49" t="str">
        <f>IF(A214="","",SUMIFS(Eksplikatsioon!G:G,Eksplikatsioon!A:A,AC214))</f>
        <v/>
      </c>
      <c r="AC214" s="25" t="str">
        <f>AC213</f>
        <v/>
      </c>
    </row>
    <row r="215" spans="1:29" x14ac:dyDescent="0.3">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3">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3">
      <c r="A217" s="23" t="str">
        <f>IF(A216="","",Tabelid!D189)</f>
        <v/>
      </c>
      <c r="B217" s="49" t="str">
        <f>IF(A217="","",SUMIFS(Eksplikatsioon!F:F,Eksplikatsioon!A:A,AC217,Eksplikatsioon!C:C,Tabelid!E189))</f>
        <v/>
      </c>
      <c r="AC217" s="25" t="str">
        <f t="shared" si="18"/>
        <v/>
      </c>
    </row>
    <row r="218" spans="1:29" x14ac:dyDescent="0.3">
      <c r="A218" s="23" t="str">
        <f>IF(A217="","",Tabelid!D190)</f>
        <v/>
      </c>
      <c r="B218" s="49" t="str">
        <f>IF(A218="","",SUMIFS(Eksplikatsioon!F:F,Eksplikatsioon!A:A,AC218,Eksplikatsioon!C:C,Tabelid!E190))</f>
        <v/>
      </c>
      <c r="AC218" s="25" t="str">
        <f t="shared" si="18"/>
        <v/>
      </c>
    </row>
    <row r="219" spans="1:29" x14ac:dyDescent="0.3">
      <c r="A219" s="10" t="str">
        <f>IF(COUNTIF(Tabelid!G:G,TRUE)/10-Tabelid!H191&gt;0,MIN(Tabelid!F:F)+Tabelid!H191&amp;"."&amp;" Korrus","")</f>
        <v/>
      </c>
      <c r="AC219" s="25" t="str">
        <f>IFERROR(IF(FIND(".",A219)=3,LEFT(A219,2),LEFT(A219,1))*1,"")</f>
        <v/>
      </c>
    </row>
    <row r="220" spans="1:29" x14ac:dyDescent="0.3">
      <c r="A220" s="23" t="str">
        <f>IF(A219="","",Tabelid!D192)</f>
        <v/>
      </c>
      <c r="B220" s="49" t="str">
        <f>IF(A220="","",SUMIFS(Eksplikatsioon!F:F,Eksplikatsioon!A:A,AC220,Eksplikatsioon!C:C,Tabelid!E192))</f>
        <v/>
      </c>
      <c r="AC220" s="25" t="str">
        <f>AC219</f>
        <v/>
      </c>
    </row>
    <row r="221" spans="1:29" x14ac:dyDescent="0.3">
      <c r="A221" s="23" t="str">
        <f>IF(A220="","",Tabelid!D193)</f>
        <v/>
      </c>
      <c r="B221" s="49" t="str">
        <f>IF(A221="","",SUMIFS(Eksplikatsioon!F:F,Eksplikatsioon!A:A,AC221,Eksplikatsioon!C:C,Tabelid!E193))</f>
        <v/>
      </c>
      <c r="AC221" s="25" t="str">
        <f t="shared" ref="AC221:AC228" si="19">AC220</f>
        <v/>
      </c>
    </row>
    <row r="222" spans="1:29" x14ac:dyDescent="0.3">
      <c r="A222" s="23" t="str">
        <f>IF(A221="","",Tabelid!D194)</f>
        <v/>
      </c>
      <c r="B222" s="49" t="str">
        <f>IF(A222="","",SUMIFS(Eksplikatsioon!F:F,Eksplikatsioon!A:A,AC222,Eksplikatsioon!C:C,Tabelid!E194))</f>
        <v/>
      </c>
      <c r="AC222" s="25" t="str">
        <f t="shared" si="19"/>
        <v/>
      </c>
    </row>
    <row r="223" spans="1:29" x14ac:dyDescent="0.3">
      <c r="A223" s="23" t="str">
        <f>IF(A222="","",Tabelid!D195)</f>
        <v/>
      </c>
      <c r="B223" s="49" t="str">
        <f>IF(A223="","",SUM(B220:B222)+B228)</f>
        <v/>
      </c>
      <c r="AC223" s="25" t="str">
        <f t="shared" si="19"/>
        <v/>
      </c>
    </row>
    <row r="224" spans="1:29" x14ac:dyDescent="0.3">
      <c r="A224" s="23" t="str">
        <f>IF(A223="","",Tabelid!D196)</f>
        <v/>
      </c>
      <c r="B224" s="49" t="str">
        <f>IF(A224="","",SUMIFS(Eksplikatsioon!G:G,Eksplikatsioon!A:A,AC224))</f>
        <v/>
      </c>
      <c r="AC224" s="25" t="str">
        <f>AC223</f>
        <v/>
      </c>
    </row>
    <row r="225" spans="1:29" x14ac:dyDescent="0.3">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3">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3">
      <c r="A227" s="23" t="str">
        <f>IF(A226="","",Tabelid!D199)</f>
        <v/>
      </c>
      <c r="B227" s="49" t="str">
        <f>IF(A227="","",SUMIFS(Eksplikatsioon!F:F,Eksplikatsioon!A:A,AC227,Eksplikatsioon!C:C,Tabelid!E199))</f>
        <v/>
      </c>
      <c r="AC227" s="25" t="str">
        <f t="shared" si="19"/>
        <v/>
      </c>
    </row>
    <row r="228" spans="1:29" x14ac:dyDescent="0.3">
      <c r="A228" s="23" t="str">
        <f>IF(A227="","",Tabelid!D200)</f>
        <v/>
      </c>
      <c r="B228" s="49" t="str">
        <f>IF(A228="","",SUMIFS(Eksplikatsioon!F:F,Eksplikatsioon!A:A,AC228,Eksplikatsioon!C:C,Tabelid!E200))</f>
        <v/>
      </c>
      <c r="AC228" s="25" t="str">
        <f t="shared" si="19"/>
        <v/>
      </c>
    </row>
    <row r="229" spans="1:29" x14ac:dyDescent="0.3">
      <c r="A229" s="10" t="str">
        <f>IF(COUNTIF(Tabelid!G:G,TRUE)/10-Tabelid!H201&gt;0,MIN(Tabelid!F:F)+Tabelid!H201&amp;"."&amp;" Korrus","")</f>
        <v/>
      </c>
      <c r="AC229" s="25" t="str">
        <f>IFERROR(IF(FIND(".",A229)=3,LEFT(A229,2),LEFT(A229,1))*1,"")</f>
        <v/>
      </c>
    </row>
    <row r="230" spans="1:29" x14ac:dyDescent="0.3">
      <c r="A230" s="23" t="str">
        <f>IF(A229="","",Tabelid!D202)</f>
        <v/>
      </c>
      <c r="B230" s="49" t="str">
        <f>IF(A230="","",SUMIFS(Eksplikatsioon!F:F,Eksplikatsioon!A:A,AC230,Eksplikatsioon!C:C,Tabelid!E202))</f>
        <v/>
      </c>
      <c r="AC230" s="25" t="str">
        <f>AC229</f>
        <v/>
      </c>
    </row>
    <row r="231" spans="1:29" x14ac:dyDescent="0.3">
      <c r="A231" s="23" t="str">
        <f>IF(A230="","",Tabelid!D203)</f>
        <v/>
      </c>
      <c r="B231" s="49" t="str">
        <f>IF(A231="","",SUMIFS(Eksplikatsioon!F:F,Eksplikatsioon!A:A,AC231,Eksplikatsioon!C:C,Tabelid!E203))</f>
        <v/>
      </c>
      <c r="AC231" s="25" t="str">
        <f t="shared" ref="AC231:AC238" si="20">AC230</f>
        <v/>
      </c>
    </row>
    <row r="232" spans="1:29" x14ac:dyDescent="0.3">
      <c r="A232" s="23" t="str">
        <f>IF(A231="","",Tabelid!D204)</f>
        <v/>
      </c>
      <c r="B232" s="49" t="str">
        <f>IF(A232="","",SUMIFS(Eksplikatsioon!F:F,Eksplikatsioon!A:A,AC232,Eksplikatsioon!C:C,Tabelid!E204))</f>
        <v/>
      </c>
      <c r="AC232" s="25" t="str">
        <f t="shared" si="20"/>
        <v/>
      </c>
    </row>
    <row r="233" spans="1:29" x14ac:dyDescent="0.3">
      <c r="A233" s="23" t="str">
        <f>IF(A232="","",Tabelid!D205)</f>
        <v/>
      </c>
      <c r="B233" s="49" t="str">
        <f>IF(A233="","",SUM(B230:B232)+B238)</f>
        <v/>
      </c>
      <c r="AC233" s="25" t="str">
        <f t="shared" si="20"/>
        <v/>
      </c>
    </row>
    <row r="234" spans="1:29" x14ac:dyDescent="0.3">
      <c r="A234" s="23" t="str">
        <f>IF(A233="","",Tabelid!D206)</f>
        <v/>
      </c>
      <c r="B234" s="49" t="str">
        <f>IF(A234="","",SUMIFS(Eksplikatsioon!G:G,Eksplikatsioon!A:A,AC234))</f>
        <v/>
      </c>
      <c r="AC234" s="25" t="str">
        <f>AC233</f>
        <v/>
      </c>
    </row>
    <row r="235" spans="1:29" x14ac:dyDescent="0.3">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3">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3">
      <c r="A237" s="23" t="str">
        <f>IF(A236="","",Tabelid!D209)</f>
        <v/>
      </c>
      <c r="B237" s="49" t="str">
        <f>IF(A237="","",SUMIFS(Eksplikatsioon!F:F,Eksplikatsioon!A:A,AC237,Eksplikatsioon!C:C,Tabelid!E209))</f>
        <v/>
      </c>
      <c r="AC237" s="25" t="str">
        <f t="shared" si="20"/>
        <v/>
      </c>
    </row>
    <row r="238" spans="1:29" x14ac:dyDescent="0.3">
      <c r="A238" s="23" t="str">
        <f>IF(A237="","",Tabelid!D210)</f>
        <v/>
      </c>
      <c r="B238" s="49" t="str">
        <f>IF(A238="","",SUMIFS(Eksplikatsioon!F:F,Eksplikatsioon!A:A,AC238,Eksplikatsioon!C:C,Tabelid!E210))</f>
        <v/>
      </c>
      <c r="AC238" s="25" t="str">
        <f t="shared" si="20"/>
        <v/>
      </c>
    </row>
    <row r="239" spans="1:29" x14ac:dyDescent="0.3">
      <c r="A239" s="10" t="str">
        <f>IF(COUNTIF(Tabelid!G:G,TRUE)/10-Tabelid!H211&gt;0,MIN(Tabelid!F:F)+Tabelid!H211&amp;"."&amp;" Korrus","")</f>
        <v/>
      </c>
      <c r="AC239" s="25" t="str">
        <f>IFERROR(IF(FIND(".",A239)=3,LEFT(A239,2),LEFT(A239,1))*1,"")</f>
        <v/>
      </c>
    </row>
    <row r="240" spans="1:29" x14ac:dyDescent="0.3">
      <c r="A240" s="23" t="str">
        <f>IF(A239="","",Tabelid!D212)</f>
        <v/>
      </c>
      <c r="B240" s="49" t="str">
        <f>IF(A240="","",SUMIFS(Eksplikatsioon!F:F,Eksplikatsioon!A:A,AC240,Eksplikatsioon!C:C,Tabelid!E212))</f>
        <v/>
      </c>
      <c r="AC240" s="25" t="str">
        <f>AC239</f>
        <v/>
      </c>
    </row>
    <row r="241" spans="1:29" x14ac:dyDescent="0.3">
      <c r="A241" s="23" t="str">
        <f>IF(A240="","",Tabelid!D213)</f>
        <v/>
      </c>
      <c r="B241" s="49" t="str">
        <f>IF(A241="","",SUMIFS(Eksplikatsioon!F:F,Eksplikatsioon!A:A,AC241,Eksplikatsioon!C:C,Tabelid!E213))</f>
        <v/>
      </c>
      <c r="AC241" s="25" t="str">
        <f t="shared" ref="AC241:AC248" si="21">AC240</f>
        <v/>
      </c>
    </row>
    <row r="242" spans="1:29" x14ac:dyDescent="0.3">
      <c r="A242" s="23" t="str">
        <f>IF(A241="","",Tabelid!D214)</f>
        <v/>
      </c>
      <c r="B242" s="49" t="str">
        <f>IF(A242="","",SUMIFS(Eksplikatsioon!F:F,Eksplikatsioon!A:A,AC242,Eksplikatsioon!C:C,Tabelid!E214))</f>
        <v/>
      </c>
      <c r="AC242" s="25" t="str">
        <f t="shared" si="21"/>
        <v/>
      </c>
    </row>
    <row r="243" spans="1:29" x14ac:dyDescent="0.3">
      <c r="A243" s="23" t="str">
        <f>IF(A242="","",Tabelid!D215)</f>
        <v/>
      </c>
      <c r="B243" s="49" t="str">
        <f>IF(A243="","",SUM(B240:B242)+B248)</f>
        <v/>
      </c>
      <c r="AC243" s="25" t="str">
        <f t="shared" si="21"/>
        <v/>
      </c>
    </row>
    <row r="244" spans="1:29" x14ac:dyDescent="0.3">
      <c r="A244" s="23" t="str">
        <f>IF(A243="","",Tabelid!D216)</f>
        <v/>
      </c>
      <c r="B244" s="49" t="str">
        <f>IF(A244="","",SUMIFS(Eksplikatsioon!G:G,Eksplikatsioon!A:A,AC244))</f>
        <v/>
      </c>
      <c r="AC244" s="25" t="str">
        <f>AC243</f>
        <v/>
      </c>
    </row>
    <row r="245" spans="1:29" x14ac:dyDescent="0.3">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3">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3">
      <c r="A247" s="23" t="str">
        <f>IF(A246="","",Tabelid!D219)</f>
        <v/>
      </c>
      <c r="B247" s="49" t="str">
        <f>IF(A247="","",SUMIFS(Eksplikatsioon!F:F,Eksplikatsioon!A:A,AC247,Eksplikatsioon!C:C,Tabelid!E219))</f>
        <v/>
      </c>
      <c r="AC247" s="25" t="str">
        <f t="shared" si="21"/>
        <v/>
      </c>
    </row>
    <row r="248" spans="1:29" x14ac:dyDescent="0.3">
      <c r="A248" s="23" t="str">
        <f>IF(A247="","",Tabelid!D220)</f>
        <v/>
      </c>
      <c r="B248" s="49" t="str">
        <f>IF(A248="","",SUMIFS(Eksplikatsioon!F:F,Eksplikatsioon!A:A,AC248,Eksplikatsioon!C:C,Tabelid!E220))</f>
        <v/>
      </c>
      <c r="AC248" s="25" t="str">
        <f t="shared" si="21"/>
        <v/>
      </c>
    </row>
    <row r="249" spans="1:29" x14ac:dyDescent="0.3">
      <c r="A249" s="10" t="str">
        <f>IF(COUNTIF(Tabelid!G:G,TRUE)/10-Tabelid!H221&gt;0,MIN(Tabelid!F:F)+Tabelid!H221&amp;"."&amp;" Korrus","")</f>
        <v/>
      </c>
      <c r="AC249" s="25" t="str">
        <f>IFERROR(IF(FIND(".",A249)=3,LEFT(A249,2),LEFT(A249,1))*1,"")</f>
        <v/>
      </c>
    </row>
    <row r="250" spans="1:29" x14ac:dyDescent="0.3">
      <c r="A250" s="23" t="str">
        <f>IF(A249="","",Tabelid!D222)</f>
        <v/>
      </c>
      <c r="B250" s="49" t="str">
        <f>IF(A250="","",SUMIFS(Eksplikatsioon!F:F,Eksplikatsioon!A:A,AC250,Eksplikatsioon!C:C,Tabelid!E222))</f>
        <v/>
      </c>
      <c r="AC250" s="25" t="str">
        <f>AC249</f>
        <v/>
      </c>
    </row>
    <row r="251" spans="1:29" x14ac:dyDescent="0.3">
      <c r="A251" s="23" t="str">
        <f>IF(A250="","",Tabelid!D223)</f>
        <v/>
      </c>
      <c r="B251" s="49" t="str">
        <f>IF(A251="","",SUMIFS(Eksplikatsioon!F:F,Eksplikatsioon!A:A,AC251,Eksplikatsioon!C:C,Tabelid!E223))</f>
        <v/>
      </c>
      <c r="AC251" s="25" t="str">
        <f t="shared" ref="AC251:AC258" si="22">AC250</f>
        <v/>
      </c>
    </row>
    <row r="252" spans="1:29" x14ac:dyDescent="0.3">
      <c r="A252" s="23" t="str">
        <f>IF(A251="","",Tabelid!D224)</f>
        <v/>
      </c>
      <c r="B252" s="49" t="str">
        <f>IF(A252="","",SUMIFS(Eksplikatsioon!F:F,Eksplikatsioon!A:A,AC252,Eksplikatsioon!C:C,Tabelid!E224))</f>
        <v/>
      </c>
      <c r="AC252" s="25" t="str">
        <f t="shared" si="22"/>
        <v/>
      </c>
    </row>
    <row r="253" spans="1:29" x14ac:dyDescent="0.3">
      <c r="A253" s="23" t="str">
        <f>IF(A252="","",Tabelid!D225)</f>
        <v/>
      </c>
      <c r="B253" s="49" t="str">
        <f>IF(A253="","",SUM(B250:B252)+B258)</f>
        <v/>
      </c>
      <c r="AC253" s="25" t="str">
        <f t="shared" si="22"/>
        <v/>
      </c>
    </row>
    <row r="254" spans="1:29" x14ac:dyDescent="0.3">
      <c r="A254" s="23" t="str">
        <f>IF(A253="","",Tabelid!D226)</f>
        <v/>
      </c>
      <c r="B254" s="49" t="str">
        <f>IF(A254="","",SUMIFS(Eksplikatsioon!G:G,Eksplikatsioon!A:A,AC254))</f>
        <v/>
      </c>
      <c r="AC254" s="25" t="str">
        <f>AC253</f>
        <v/>
      </c>
    </row>
    <row r="255" spans="1:29" x14ac:dyDescent="0.3">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3">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3">
      <c r="A257" s="23" t="str">
        <f>IF(A256="","",Tabelid!D229)</f>
        <v/>
      </c>
      <c r="B257" s="49" t="str">
        <f>IF(A257="","",SUMIFS(Eksplikatsioon!F:F,Eksplikatsioon!A:A,AC257,Eksplikatsioon!C:C,Tabelid!E229))</f>
        <v/>
      </c>
      <c r="AC257" s="25" t="str">
        <f t="shared" si="22"/>
        <v/>
      </c>
    </row>
    <row r="258" spans="1:29" x14ac:dyDescent="0.3">
      <c r="A258" s="23" t="str">
        <f>IF(A257="","",Tabelid!D230)</f>
        <v/>
      </c>
      <c r="B258" s="49" t="str">
        <f>IF(A258="","",SUMIFS(Eksplikatsioon!F:F,Eksplikatsioon!A:A,AC258,Eksplikatsioon!C:C,Tabelid!E230))</f>
        <v/>
      </c>
      <c r="AC258" s="25" t="str">
        <f t="shared" si="22"/>
        <v/>
      </c>
    </row>
    <row r="259" spans="1:29" x14ac:dyDescent="0.3">
      <c r="A259" s="10" t="str">
        <f>IF(COUNTIF(Tabelid!G:G,TRUE)/10-Tabelid!H231&gt;0,MIN(Tabelid!F:F)+Tabelid!H231&amp;"."&amp;" Korrus","")</f>
        <v/>
      </c>
      <c r="AC259" s="25" t="str">
        <f>IFERROR(IF(FIND(".",A259)=3,LEFT(A259,2),LEFT(A259,1))*1,"")</f>
        <v/>
      </c>
    </row>
    <row r="260" spans="1:29" x14ac:dyDescent="0.3">
      <c r="A260" s="23" t="str">
        <f>IF(A259="","",Tabelid!D232)</f>
        <v/>
      </c>
      <c r="B260" s="49" t="str">
        <f>IF(A260="","",SUMIFS(Eksplikatsioon!F:F,Eksplikatsioon!A:A,AC260,Eksplikatsioon!C:C,Tabelid!E232))</f>
        <v/>
      </c>
      <c r="AC260" s="25" t="str">
        <f>AC259</f>
        <v/>
      </c>
    </row>
    <row r="261" spans="1:29" x14ac:dyDescent="0.3">
      <c r="A261" s="23" t="str">
        <f>IF(A260="","",Tabelid!D233)</f>
        <v/>
      </c>
      <c r="B261" s="49" t="str">
        <f>IF(A261="","",SUMIFS(Eksplikatsioon!F:F,Eksplikatsioon!A:A,AC261,Eksplikatsioon!C:C,Tabelid!E233))</f>
        <v/>
      </c>
      <c r="AC261" s="25" t="str">
        <f t="shared" ref="AC261:AC268" si="23">AC260</f>
        <v/>
      </c>
    </row>
    <row r="262" spans="1:29" x14ac:dyDescent="0.3">
      <c r="A262" s="23" t="str">
        <f>IF(A261="","",Tabelid!D234)</f>
        <v/>
      </c>
      <c r="B262" s="49" t="str">
        <f>IF(A262="","",SUMIFS(Eksplikatsioon!F:F,Eksplikatsioon!A:A,AC262,Eksplikatsioon!C:C,Tabelid!E234))</f>
        <v/>
      </c>
      <c r="AC262" s="25" t="str">
        <f t="shared" si="23"/>
        <v/>
      </c>
    </row>
    <row r="263" spans="1:29" x14ac:dyDescent="0.3">
      <c r="A263" s="23" t="str">
        <f>IF(A262="","",Tabelid!D235)</f>
        <v/>
      </c>
      <c r="B263" s="49" t="str">
        <f>IF(A263="","",SUM(B260:B262)+B268)</f>
        <v/>
      </c>
      <c r="AC263" s="25" t="str">
        <f t="shared" si="23"/>
        <v/>
      </c>
    </row>
    <row r="264" spans="1:29" x14ac:dyDescent="0.3">
      <c r="A264" s="23" t="str">
        <f>IF(A263="","",Tabelid!D236)</f>
        <v/>
      </c>
      <c r="B264" s="49" t="str">
        <f>IF(A264="","",SUMIFS(Eksplikatsioon!G:G,Eksplikatsioon!A:A,AC264))</f>
        <v/>
      </c>
      <c r="AC264" s="25" t="str">
        <f>AC263</f>
        <v/>
      </c>
    </row>
    <row r="265" spans="1:29" x14ac:dyDescent="0.3">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3">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3">
      <c r="A267" s="23" t="str">
        <f>IF(A266="","",Tabelid!D239)</f>
        <v/>
      </c>
      <c r="B267" s="49" t="str">
        <f>IF(A267="","",SUMIFS(Eksplikatsioon!F:F,Eksplikatsioon!A:A,AC267,Eksplikatsioon!C:C,Tabelid!E239))</f>
        <v/>
      </c>
      <c r="AC267" s="25" t="str">
        <f t="shared" si="23"/>
        <v/>
      </c>
    </row>
    <row r="268" spans="1:29" x14ac:dyDescent="0.3">
      <c r="A268" s="23" t="str">
        <f>IF(A267="","",Tabelid!D240)</f>
        <v/>
      </c>
      <c r="B268" s="49" t="str">
        <f>IF(A268="","",SUMIFS(Eksplikatsioon!F:F,Eksplikatsioon!A:A,AC268,Eksplikatsioon!C:C,Tabelid!E240))</f>
        <v/>
      </c>
      <c r="AC268" s="25" t="str">
        <f t="shared" si="23"/>
        <v/>
      </c>
    </row>
    <row r="269" spans="1:29" x14ac:dyDescent="0.3">
      <c r="A269" s="10" t="str">
        <f>IF(COUNTIF(Tabelid!G:G,TRUE)/10-Tabelid!H241&gt;0,MIN(Tabelid!F:F)+Tabelid!H241&amp;"."&amp;" Korrus","")</f>
        <v/>
      </c>
      <c r="AC269" s="25" t="str">
        <f>IFERROR(IF(FIND(".",A269)=3,LEFT(A269,2),LEFT(A269,1))*1,"")</f>
        <v/>
      </c>
    </row>
    <row r="270" spans="1:29" x14ac:dyDescent="0.3">
      <c r="A270" s="23" t="str">
        <f>IF(A269="","",Tabelid!D242)</f>
        <v/>
      </c>
      <c r="B270" s="49" t="str">
        <f>IF(A270="","",SUMIFS(Eksplikatsioon!F:F,Eksplikatsioon!A:A,AC270,Eksplikatsioon!C:C,Tabelid!E242))</f>
        <v/>
      </c>
      <c r="AC270" s="25" t="str">
        <f>AC269</f>
        <v/>
      </c>
    </row>
    <row r="271" spans="1:29" x14ac:dyDescent="0.3">
      <c r="A271" s="23" t="str">
        <f>IF(A270="","",Tabelid!D243)</f>
        <v/>
      </c>
      <c r="B271" s="49" t="str">
        <f>IF(A271="","",SUMIFS(Eksplikatsioon!F:F,Eksplikatsioon!A:A,AC271,Eksplikatsioon!C:C,Tabelid!E243))</f>
        <v/>
      </c>
      <c r="AC271" s="25" t="str">
        <f t="shared" ref="AC271:AC278" si="24">AC270</f>
        <v/>
      </c>
    </row>
    <row r="272" spans="1:29" x14ac:dyDescent="0.3">
      <c r="A272" s="23" t="str">
        <f>IF(A271="","",Tabelid!D244)</f>
        <v/>
      </c>
      <c r="B272" s="49" t="str">
        <f>IF(A272="","",SUMIFS(Eksplikatsioon!F:F,Eksplikatsioon!A:A,AC272,Eksplikatsioon!C:C,Tabelid!E244))</f>
        <v/>
      </c>
      <c r="AC272" s="25" t="str">
        <f t="shared" si="24"/>
        <v/>
      </c>
    </row>
    <row r="273" spans="1:29" x14ac:dyDescent="0.3">
      <c r="A273" s="23" t="str">
        <f>IF(A272="","",Tabelid!D245)</f>
        <v/>
      </c>
      <c r="B273" s="49" t="str">
        <f>IF(A273="","",SUM(B270:B272)+B278)</f>
        <v/>
      </c>
      <c r="AC273" s="25" t="str">
        <f t="shared" si="24"/>
        <v/>
      </c>
    </row>
    <row r="274" spans="1:29" x14ac:dyDescent="0.3">
      <c r="A274" s="23" t="str">
        <f>IF(A273="","",Tabelid!D246)</f>
        <v/>
      </c>
      <c r="B274" s="49" t="str">
        <f>IF(A274="","",SUMIFS(Eksplikatsioon!G:G,Eksplikatsioon!A:A,AC274))</f>
        <v/>
      </c>
      <c r="AC274" s="25" t="str">
        <f>AC273</f>
        <v/>
      </c>
    </row>
    <row r="275" spans="1:29" x14ac:dyDescent="0.3">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3">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3">
      <c r="A277" s="23" t="str">
        <f>IF(A276="","",Tabelid!D249)</f>
        <v/>
      </c>
      <c r="B277" s="49" t="str">
        <f>IF(A277="","",SUMIFS(Eksplikatsioon!F:F,Eksplikatsioon!A:A,AC277,Eksplikatsioon!C:C,Tabelid!E249))</f>
        <v/>
      </c>
      <c r="AC277" s="25" t="str">
        <f t="shared" si="24"/>
        <v/>
      </c>
    </row>
    <row r="278" spans="1:29" x14ac:dyDescent="0.3">
      <c r="A278" s="23" t="str">
        <f>IF(A277="","",Tabelid!D250)</f>
        <v/>
      </c>
      <c r="B278" s="49" t="str">
        <f>IF(A278="","",SUMIFS(Eksplikatsioon!F:F,Eksplikatsioon!A:A,AC278,Eksplikatsioon!C:C,Tabelid!E250))</f>
        <v/>
      </c>
      <c r="AC278" s="25" t="str">
        <f t="shared" si="24"/>
        <v/>
      </c>
    </row>
    <row r="279" spans="1:29" x14ac:dyDescent="0.3">
      <c r="A279" s="10" t="str">
        <f>IF(COUNTIF(Tabelid!G:G,TRUE)/10-Tabelid!H251&gt;0,MIN(Tabelid!F:F)+Tabelid!H251&amp;"."&amp;" Korrus","")</f>
        <v/>
      </c>
      <c r="AC279" s="25" t="str">
        <f>IFERROR(IF(FIND(".",A279)=3,LEFT(A279,2),LEFT(A279,1))*1,"")</f>
        <v/>
      </c>
    </row>
    <row r="280" spans="1:29" x14ac:dyDescent="0.3">
      <c r="A280" s="23" t="str">
        <f>IF(A279="","",Tabelid!D252)</f>
        <v/>
      </c>
      <c r="B280" s="49" t="str">
        <f>IF(A280="","",SUMIFS(Eksplikatsioon!F:F,Eksplikatsioon!A:A,AC280,Eksplikatsioon!C:C,Tabelid!E252))</f>
        <v/>
      </c>
      <c r="AC280" s="25" t="str">
        <f>AC279</f>
        <v/>
      </c>
    </row>
    <row r="281" spans="1:29" x14ac:dyDescent="0.3">
      <c r="A281" s="23" t="str">
        <f>IF(A280="","",Tabelid!D253)</f>
        <v/>
      </c>
      <c r="B281" s="49" t="str">
        <f>IF(A281="","",SUMIFS(Eksplikatsioon!F:F,Eksplikatsioon!A:A,AC281,Eksplikatsioon!C:C,Tabelid!E253))</f>
        <v/>
      </c>
      <c r="AC281" s="25" t="str">
        <f t="shared" ref="AC281:AC288" si="25">AC280</f>
        <v/>
      </c>
    </row>
    <row r="282" spans="1:29" x14ac:dyDescent="0.3">
      <c r="A282" s="23" t="str">
        <f>IF(A281="","",Tabelid!D254)</f>
        <v/>
      </c>
      <c r="B282" s="49" t="str">
        <f>IF(A282="","",SUMIFS(Eksplikatsioon!F:F,Eksplikatsioon!A:A,AC282,Eksplikatsioon!C:C,Tabelid!E254))</f>
        <v/>
      </c>
      <c r="AC282" s="25" t="str">
        <f t="shared" si="25"/>
        <v/>
      </c>
    </row>
    <row r="283" spans="1:29" x14ac:dyDescent="0.3">
      <c r="A283" s="23" t="str">
        <f>IF(A282="","",Tabelid!D255)</f>
        <v/>
      </c>
      <c r="B283" s="49" t="str">
        <f>IF(A283="","",SUM(B280:B282)+B288)</f>
        <v/>
      </c>
      <c r="AC283" s="25" t="str">
        <f t="shared" si="25"/>
        <v/>
      </c>
    </row>
    <row r="284" spans="1:29" x14ac:dyDescent="0.3">
      <c r="A284" s="23" t="str">
        <f>IF(A283="","",Tabelid!D256)</f>
        <v/>
      </c>
      <c r="B284" s="49" t="str">
        <f>IF(A284="","",SUMIFS(Eksplikatsioon!G:G,Eksplikatsioon!A:A,AC284))</f>
        <v/>
      </c>
      <c r="AC284" s="25" t="str">
        <f>AC283</f>
        <v/>
      </c>
    </row>
    <row r="285" spans="1:29" x14ac:dyDescent="0.3">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3">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3">
      <c r="A287" s="23" t="str">
        <f>IF(A286="","",Tabelid!D259)</f>
        <v/>
      </c>
      <c r="B287" s="49" t="str">
        <f>IF(A287="","",SUMIFS(Eksplikatsioon!F:F,Eksplikatsioon!A:A,AC287,Eksplikatsioon!C:C,Tabelid!E259))</f>
        <v/>
      </c>
      <c r="AC287" s="25" t="str">
        <f t="shared" si="25"/>
        <v/>
      </c>
    </row>
    <row r="288" spans="1:29" x14ac:dyDescent="0.3">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8" priority="5">
      <formula>AND(NOT(A13=""),$B13="")</formula>
    </cfRule>
  </conditionalFormatting>
  <conditionalFormatting sqref="B4:AA5">
    <cfRule type="expression" dxfId="17"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K12" sqref="K12"/>
    </sheetView>
  </sheetViews>
  <sheetFormatPr defaultColWidth="9.109375" defaultRowHeight="14.4" outlineLevelCol="2" x14ac:dyDescent="0.3"/>
  <cols>
    <col min="1" max="1" width="9.109375" style="11" customWidth="1"/>
    <col min="2" max="2" width="9.88671875" style="15" customWidth="1"/>
    <col min="3" max="3" width="42.6640625" style="11" bestFit="1" customWidth="1"/>
    <col min="4" max="4" width="23.33203125" style="11" bestFit="1" customWidth="1"/>
    <col min="5" max="5" width="35.44140625" style="11" bestFit="1" customWidth="1"/>
    <col min="6" max="6" width="13.88671875" style="49" bestFit="1" customWidth="1"/>
    <col min="7" max="7" width="12.33203125" style="49" bestFit="1" customWidth="1"/>
    <col min="8" max="8" width="45.6640625" style="11" customWidth="1"/>
    <col min="9" max="9" width="13.88671875" style="11" customWidth="1" outlineLevel="1"/>
    <col min="10" max="10" width="30.6640625" style="14" customWidth="1" outlineLevel="1"/>
    <col min="11" max="11" width="50.6640625" style="9" customWidth="1" outlineLevel="1"/>
    <col min="12" max="12" width="25.6640625" style="9" customWidth="1" outlineLevel="1"/>
    <col min="13" max="13" width="22.109375" style="9" customWidth="1" outlineLevel="1"/>
    <col min="14" max="14" width="4" style="9" customWidth="1" outlineLevel="1"/>
    <col min="15" max="15" width="9.44140625" style="9" customWidth="1" outlineLevel="2"/>
    <col min="16" max="16" width="9.109375" style="9" customWidth="1" outlineLevel="2"/>
    <col min="17" max="17" width="8.44140625" style="9" customWidth="1" outlineLevel="2"/>
    <col min="18" max="18" width="9.6640625" style="9" customWidth="1" outlineLevel="2"/>
    <col min="19" max="19" width="11" style="9" customWidth="1" outlineLevel="2"/>
    <col min="20" max="33" width="9.109375" style="9" customWidth="1" outlineLevel="2"/>
    <col min="34" max="34" width="9.109375" style="9" customWidth="1" outlineLevel="1"/>
    <col min="35" max="16384" width="9.109375" style="9"/>
  </cols>
  <sheetData>
    <row r="1" spans="1:37" x14ac:dyDescent="0.3">
      <c r="A1" s="8" t="s">
        <v>152</v>
      </c>
      <c r="B1" s="13" t="str">
        <f>IF('Hoone üldandmed'!B2="","",'Hoone üldandmed'!B2)</f>
        <v>Tartu mnt 85, Lasnamäe LO, Tallinna linn, Harju maakond</v>
      </c>
      <c r="H1" s="35"/>
    </row>
    <row r="2" spans="1:37" x14ac:dyDescent="0.3">
      <c r="A2" s="10"/>
      <c r="B2" s="22"/>
      <c r="H2" s="35"/>
    </row>
    <row r="3" spans="1:37" x14ac:dyDescent="0.3">
      <c r="A3" s="65" t="s">
        <v>232</v>
      </c>
      <c r="B3" s="66" t="s">
        <v>233</v>
      </c>
      <c r="C3" s="65" t="s">
        <v>234</v>
      </c>
      <c r="D3" s="67" t="s">
        <v>236</v>
      </c>
      <c r="E3" s="67" t="s">
        <v>237</v>
      </c>
      <c r="F3" s="67" t="s">
        <v>238</v>
      </c>
      <c r="G3" s="68" t="s">
        <v>235</v>
      </c>
      <c r="H3" s="65" t="s">
        <v>239</v>
      </c>
      <c r="I3" s="65"/>
      <c r="J3" s="65"/>
      <c r="K3" s="65"/>
      <c r="L3" s="65"/>
      <c r="M3" s="65"/>
      <c r="O3" s="33" t="s">
        <v>222</v>
      </c>
      <c r="P3" s="33"/>
      <c r="Q3" s="33"/>
      <c r="R3" s="33"/>
      <c r="S3" s="33"/>
      <c r="T3" s="33"/>
      <c r="U3" s="33"/>
      <c r="V3" s="33"/>
      <c r="W3" s="33"/>
      <c r="X3" s="33"/>
      <c r="Y3" s="33"/>
      <c r="Z3" s="33"/>
      <c r="AA3" s="33"/>
      <c r="AB3" s="33"/>
      <c r="AC3" s="33"/>
      <c r="AD3" s="33"/>
      <c r="AE3" s="33"/>
      <c r="AF3" s="33"/>
      <c r="AG3" s="33"/>
    </row>
    <row r="4" spans="1:37" ht="43.5" customHeight="1" x14ac:dyDescent="0.3">
      <c r="A4" s="16" t="s">
        <v>2</v>
      </c>
      <c r="B4" s="17" t="s">
        <v>0</v>
      </c>
      <c r="C4" s="16" t="s">
        <v>74</v>
      </c>
      <c r="D4" s="16" t="s">
        <v>1</v>
      </c>
      <c r="E4" s="16" t="s">
        <v>75</v>
      </c>
      <c r="F4" s="50" t="s">
        <v>212</v>
      </c>
      <c r="G4" s="50" t="s">
        <v>209</v>
      </c>
      <c r="H4" s="16" t="s">
        <v>76</v>
      </c>
      <c r="I4" s="16" t="s">
        <v>172</v>
      </c>
      <c r="J4" s="18" t="s">
        <v>168</v>
      </c>
      <c r="K4" s="16" t="s">
        <v>183</v>
      </c>
      <c r="L4" s="16" t="s">
        <v>184</v>
      </c>
      <c r="M4" s="16" t="s">
        <v>185</v>
      </c>
      <c r="N4" s="16"/>
      <c r="O4" s="30" t="str">
        <f ca="1">IF(INDIRECT("'Lepingu lisa'!R"&amp;COLUMN()-10&amp;"C49",FALSE)="","",INDIRECT("'Lepingu lisa'!R"&amp;COLUMN()-12&amp;"C49",FALSE))</f>
        <v>Eesti Geoloogiateenistus</v>
      </c>
      <c r="P4" s="30" t="str">
        <f t="shared" ref="P4:AG4" ca="1" si="0">IF(INDIRECT("'Lepingu lisa'!R"&amp;COLUMN()-10&amp;"C49",FALSE)="","",INDIRECT("'Lepingu lisa'!R"&amp;COLUMN()-12&amp;"C49",FALSE))</f>
        <v>Riigi Kinnisvara AS</v>
      </c>
      <c r="Q4" s="30" t="str">
        <f t="shared" ca="1" si="0"/>
        <v>Eesti Töötukassa</v>
      </c>
      <c r="R4" s="30" t="str">
        <f t="shared" ca="1" si="0"/>
        <v>Aktiivne vakantsus</v>
      </c>
      <c r="S4" s="30" t="str">
        <f t="shared" ca="1" si="0"/>
        <v/>
      </c>
      <c r="T4" s="30" t="str">
        <f t="shared" ca="1" si="0"/>
        <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3">
      <c r="A5" s="19" t="s">
        <v>60</v>
      </c>
      <c r="B5" s="21" t="s">
        <v>387</v>
      </c>
      <c r="C5" s="19" t="s">
        <v>198</v>
      </c>
      <c r="D5" s="19" t="s">
        <v>90</v>
      </c>
      <c r="E5" s="19" t="s">
        <v>59</v>
      </c>
      <c r="F5" s="51">
        <v>37.5</v>
      </c>
      <c r="G5" s="51">
        <v>36.200000000000003</v>
      </c>
      <c r="H5" s="19"/>
      <c r="I5" s="11" t="str">
        <f>LEFT(Tabel1[[#This Row],[Ruumi tüüp (TALO Tüüpruumide nimestik)]],2)</f>
        <v>55</v>
      </c>
      <c r="J5" s="20" t="s">
        <v>186</v>
      </c>
      <c r="K5" s="19" t="s">
        <v>391</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3">
      <c r="A6" s="19" t="s">
        <v>60</v>
      </c>
      <c r="B6" s="21" t="s">
        <v>388</v>
      </c>
      <c r="C6" s="19" t="s">
        <v>198</v>
      </c>
      <c r="D6" s="19" t="s">
        <v>90</v>
      </c>
      <c r="E6" s="19" t="s">
        <v>59</v>
      </c>
      <c r="F6" s="51">
        <v>38.5</v>
      </c>
      <c r="G6" s="51">
        <v>35.6</v>
      </c>
      <c r="H6" s="19"/>
      <c r="I6" s="11" t="str">
        <f>LEFT(Tabel1[[#This Row],[Ruumi tüüp (TALO Tüüpruumide nimestik)]],2)</f>
        <v>55</v>
      </c>
      <c r="J6" s="20" t="s">
        <v>186</v>
      </c>
      <c r="K6" s="19" t="s">
        <v>382</v>
      </c>
      <c r="L6" s="11" t="str">
        <f>IFERROR(VLOOKUP(Tabel1[[#This Row],[Üürnik]],'Lepingu lisa'!$AW$3:$AX$22,2,FALSE),"")</f>
        <v>TARTU851_04</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3">
      <c r="A7" s="19" t="s">
        <v>60</v>
      </c>
      <c r="B7" s="21" t="s">
        <v>389</v>
      </c>
      <c r="C7" s="19" t="s">
        <v>198</v>
      </c>
      <c r="D7" s="19" t="s">
        <v>90</v>
      </c>
      <c r="E7" s="19" t="s">
        <v>59</v>
      </c>
      <c r="F7" s="51">
        <v>37.9</v>
      </c>
      <c r="G7" s="51">
        <v>35.299999999999997</v>
      </c>
      <c r="H7" s="19"/>
      <c r="I7" s="11" t="str">
        <f>LEFT(Tabel1[[#This Row],[Ruumi tüüp (TALO Tüüpruumide nimestik)]],2)</f>
        <v>55</v>
      </c>
      <c r="J7" s="20" t="s">
        <v>186</v>
      </c>
      <c r="K7" s="19" t="s">
        <v>378</v>
      </c>
      <c r="L7" s="11" t="str">
        <f>IFERROR(VLOOKUP(Tabel1[[#This Row],[Üürnik]],'Lepingu lisa'!$AW$3:$AX$22,2,FALSE),"")</f>
        <v>TARTU851_12</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3">
      <c r="A8" s="19" t="s">
        <v>60</v>
      </c>
      <c r="B8" s="21" t="s">
        <v>390</v>
      </c>
      <c r="C8" s="19" t="s">
        <v>198</v>
      </c>
      <c r="D8" s="19" t="s">
        <v>90</v>
      </c>
      <c r="E8" s="19" t="s">
        <v>59</v>
      </c>
      <c r="F8" s="51">
        <v>46.5</v>
      </c>
      <c r="G8" s="51">
        <v>45.4</v>
      </c>
      <c r="H8" s="19"/>
      <c r="I8" s="11" t="str">
        <f>LEFT(Tabel1[[#This Row],[Ruumi tüüp (TALO Tüüpruumide nimestik)]],2)</f>
        <v>55</v>
      </c>
      <c r="J8" s="20" t="s">
        <v>186</v>
      </c>
      <c r="K8" s="19" t="s">
        <v>380</v>
      </c>
      <c r="L8" s="11" t="str">
        <f>IFERROR(VLOOKUP(Tabel1[[#This Row],[Üürnik]],'Lepingu lisa'!$AW$3:$AX$22,2,FALSE),"")</f>
        <v>TARTU851_11</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3">
      <c r="A9" s="19"/>
      <c r="B9" s="21"/>
      <c r="C9" s="19"/>
      <c r="D9" s="19"/>
      <c r="E9" s="19"/>
      <c r="F9" s="51"/>
      <c r="G9" s="51"/>
      <c r="H9" s="19"/>
      <c r="I9" s="11" t="str">
        <f>LEFT(Tabel1[[#This Row],[Ruumi tüüp (TALO Tüüpruumide nimestik)]],2)</f>
        <v/>
      </c>
      <c r="J9" s="20"/>
      <c r="K9" s="19"/>
      <c r="L9" s="11" t="str">
        <f>IFERROR(VLOOKUP(Tabel1[[#This Row],[Üürnik]],'Lepingu lisa'!$AW$3:$AX$22,2,FALSE),"")</f>
        <v/>
      </c>
      <c r="M9" s="11" t="str">
        <f>IFERROR(VLOOKUP(Tabel1[[#This Row],[Jaotus]],Tabelid!L:M,2,FALSE),"")</f>
        <v/>
      </c>
      <c r="N9" s="11"/>
      <c r="O9" s="34"/>
      <c r="P9" s="34"/>
      <c r="Q9" s="34"/>
      <c r="R9" s="34"/>
      <c r="S9" s="34"/>
      <c r="T9" s="34"/>
      <c r="U9" s="34"/>
      <c r="V9" s="34"/>
      <c r="W9" s="34"/>
      <c r="X9" s="34"/>
      <c r="Y9" s="34"/>
      <c r="Z9" s="34"/>
      <c r="AA9" s="34"/>
      <c r="AB9" s="34"/>
      <c r="AC9" s="34"/>
      <c r="AD9" s="34"/>
      <c r="AE9" s="34"/>
      <c r="AF9" s="34"/>
      <c r="AG9" s="34"/>
    </row>
    <row r="10" spans="1:37" x14ac:dyDescent="0.3">
      <c r="A10" s="19"/>
      <c r="B10" s="21"/>
      <c r="C10" s="19"/>
      <c r="D10" s="19"/>
      <c r="E10" s="19"/>
      <c r="F10" s="51"/>
      <c r="G10" s="51"/>
      <c r="H10" s="19"/>
      <c r="I10" s="11" t="str">
        <f>LEFT(Tabel1[[#This Row],[Ruumi tüüp (TALO Tüüpruumide nimestik)]],2)</f>
        <v/>
      </c>
      <c r="J10" s="20"/>
      <c r="K10" s="19"/>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x14ac:dyDescent="0.3">
      <c r="A11" s="19"/>
      <c r="B11" s="21"/>
      <c r="C11" s="19"/>
      <c r="D11" s="19"/>
      <c r="E11" s="19"/>
      <c r="F11" s="51"/>
      <c r="G11" s="51"/>
      <c r="H11" s="19"/>
      <c r="I11" s="11" t="str">
        <f>LEFT(Tabel1[[#This Row],[Ruumi tüüp (TALO Tüüpruumide nimestik)]],2)</f>
        <v/>
      </c>
      <c r="J11" s="20"/>
      <c r="K11" s="19"/>
      <c r="L11" s="11" t="str">
        <f>IFERROR(VLOOKUP(Tabel1[[#This Row],[Üürnik]],'Lepingu lisa'!$AW$3:$AX$22,2,FALSE),"")</f>
        <v/>
      </c>
      <c r="M11" s="11" t="str">
        <f>IFERROR(VLOOKUP(Tabel1[[#This Row],[Jaotus]],Tabelid!L:M,2,FALSE),"")</f>
        <v/>
      </c>
      <c r="N11" s="11"/>
      <c r="O11" s="34"/>
      <c r="P11" s="34"/>
      <c r="Q11" s="34"/>
      <c r="R11" s="34"/>
      <c r="S11" s="34"/>
      <c r="T11" s="34"/>
      <c r="U11" s="34"/>
      <c r="V11" s="34"/>
      <c r="W11" s="34"/>
      <c r="X11" s="34"/>
      <c r="Y11" s="34"/>
      <c r="Z11" s="34"/>
      <c r="AA11" s="34"/>
      <c r="AB11" s="34"/>
      <c r="AC11" s="34"/>
      <c r="AD11" s="34"/>
      <c r="AE11" s="34"/>
      <c r="AF11" s="34"/>
      <c r="AG11" s="34"/>
    </row>
    <row r="12" spans="1:37" x14ac:dyDescent="0.3">
      <c r="A12" s="19"/>
      <c r="B12" s="21"/>
      <c r="C12" s="19"/>
      <c r="D12" s="19"/>
      <c r="E12" s="19"/>
      <c r="F12" s="51"/>
      <c r="G12" s="51"/>
      <c r="H12" s="19"/>
      <c r="I12" s="11" t="str">
        <f>LEFT(Tabel1[[#This Row],[Ruumi tüüp (TALO Tüüpruumide nimestik)]],2)</f>
        <v/>
      </c>
      <c r="J12" s="20"/>
      <c r="K12" s="19"/>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3">
      <c r="A13" s="19"/>
      <c r="B13" s="21"/>
      <c r="C13" s="19"/>
      <c r="D13" s="19"/>
      <c r="E13" s="19"/>
      <c r="F13" s="51"/>
      <c r="G13" s="51"/>
      <c r="H13" s="19"/>
      <c r="I13" s="11" t="str">
        <f>LEFT(Tabel1[[#This Row],[Ruumi tüüp (TALO Tüüpruumide nimestik)]],2)</f>
        <v/>
      </c>
      <c r="J13" s="24"/>
      <c r="K13" s="19"/>
      <c r="L13" s="11" t="str">
        <f>IFERROR(VLOOKUP(Tabel1[[#This Row],[Üürnik]],'Lepingu lisa'!$AW$3:$AX$22,2,FALSE),"")</f>
        <v/>
      </c>
      <c r="M13" s="11" t="str">
        <f>IFERROR(VLOOKUP(Tabel1[[#This Row],[Jaotus]],Tabelid!L:M,2,FALSE),"")</f>
        <v/>
      </c>
      <c r="N13" s="11"/>
      <c r="O13" s="34"/>
      <c r="P13" s="34"/>
      <c r="Q13" s="34"/>
      <c r="R13" s="34"/>
      <c r="S13" s="34"/>
      <c r="T13" s="34"/>
      <c r="U13" s="34"/>
      <c r="V13" s="34"/>
      <c r="W13" s="34"/>
      <c r="X13" s="34"/>
      <c r="Y13" s="34"/>
      <c r="Z13" s="34"/>
      <c r="AA13" s="34"/>
      <c r="AB13" s="34"/>
      <c r="AC13" s="34"/>
      <c r="AD13" s="34"/>
      <c r="AE13" s="34"/>
      <c r="AF13" s="34"/>
      <c r="AG13" s="34"/>
    </row>
    <row r="14" spans="1:37" x14ac:dyDescent="0.3">
      <c r="A14" s="19"/>
      <c r="B14" s="21"/>
      <c r="C14" s="19"/>
      <c r="D14" s="19"/>
      <c r="E14" s="19"/>
      <c r="F14" s="51"/>
      <c r="G14" s="51"/>
      <c r="H14" s="19"/>
      <c r="I14" s="11" t="str">
        <f>LEFT(Tabel1[[#This Row],[Ruumi tüüp (TALO Tüüpruumide nimestik)]],2)</f>
        <v/>
      </c>
      <c r="J14" s="20"/>
      <c r="K14" s="19"/>
      <c r="L14" s="11" t="str">
        <f>IFERROR(VLOOKUP(Tabel1[[#This Row],[Üürnik]],'Lepingu lisa'!$AW$3:$AX$22,2,FALSE),"")</f>
        <v/>
      </c>
      <c r="M14" s="11" t="str">
        <f>IFERROR(VLOOKUP(Tabel1[[#This Row],[Jaotus]],Tabelid!L:M,2,FALSE),"")</f>
        <v/>
      </c>
      <c r="N14" s="11"/>
      <c r="O14" s="34"/>
      <c r="P14" s="34"/>
      <c r="Q14" s="34"/>
      <c r="R14" s="34"/>
      <c r="S14" s="34"/>
      <c r="T14" s="34"/>
      <c r="U14" s="34"/>
      <c r="V14" s="34"/>
      <c r="W14" s="34"/>
      <c r="X14" s="34"/>
      <c r="Y14" s="34"/>
      <c r="Z14" s="34"/>
      <c r="AA14" s="34"/>
      <c r="AB14" s="34"/>
      <c r="AC14" s="34"/>
      <c r="AD14" s="34"/>
      <c r="AE14" s="34"/>
      <c r="AF14" s="34"/>
      <c r="AG14" s="34"/>
    </row>
    <row r="15" spans="1:37" x14ac:dyDescent="0.3">
      <c r="A15" s="19"/>
      <c r="B15" s="21"/>
      <c r="C15" s="19"/>
      <c r="D15" s="19"/>
      <c r="E15" s="19"/>
      <c r="F15" s="51"/>
      <c r="G15" s="51"/>
      <c r="H15" s="19"/>
      <c r="I15" s="11" t="str">
        <f>LEFT(Tabel1[[#This Row],[Ruumi tüüp (TALO Tüüpruumide nimestik)]],2)</f>
        <v/>
      </c>
      <c r="J15" s="20"/>
      <c r="K15" s="19"/>
      <c r="L15" s="11" t="str">
        <f>IFERROR(VLOOKUP(Tabel1[[#This Row],[Üürnik]],'Lepingu lisa'!$AW$3:$AX$22,2,FALSE),"")</f>
        <v/>
      </c>
      <c r="M15" s="11" t="str">
        <f>IFERROR(VLOOKUP(Tabel1[[#This Row],[Jaotus]],Tabelid!L:M,2,FALSE),"")</f>
        <v/>
      </c>
      <c r="N15" s="11"/>
      <c r="O15" s="34"/>
      <c r="P15" s="34"/>
      <c r="Q15" s="34"/>
      <c r="R15" s="34"/>
      <c r="S15" s="34"/>
      <c r="T15" s="34"/>
      <c r="U15" s="34"/>
      <c r="V15" s="34"/>
      <c r="W15" s="34"/>
      <c r="X15" s="34"/>
      <c r="Y15" s="34"/>
      <c r="Z15" s="34"/>
      <c r="AA15" s="34"/>
      <c r="AB15" s="34"/>
      <c r="AC15" s="34"/>
      <c r="AD15" s="34"/>
      <c r="AE15" s="34"/>
      <c r="AF15" s="34"/>
      <c r="AG15" s="34"/>
    </row>
    <row r="16" spans="1:37" x14ac:dyDescent="0.3">
      <c r="A16" s="19"/>
      <c r="B16" s="21"/>
      <c r="C16" s="19"/>
      <c r="D16" s="19"/>
      <c r="E16" s="19"/>
      <c r="F16" s="51"/>
      <c r="G16" s="51"/>
      <c r="H16" s="19"/>
      <c r="I16" s="11" t="str">
        <f>LEFT(Tabel1[[#This Row],[Ruumi tüüp (TALO Tüüpruumide nimestik)]],2)</f>
        <v/>
      </c>
      <c r="J16" s="20"/>
      <c r="K16" s="19"/>
      <c r="L16" s="11" t="str">
        <f>IFERROR(VLOOKUP(Tabel1[[#This Row],[Üürnik]],'Lepingu lisa'!$AW$3:$AX$22,2,FALSE),"")</f>
        <v/>
      </c>
      <c r="M16" s="11" t="str">
        <f>IFERROR(VLOOKUP(Tabel1[[#This Row],[Jaotus]],Tabelid!L:M,2,FALSE),"")</f>
        <v/>
      </c>
      <c r="N16" s="11"/>
      <c r="O16" s="34"/>
      <c r="P16" s="34"/>
      <c r="Q16" s="34"/>
      <c r="R16" s="34"/>
      <c r="S16" s="34"/>
      <c r="T16" s="34"/>
      <c r="U16" s="34"/>
      <c r="V16" s="34"/>
      <c r="W16" s="34"/>
      <c r="X16" s="34"/>
      <c r="Y16" s="34"/>
      <c r="Z16" s="34"/>
      <c r="AA16" s="34"/>
      <c r="AB16" s="34"/>
      <c r="AC16" s="34"/>
      <c r="AD16" s="34"/>
      <c r="AE16" s="34"/>
      <c r="AF16" s="34"/>
      <c r="AG16" s="34"/>
    </row>
    <row r="17" spans="1:33" x14ac:dyDescent="0.3">
      <c r="A17" s="19"/>
      <c r="B17" s="21"/>
      <c r="C17" s="19"/>
      <c r="D17" s="19"/>
      <c r="E17" s="19"/>
      <c r="F17" s="51"/>
      <c r="G17" s="51"/>
      <c r="H17" s="19"/>
      <c r="I17" s="11" t="str">
        <f>LEFT(Tabel1[[#This Row],[Ruumi tüüp (TALO Tüüpruumide nimestik)]],2)</f>
        <v/>
      </c>
      <c r="J17" s="20"/>
      <c r="K17" s="19"/>
      <c r="L17" s="11" t="str">
        <f>IFERROR(VLOOKUP(Tabel1[[#This Row],[Üürnik]],'Lepingu lisa'!$AW$3:$AX$22,2,FALSE),"")</f>
        <v/>
      </c>
      <c r="M17" s="11" t="str">
        <f>IFERROR(VLOOKUP(Tabel1[[#This Row],[Jaotus]],Tabelid!L:M,2,FALSE),"")</f>
        <v/>
      </c>
      <c r="N17" s="11"/>
      <c r="O17" s="34"/>
      <c r="P17" s="34"/>
      <c r="Q17" s="34"/>
      <c r="R17" s="34"/>
      <c r="S17" s="34"/>
      <c r="T17" s="34"/>
      <c r="U17" s="34"/>
      <c r="V17" s="34"/>
      <c r="W17" s="34"/>
      <c r="X17" s="34"/>
      <c r="Y17" s="34"/>
      <c r="Z17" s="34"/>
      <c r="AA17" s="34"/>
      <c r="AB17" s="34"/>
      <c r="AC17" s="34"/>
      <c r="AD17" s="34"/>
      <c r="AE17" s="34"/>
      <c r="AF17" s="34"/>
      <c r="AG17" s="34"/>
    </row>
    <row r="18" spans="1:33" x14ac:dyDescent="0.3">
      <c r="A18" s="19"/>
      <c r="B18" s="21"/>
      <c r="C18" s="19"/>
      <c r="D18" s="19"/>
      <c r="E18" s="19"/>
      <c r="F18" s="51"/>
      <c r="G18" s="51"/>
      <c r="H18" s="19"/>
      <c r="I18" s="11" t="str">
        <f>LEFT(Tabel1[[#This Row],[Ruumi tüüp (TALO Tüüpruumide nimestik)]],2)</f>
        <v/>
      </c>
      <c r="J18" s="20"/>
      <c r="K18" s="19"/>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3">
      <c r="A19" s="19"/>
      <c r="B19" s="21"/>
      <c r="C19" s="19"/>
      <c r="D19" s="19"/>
      <c r="E19" s="19"/>
      <c r="F19" s="51"/>
      <c r="G19" s="51"/>
      <c r="H19" s="19"/>
      <c r="I19" s="11" t="str">
        <f>LEFT(Tabel1[[#This Row],[Ruumi tüüp (TALO Tüüpruumide nimestik)]],2)</f>
        <v/>
      </c>
      <c r="J19" s="20"/>
      <c r="K19" s="19"/>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row>
    <row r="20" spans="1:33" x14ac:dyDescent="0.3">
      <c r="A20" s="19"/>
      <c r="B20" s="21"/>
      <c r="C20" s="19"/>
      <c r="D20" s="19"/>
      <c r="E20" s="19"/>
      <c r="F20" s="51"/>
      <c r="G20" s="51"/>
      <c r="H20" s="19"/>
      <c r="I20" s="11" t="str">
        <f>LEFT(Tabel1[[#This Row],[Ruumi tüüp (TALO Tüüpruumide nimestik)]],2)</f>
        <v/>
      </c>
      <c r="J20" s="20"/>
      <c r="K20" s="19"/>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3">
      <c r="A21" s="19"/>
      <c r="B21" s="21"/>
      <c r="C21" s="19"/>
      <c r="D21" s="19"/>
      <c r="E21" s="19"/>
      <c r="F21" s="51"/>
      <c r="G21" s="51"/>
      <c r="H21" s="19"/>
      <c r="I21" s="11" t="str">
        <f>LEFT(Tabel1[[#This Row],[Ruumi tüüp (TALO Tüüpruumide nimestik)]],2)</f>
        <v/>
      </c>
      <c r="J21" s="20"/>
      <c r="K21" s="19"/>
      <c r="L21" s="11" t="str">
        <f>IFERROR(VLOOKUP(Tabel1[[#This Row],[Üürnik]],'Lepingu lisa'!$AW$3:$AX$22,2,FALSE),"")</f>
        <v/>
      </c>
      <c r="M21" s="11" t="str">
        <f>IFERROR(VLOOKUP(Tabel1[[#This Row],[Jaotus]],Tabelid!L:M,2,FALSE),"")</f>
        <v/>
      </c>
      <c r="N21" s="11"/>
      <c r="O21" s="34"/>
      <c r="P21" s="34"/>
      <c r="Q21" s="34"/>
      <c r="R21" s="34"/>
      <c r="S21" s="34"/>
      <c r="T21" s="34"/>
      <c r="U21" s="34"/>
      <c r="V21" s="34"/>
      <c r="W21" s="34"/>
      <c r="X21" s="34"/>
      <c r="Y21" s="34"/>
      <c r="Z21" s="34"/>
      <c r="AA21" s="34"/>
      <c r="AB21" s="34"/>
      <c r="AC21" s="34"/>
      <c r="AD21" s="34"/>
      <c r="AE21" s="34"/>
      <c r="AF21" s="34"/>
      <c r="AG21" s="34"/>
    </row>
    <row r="22" spans="1:33" x14ac:dyDescent="0.3">
      <c r="A22" s="19"/>
      <c r="B22" s="21"/>
      <c r="C22" s="19"/>
      <c r="D22" s="19"/>
      <c r="E22" s="19"/>
      <c r="F22" s="51"/>
      <c r="G22" s="51"/>
      <c r="H22" s="19"/>
      <c r="I22" s="11" t="str">
        <f>LEFT(Tabel1[[#This Row],[Ruumi tüüp (TALO Tüüpruumide nimestik)]],2)</f>
        <v/>
      </c>
      <c r="J22" s="20"/>
      <c r="K22" s="19"/>
      <c r="L22" s="11" t="str">
        <f>IFERROR(VLOOKUP(Tabel1[[#This Row],[Üürnik]],'Lepingu lisa'!$AW$3:$AX$22,2,FALSE),"")</f>
        <v/>
      </c>
      <c r="M22" s="11" t="str">
        <f>IFERROR(VLOOKUP(Tabel1[[#This Row],[Jaotus]],Tabelid!L:M,2,FALSE),"")</f>
        <v/>
      </c>
      <c r="N22" s="11"/>
      <c r="O22" s="34"/>
      <c r="P22" s="34"/>
      <c r="Q22" s="34"/>
      <c r="R22" s="34"/>
      <c r="S22" s="34"/>
      <c r="T22" s="34"/>
      <c r="U22" s="34"/>
      <c r="V22" s="34"/>
      <c r="W22" s="34"/>
      <c r="X22" s="34"/>
      <c r="Y22" s="34"/>
      <c r="Z22" s="34"/>
      <c r="AA22" s="34"/>
      <c r="AB22" s="34"/>
      <c r="AC22" s="34"/>
      <c r="AD22" s="34"/>
      <c r="AE22" s="34"/>
      <c r="AF22" s="34"/>
      <c r="AG22" s="34"/>
    </row>
    <row r="23" spans="1:33" x14ac:dyDescent="0.3">
      <c r="A23" s="19"/>
      <c r="B23" s="21"/>
      <c r="C23" s="19"/>
      <c r="D23" s="19"/>
      <c r="E23" s="19"/>
      <c r="F23" s="51"/>
      <c r="G23" s="51"/>
      <c r="H23" s="19"/>
      <c r="I23" s="11" t="str">
        <f>LEFT(Tabel1[[#This Row],[Ruumi tüüp (TALO Tüüpruumide nimestik)]],2)</f>
        <v/>
      </c>
      <c r="J23" s="20"/>
      <c r="K23" s="19"/>
      <c r="L23" s="11" t="str">
        <f>IFERROR(VLOOKUP(Tabel1[[#This Row],[Üürnik]],'Lepingu lisa'!$AW$3:$AX$22,2,FALSE),"")</f>
        <v/>
      </c>
      <c r="M23" s="11" t="str">
        <f>IFERROR(VLOOKUP(Tabel1[[#This Row],[Jaotus]],Tabelid!L:M,2,FALSE),"")</f>
        <v/>
      </c>
      <c r="N23" s="11"/>
      <c r="O23" s="34"/>
      <c r="P23" s="34"/>
      <c r="Q23" s="34"/>
      <c r="R23" s="34"/>
      <c r="S23" s="34"/>
      <c r="T23" s="34"/>
      <c r="U23" s="34"/>
      <c r="V23" s="34"/>
      <c r="W23" s="34"/>
      <c r="X23" s="34"/>
      <c r="Y23" s="34"/>
      <c r="Z23" s="34"/>
      <c r="AA23" s="34"/>
      <c r="AB23" s="34"/>
      <c r="AC23" s="34"/>
      <c r="AD23" s="34"/>
      <c r="AE23" s="34"/>
      <c r="AF23" s="34"/>
      <c r="AG23" s="34"/>
    </row>
    <row r="24" spans="1:33" x14ac:dyDescent="0.3">
      <c r="A24" s="19"/>
      <c r="B24" s="21"/>
      <c r="C24" s="19"/>
      <c r="D24" s="19"/>
      <c r="E24" s="19"/>
      <c r="F24" s="51"/>
      <c r="G24" s="51"/>
      <c r="H24" s="19"/>
      <c r="I24" s="11" t="str">
        <f>LEFT(Tabel1[[#This Row],[Ruumi tüüp (TALO Tüüpruumide nimestik)]],2)</f>
        <v/>
      </c>
      <c r="J24" s="20"/>
      <c r="K24" s="19"/>
      <c r="L24" s="11" t="str">
        <f>IFERROR(VLOOKUP(Tabel1[[#This Row],[Üürnik]],'Lepingu lisa'!$AW$3:$AX$22,2,FALSE),"")</f>
        <v/>
      </c>
      <c r="M24" s="11" t="str">
        <f>IFERROR(VLOOKUP(Tabel1[[#This Row],[Jaotus]],Tabelid!L:M,2,FALSE),"")</f>
        <v/>
      </c>
      <c r="N24" s="11"/>
      <c r="O24" s="34"/>
      <c r="P24" s="34"/>
      <c r="Q24" s="34"/>
      <c r="R24" s="34"/>
      <c r="S24" s="34"/>
      <c r="T24" s="34"/>
      <c r="U24" s="34"/>
      <c r="V24" s="34"/>
      <c r="W24" s="34"/>
      <c r="X24" s="34"/>
      <c r="Y24" s="34"/>
      <c r="Z24" s="34"/>
      <c r="AA24" s="34"/>
      <c r="AB24" s="34"/>
      <c r="AC24" s="34"/>
      <c r="AD24" s="34"/>
      <c r="AE24" s="34"/>
      <c r="AF24" s="34"/>
      <c r="AG24" s="34"/>
    </row>
    <row r="25" spans="1:33" x14ac:dyDescent="0.3">
      <c r="A25" s="19"/>
      <c r="B25" s="21"/>
      <c r="C25" s="19"/>
      <c r="D25" s="19"/>
      <c r="E25" s="19"/>
      <c r="F25" s="51"/>
      <c r="G25" s="51"/>
      <c r="H25" s="19"/>
      <c r="I25" s="11" t="str">
        <f>LEFT(Tabel1[[#This Row],[Ruumi tüüp (TALO Tüüpruumide nimestik)]],2)</f>
        <v/>
      </c>
      <c r="J25" s="20"/>
      <c r="K25" s="19"/>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3">
      <c r="A26" s="19"/>
      <c r="B26" s="21"/>
      <c r="C26" s="19"/>
      <c r="D26" s="19"/>
      <c r="E26" s="19"/>
      <c r="F26" s="51"/>
      <c r="G26" s="51"/>
      <c r="H26" s="19"/>
      <c r="I26" s="11" t="str">
        <f>LEFT(Tabel1[[#This Row],[Ruumi tüüp (TALO Tüüpruumide nimestik)]],2)</f>
        <v/>
      </c>
      <c r="J26" s="20"/>
      <c r="K26" s="19"/>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3">
      <c r="A27" s="19"/>
      <c r="B27" s="21"/>
      <c r="C27" s="19"/>
      <c r="D27" s="19"/>
      <c r="E27" s="19"/>
      <c r="F27" s="51"/>
      <c r="G27" s="51"/>
      <c r="H27" s="19"/>
      <c r="I27" s="11" t="str">
        <f>LEFT(Tabel1[[#This Row],[Ruumi tüüp (TALO Tüüpruumide nimestik)]],2)</f>
        <v/>
      </c>
      <c r="J27" s="24"/>
      <c r="K27" s="19"/>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3">
      <c r="A28" s="19"/>
      <c r="B28" s="21"/>
      <c r="C28" s="19"/>
      <c r="D28" s="19"/>
      <c r="E28" s="19"/>
      <c r="F28" s="51"/>
      <c r="G28" s="51"/>
      <c r="H28" s="19"/>
      <c r="I28" s="11" t="str">
        <f>LEFT(Tabel1[[#This Row],[Ruumi tüüp (TALO Tüüpruumide nimestik)]],2)</f>
        <v/>
      </c>
      <c r="J28" s="24"/>
      <c r="K28" s="19"/>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3">
      <c r="A29" s="19"/>
      <c r="B29" s="21"/>
      <c r="C29" s="19"/>
      <c r="D29" s="19"/>
      <c r="E29" s="19"/>
      <c r="F29" s="51"/>
      <c r="G29" s="51"/>
      <c r="H29" s="19"/>
      <c r="I29" s="11" t="str">
        <f>LEFT(Tabel1[[#This Row],[Ruumi tüüp (TALO Tüüpruumide nimestik)]],2)</f>
        <v/>
      </c>
      <c r="J29" s="20"/>
      <c r="K29" s="19"/>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3">
      <c r="A30" s="19"/>
      <c r="B30" s="21"/>
      <c r="C30" s="19"/>
      <c r="D30" s="19"/>
      <c r="E30" s="19"/>
      <c r="F30" s="51"/>
      <c r="G30" s="51"/>
      <c r="H30" s="19"/>
      <c r="I30" s="11" t="str">
        <f>LEFT(Tabel1[[#This Row],[Ruumi tüüp (TALO Tüüpruumide nimestik)]],2)</f>
        <v/>
      </c>
      <c r="J30" s="24"/>
      <c r="K30" s="19"/>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3">
      <c r="A31" s="19"/>
      <c r="B31" s="21"/>
      <c r="C31" s="19"/>
      <c r="D31" s="19"/>
      <c r="E31" s="19"/>
      <c r="F31" s="51"/>
      <c r="G31" s="51"/>
      <c r="H31" s="19"/>
      <c r="I31" s="11" t="str">
        <f>LEFT(Tabel1[[#This Row],[Ruumi tüüp (TALO Tüüpruumide nimestik)]],2)</f>
        <v/>
      </c>
      <c r="J31" s="24"/>
      <c r="K31" s="19"/>
      <c r="L31" s="11" t="str">
        <f>IFERROR(VLOOKUP(Tabel1[[#This Row],[Üürnik]],'Lepingu lisa'!$AW$3:$AX$22,2,FALSE),"")</f>
        <v/>
      </c>
      <c r="M31" s="11" t="str">
        <f>IFERROR(VLOOKUP(Tabel1[[#This Row],[Jaotus]],Tabelid!L:M,2,FALSE),"")</f>
        <v/>
      </c>
      <c r="N31" s="11"/>
      <c r="O31" s="34"/>
      <c r="P31" s="34"/>
      <c r="Q31" s="34"/>
      <c r="R31" s="34"/>
      <c r="S31" s="34"/>
      <c r="T31" s="34"/>
      <c r="U31" s="34"/>
      <c r="V31" s="34"/>
      <c r="W31" s="34"/>
      <c r="X31" s="34"/>
      <c r="Y31" s="34"/>
      <c r="Z31" s="34"/>
      <c r="AA31" s="34"/>
      <c r="AB31" s="34"/>
      <c r="AC31" s="34"/>
      <c r="AD31" s="34"/>
      <c r="AE31" s="34"/>
      <c r="AF31" s="34"/>
      <c r="AG31" s="34"/>
    </row>
    <row r="32" spans="1:33" x14ac:dyDescent="0.3">
      <c r="A32" s="19"/>
      <c r="B32" s="21"/>
      <c r="C32" s="19"/>
      <c r="D32" s="19"/>
      <c r="E32" s="19"/>
      <c r="F32" s="51"/>
      <c r="G32" s="51"/>
      <c r="H32" s="19"/>
      <c r="I32" s="11" t="str">
        <f>LEFT(Tabel1[[#This Row],[Ruumi tüüp (TALO Tüüpruumide nimestik)]],2)</f>
        <v/>
      </c>
      <c r="J32" s="24"/>
      <c r="K32" s="19"/>
      <c r="L32" s="11" t="str">
        <f>IFERROR(VLOOKUP(Tabel1[[#This Row],[Üürnik]],'Lepingu lisa'!$AW$3:$AX$22,2,FALSE),"")</f>
        <v/>
      </c>
      <c r="M32" s="11" t="str">
        <f>IFERROR(VLOOKUP(Tabel1[[#This Row],[Jaotus]],Tabelid!L:M,2,FALSE),"")</f>
        <v/>
      </c>
      <c r="N32" s="11"/>
      <c r="O32" s="34"/>
      <c r="P32" s="34"/>
      <c r="Q32" s="34"/>
      <c r="R32" s="34"/>
      <c r="S32" s="34"/>
      <c r="T32" s="34"/>
      <c r="U32" s="34"/>
      <c r="V32" s="34"/>
      <c r="W32" s="34"/>
      <c r="X32" s="34"/>
      <c r="Y32" s="34"/>
      <c r="Z32" s="34"/>
      <c r="AA32" s="34"/>
      <c r="AB32" s="34"/>
      <c r="AC32" s="34"/>
      <c r="AD32" s="34"/>
      <c r="AE32" s="34"/>
      <c r="AF32" s="34"/>
      <c r="AG32" s="34"/>
    </row>
    <row r="33" spans="1:33" x14ac:dyDescent="0.3">
      <c r="A33" s="19"/>
      <c r="B33" s="21"/>
      <c r="C33" s="19"/>
      <c r="D33" s="19"/>
      <c r="E33" s="19"/>
      <c r="F33" s="51"/>
      <c r="G33" s="51"/>
      <c r="H33" s="19"/>
      <c r="I33" s="11" t="str">
        <f>LEFT(Tabel1[[#This Row],[Ruumi tüüp (TALO Tüüpruumide nimestik)]],2)</f>
        <v/>
      </c>
      <c r="J33" s="24"/>
      <c r="K33" s="19"/>
      <c r="L33" s="11" t="str">
        <f>IFERROR(VLOOKUP(Tabel1[[#This Row],[Üürnik]],'Lepingu lisa'!$AW$3:$AX$22,2,FALSE),"")</f>
        <v/>
      </c>
      <c r="M33" s="11" t="str">
        <f>IFERROR(VLOOKUP(Tabel1[[#This Row],[Jaotus]],Tabelid!L:M,2,FALSE),"")</f>
        <v/>
      </c>
      <c r="N33" s="11"/>
      <c r="O33" s="34"/>
      <c r="P33" s="34"/>
      <c r="Q33" s="34"/>
      <c r="R33" s="34"/>
      <c r="S33" s="34"/>
      <c r="T33" s="34"/>
      <c r="U33" s="34"/>
      <c r="V33" s="34"/>
      <c r="W33" s="34"/>
      <c r="X33" s="34"/>
      <c r="Y33" s="34"/>
      <c r="Z33" s="34"/>
      <c r="AA33" s="34"/>
      <c r="AB33" s="34"/>
      <c r="AC33" s="34"/>
      <c r="AD33" s="34"/>
      <c r="AE33" s="34"/>
      <c r="AF33" s="34"/>
      <c r="AG33" s="34"/>
    </row>
    <row r="34" spans="1:33" x14ac:dyDescent="0.3">
      <c r="A34" s="19"/>
      <c r="B34" s="21"/>
      <c r="C34" s="19"/>
      <c r="D34" s="19"/>
      <c r="E34" s="19"/>
      <c r="F34" s="51"/>
      <c r="G34" s="51"/>
      <c r="H34" s="19"/>
      <c r="I34" s="11" t="str">
        <f>LEFT(Tabel1[[#This Row],[Ruumi tüüp (TALO Tüüpruumide nimestik)]],2)</f>
        <v/>
      </c>
      <c r="J34" s="24"/>
      <c r="K34" s="19"/>
      <c r="L34" s="11" t="str">
        <f>IFERROR(VLOOKUP(Tabel1[[#This Row],[Üürnik]],'Lepingu lisa'!$AW$3:$AX$22,2,FALSE),"")</f>
        <v/>
      </c>
      <c r="M34" s="11" t="str">
        <f>IFERROR(VLOOKUP(Tabel1[[#This Row],[Jaotus]],Tabelid!L:M,2,FALSE),"")</f>
        <v/>
      </c>
      <c r="N34" s="11"/>
      <c r="O34" s="34"/>
      <c r="P34" s="34"/>
      <c r="Q34" s="34"/>
      <c r="R34" s="34"/>
      <c r="S34" s="34"/>
      <c r="T34" s="34"/>
      <c r="U34" s="34"/>
      <c r="V34" s="34"/>
      <c r="W34" s="34"/>
      <c r="X34" s="34"/>
      <c r="Y34" s="34"/>
      <c r="Z34" s="34"/>
      <c r="AA34" s="34"/>
      <c r="AB34" s="34"/>
      <c r="AC34" s="34"/>
      <c r="AD34" s="34"/>
      <c r="AE34" s="34"/>
      <c r="AF34" s="34"/>
      <c r="AG34" s="34"/>
    </row>
    <row r="35" spans="1:33" x14ac:dyDescent="0.3">
      <c r="A35" s="19"/>
      <c r="B35" s="21"/>
      <c r="C35" s="19"/>
      <c r="D35" s="19"/>
      <c r="E35" s="19"/>
      <c r="F35" s="51"/>
      <c r="G35" s="51"/>
      <c r="H35" s="19"/>
      <c r="I35" s="11" t="str">
        <f>LEFT(Tabel1[[#This Row],[Ruumi tüüp (TALO Tüüpruumide nimestik)]],2)</f>
        <v/>
      </c>
      <c r="J35" s="24"/>
      <c r="K35" s="19"/>
      <c r="L35" s="11" t="str">
        <f>IFERROR(VLOOKUP(Tabel1[[#This Row],[Üürnik]],'Lepingu lisa'!$AW$3:$AX$22,2,FALSE),"")</f>
        <v/>
      </c>
      <c r="M35" s="11" t="str">
        <f>IFERROR(VLOOKUP(Tabel1[[#This Row],[Jaotus]],Tabelid!L:M,2,FALSE),"")</f>
        <v/>
      </c>
      <c r="N35" s="11"/>
      <c r="O35" s="34"/>
      <c r="P35" s="34"/>
      <c r="Q35" s="34"/>
      <c r="R35" s="34"/>
      <c r="S35" s="34"/>
      <c r="T35" s="34"/>
      <c r="U35" s="34"/>
      <c r="V35" s="34"/>
      <c r="W35" s="34"/>
      <c r="X35" s="34"/>
      <c r="Y35" s="34"/>
      <c r="Z35" s="34"/>
      <c r="AA35" s="34"/>
      <c r="AB35" s="34"/>
      <c r="AC35" s="34"/>
      <c r="AD35" s="34"/>
      <c r="AE35" s="34"/>
      <c r="AF35" s="34"/>
      <c r="AG35" s="34"/>
    </row>
    <row r="36" spans="1:33" x14ac:dyDescent="0.3">
      <c r="A36" s="19"/>
      <c r="B36" s="21"/>
      <c r="C36" s="19"/>
      <c r="D36" s="19"/>
      <c r="E36" s="19"/>
      <c r="F36" s="51"/>
      <c r="G36" s="51"/>
      <c r="H36" s="19"/>
      <c r="I36" s="11" t="str">
        <f>LEFT(Tabel1[[#This Row],[Ruumi tüüp (TALO Tüüpruumide nimestik)]],2)</f>
        <v/>
      </c>
      <c r="J36" s="20"/>
      <c r="K36" s="19"/>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3">
      <c r="A37" s="19"/>
      <c r="B37" s="21"/>
      <c r="C37" s="19"/>
      <c r="D37" s="19"/>
      <c r="E37" s="19"/>
      <c r="F37" s="51"/>
      <c r="G37" s="51"/>
      <c r="H37" s="19"/>
      <c r="I37" s="11" t="str">
        <f>LEFT(Tabel1[[#This Row],[Ruumi tüüp (TALO Tüüpruumide nimestik)]],2)</f>
        <v/>
      </c>
      <c r="J37" s="20"/>
      <c r="K37" s="19"/>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x14ac:dyDescent="0.3">
      <c r="A38" s="19"/>
      <c r="B38" s="21"/>
      <c r="C38" s="19"/>
      <c r="D38" s="19"/>
      <c r="E38" s="19"/>
      <c r="F38" s="51"/>
      <c r="G38" s="51"/>
      <c r="H38" s="19"/>
      <c r="I38" s="11" t="str">
        <f>LEFT(Tabel1[[#This Row],[Ruumi tüüp (TALO Tüüpruumide nimestik)]],2)</f>
        <v/>
      </c>
      <c r="J38" s="20"/>
      <c r="K38" s="19"/>
      <c r="L38" s="11" t="str">
        <f>IFERROR(VLOOKUP(Tabel1[[#This Row],[Üürnik]],'Lepingu lisa'!$AW$3:$AX$22,2,FALSE),"")</f>
        <v/>
      </c>
      <c r="M38" s="11" t="str">
        <f>IFERROR(VLOOKUP(Tabel1[[#This Row],[Jaotus]],Tabelid!L:M,2,FALSE),"")</f>
        <v/>
      </c>
      <c r="N38" s="11"/>
      <c r="O38" s="34"/>
      <c r="P38" s="34"/>
      <c r="Q38" s="34"/>
      <c r="R38" s="34"/>
      <c r="S38" s="34"/>
      <c r="T38" s="34"/>
      <c r="U38" s="34"/>
      <c r="V38" s="34"/>
      <c r="W38" s="34"/>
      <c r="X38" s="34"/>
      <c r="Y38" s="34"/>
      <c r="Z38" s="34"/>
      <c r="AA38" s="34"/>
      <c r="AB38" s="34"/>
      <c r="AC38" s="34"/>
      <c r="AD38" s="34"/>
      <c r="AE38" s="34"/>
      <c r="AF38" s="34"/>
      <c r="AG38" s="34"/>
    </row>
    <row r="39" spans="1:33" x14ac:dyDescent="0.3">
      <c r="A39" s="19"/>
      <c r="B39" s="21"/>
      <c r="C39" s="19"/>
      <c r="D39" s="19"/>
      <c r="E39" s="19"/>
      <c r="F39" s="51"/>
      <c r="G39" s="51"/>
      <c r="H39" s="19"/>
      <c r="I39" s="11" t="str">
        <f>LEFT(Tabel1[[#This Row],[Ruumi tüüp (TALO Tüüpruumide nimestik)]],2)</f>
        <v/>
      </c>
      <c r="J39" s="20"/>
      <c r="K39" s="19"/>
      <c r="L39" s="11" t="str">
        <f>IFERROR(VLOOKUP(Tabel1[[#This Row],[Üürnik]],'Lepingu lisa'!$AW$3:$AX$22,2,FALSE),"")</f>
        <v/>
      </c>
      <c r="M39" s="11" t="str">
        <f>IFERROR(VLOOKUP(Tabel1[[#This Row],[Jaotus]],Tabelid!L:M,2,FALSE),"")</f>
        <v/>
      </c>
      <c r="N39" s="11"/>
      <c r="O39" s="34"/>
      <c r="P39" s="34"/>
      <c r="Q39" s="34"/>
      <c r="R39" s="34"/>
      <c r="S39" s="34"/>
      <c r="T39" s="34"/>
      <c r="U39" s="34"/>
      <c r="V39" s="34"/>
      <c r="W39" s="34"/>
      <c r="X39" s="34"/>
      <c r="Y39" s="34"/>
      <c r="Z39" s="34"/>
      <c r="AA39" s="34"/>
      <c r="AB39" s="34"/>
      <c r="AC39" s="34"/>
      <c r="AD39" s="34"/>
      <c r="AE39" s="34"/>
      <c r="AF39" s="34"/>
      <c r="AG39" s="34"/>
    </row>
    <row r="40" spans="1:33" x14ac:dyDescent="0.3">
      <c r="A40" s="19"/>
      <c r="B40" s="21"/>
      <c r="C40" s="19"/>
      <c r="D40" s="19"/>
      <c r="E40" s="19"/>
      <c r="F40" s="51"/>
      <c r="G40" s="51"/>
      <c r="H40" s="19"/>
      <c r="I40" s="11" t="str">
        <f>LEFT(Tabel1[[#This Row],[Ruumi tüüp (TALO Tüüpruumide nimestik)]],2)</f>
        <v/>
      </c>
      <c r="J40" s="20"/>
      <c r="K40" s="19"/>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x14ac:dyDescent="0.3">
      <c r="A41" s="19"/>
      <c r="B41" s="21"/>
      <c r="C41" s="19"/>
      <c r="D41" s="19"/>
      <c r="E41" s="19"/>
      <c r="F41" s="51"/>
      <c r="G41" s="51"/>
      <c r="H41" s="19"/>
      <c r="I41" s="11" t="str">
        <f>LEFT(Tabel1[[#This Row],[Ruumi tüüp (TALO Tüüpruumide nimestik)]],2)</f>
        <v/>
      </c>
      <c r="J41" s="20"/>
      <c r="K41" s="19"/>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x14ac:dyDescent="0.3">
      <c r="A42" s="19"/>
      <c r="B42" s="21"/>
      <c r="C42" s="19"/>
      <c r="D42" s="19"/>
      <c r="E42" s="19"/>
      <c r="F42" s="51"/>
      <c r="G42" s="51"/>
      <c r="H42" s="19"/>
      <c r="I42" s="11" t="str">
        <f>LEFT(Tabel1[[#This Row],[Ruumi tüüp (TALO Tüüpruumide nimestik)]],2)</f>
        <v/>
      </c>
      <c r="J42" s="20"/>
      <c r="K42" s="19"/>
      <c r="L42" s="11" t="str">
        <f>IFERROR(VLOOKUP(Tabel1[[#This Row],[Üürnik]],'Lepingu lisa'!$AW$3:$AX$22,2,FALSE),"")</f>
        <v/>
      </c>
      <c r="M42" s="11" t="str">
        <f>IFERROR(VLOOKUP(Tabel1[[#This Row],[Jaotus]],Tabelid!L:M,2,FALSE),"")</f>
        <v/>
      </c>
      <c r="N42" s="11"/>
      <c r="O42" s="34"/>
      <c r="P42" s="34"/>
      <c r="Q42" s="34"/>
      <c r="R42" s="34"/>
      <c r="S42" s="34"/>
      <c r="T42" s="34"/>
      <c r="U42" s="34"/>
      <c r="V42" s="34"/>
      <c r="W42" s="34"/>
      <c r="X42" s="34"/>
      <c r="Y42" s="34"/>
      <c r="Z42" s="34"/>
      <c r="AA42" s="34"/>
      <c r="AB42" s="34"/>
      <c r="AC42" s="34"/>
      <c r="AD42" s="34"/>
      <c r="AE42" s="34"/>
      <c r="AF42" s="34"/>
      <c r="AG42" s="34"/>
    </row>
    <row r="43" spans="1:33" x14ac:dyDescent="0.3">
      <c r="A43" s="19"/>
      <c r="B43" s="21"/>
      <c r="C43" s="19"/>
      <c r="D43" s="19"/>
      <c r="E43" s="19"/>
      <c r="F43" s="51"/>
      <c r="G43" s="51"/>
      <c r="H43" s="19"/>
      <c r="I43" s="11" t="str">
        <f>LEFT(Tabel1[[#This Row],[Ruumi tüüp (TALO Tüüpruumide nimestik)]],2)</f>
        <v/>
      </c>
      <c r="J43" s="20"/>
      <c r="K43" s="19"/>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3">
      <c r="A44" s="19"/>
      <c r="B44" s="21"/>
      <c r="C44" s="19"/>
      <c r="D44" s="19"/>
      <c r="E44" s="19"/>
      <c r="F44" s="51"/>
      <c r="G44" s="51"/>
      <c r="H44" s="19"/>
      <c r="I44" s="11" t="str">
        <f>LEFT(Tabel1[[#This Row],[Ruumi tüüp (TALO Tüüpruumide nimestik)]],2)</f>
        <v/>
      </c>
      <c r="J44" s="20"/>
      <c r="K44" s="19"/>
      <c r="L44" s="11" t="str">
        <f>IFERROR(VLOOKUP(Tabel1[[#This Row],[Üürnik]],'Lepingu lisa'!$AW$3:$AX$22,2,FALSE),"")</f>
        <v/>
      </c>
      <c r="M44" s="11" t="str">
        <f>IFERROR(VLOOKUP(Tabel1[[#This Row],[Jaotus]],Tabelid!L:M,2,FALSE),"")</f>
        <v/>
      </c>
      <c r="N44" s="11"/>
      <c r="O44" s="34"/>
      <c r="P44" s="34"/>
      <c r="Q44" s="34"/>
      <c r="R44" s="34"/>
      <c r="S44" s="34"/>
      <c r="T44" s="34"/>
      <c r="U44" s="34"/>
      <c r="V44" s="34"/>
      <c r="W44" s="34"/>
      <c r="X44" s="34"/>
      <c r="Y44" s="34"/>
      <c r="Z44" s="34"/>
      <c r="AA44" s="34"/>
      <c r="AB44" s="34"/>
      <c r="AC44" s="34"/>
      <c r="AD44" s="34"/>
      <c r="AE44" s="34"/>
      <c r="AF44" s="34"/>
      <c r="AG44" s="34"/>
    </row>
    <row r="45" spans="1:33" x14ac:dyDescent="0.3">
      <c r="A45" s="19"/>
      <c r="B45" s="21"/>
      <c r="C45" s="19"/>
      <c r="D45" s="19"/>
      <c r="E45" s="19"/>
      <c r="F45" s="51"/>
      <c r="G45" s="51"/>
      <c r="H45" s="19"/>
      <c r="I45" s="11" t="str">
        <f>LEFT(Tabel1[[#This Row],[Ruumi tüüp (TALO Tüüpruumide nimestik)]],2)</f>
        <v/>
      </c>
      <c r="J45" s="20"/>
      <c r="K45" s="19"/>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3">
      <c r="A46" s="19"/>
      <c r="B46" s="21"/>
      <c r="C46" s="19"/>
      <c r="D46" s="19"/>
      <c r="E46" s="19"/>
      <c r="F46" s="51"/>
      <c r="G46" s="51"/>
      <c r="H46" s="19"/>
      <c r="I46" s="11" t="str">
        <f>LEFT(Tabel1[[#This Row],[Ruumi tüüp (TALO Tüüpruumide nimestik)]],2)</f>
        <v/>
      </c>
      <c r="J46" s="20"/>
      <c r="K46" s="19"/>
      <c r="L46" s="11" t="str">
        <f>IFERROR(VLOOKUP(Tabel1[[#This Row],[Üürnik]],'Lepingu lisa'!$AW$3:$AX$22,2,FALSE),"")</f>
        <v/>
      </c>
      <c r="M46" s="11" t="str">
        <f>IFERROR(VLOOKUP(Tabel1[[#This Row],[Jaotus]],Tabelid!L:M,2,FALSE),"")</f>
        <v/>
      </c>
      <c r="N46" s="11"/>
      <c r="O46" s="34"/>
      <c r="P46" s="34"/>
      <c r="Q46" s="34"/>
      <c r="R46" s="34"/>
      <c r="S46" s="34"/>
      <c r="T46" s="34"/>
      <c r="U46" s="34"/>
      <c r="V46" s="34"/>
      <c r="W46" s="34"/>
      <c r="X46" s="34"/>
      <c r="Y46" s="34"/>
      <c r="Z46" s="34"/>
      <c r="AA46" s="34"/>
      <c r="AB46" s="34"/>
      <c r="AC46" s="34"/>
      <c r="AD46" s="34"/>
      <c r="AE46" s="34"/>
      <c r="AF46" s="34"/>
      <c r="AG46" s="34"/>
    </row>
    <row r="47" spans="1:33" x14ac:dyDescent="0.3">
      <c r="A47" s="19"/>
      <c r="B47" s="21"/>
      <c r="C47" s="19"/>
      <c r="D47" s="19"/>
      <c r="E47" s="19"/>
      <c r="F47" s="51"/>
      <c r="G47" s="51"/>
      <c r="H47" s="19"/>
      <c r="I47" s="11" t="str">
        <f>LEFT(Tabel1[[#This Row],[Ruumi tüüp (TALO Tüüpruumide nimestik)]],2)</f>
        <v/>
      </c>
      <c r="J47" s="20"/>
      <c r="K47" s="19"/>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3">
      <c r="A48" s="19"/>
      <c r="B48" s="21"/>
      <c r="C48" s="19"/>
      <c r="D48" s="19"/>
      <c r="E48" s="19"/>
      <c r="F48" s="51"/>
      <c r="G48" s="51"/>
      <c r="H48" s="19"/>
      <c r="I48" s="11" t="str">
        <f>LEFT(Tabel1[[#This Row],[Ruumi tüüp (TALO Tüüpruumide nimestik)]],2)</f>
        <v/>
      </c>
      <c r="J48" s="20"/>
      <c r="K48" s="19"/>
      <c r="L48" s="11" t="str">
        <f>IFERROR(VLOOKUP(Tabel1[[#This Row],[Üürnik]],'Lepingu lisa'!$AW$3:$AX$22,2,FALSE),"")</f>
        <v/>
      </c>
      <c r="M48" s="11" t="str">
        <f>IFERROR(VLOOKUP(Tabel1[[#This Row],[Jaotus]],Tabelid!L:M,2,FALSE),"")</f>
        <v/>
      </c>
      <c r="N48" s="11"/>
      <c r="O48" s="34"/>
      <c r="P48" s="34"/>
      <c r="Q48" s="34"/>
      <c r="R48" s="34"/>
      <c r="S48" s="34"/>
      <c r="T48" s="34"/>
      <c r="U48" s="34"/>
      <c r="V48" s="34"/>
      <c r="W48" s="34"/>
      <c r="X48" s="34"/>
      <c r="Y48" s="34"/>
      <c r="Z48" s="34"/>
      <c r="AA48" s="34"/>
      <c r="AB48" s="34"/>
      <c r="AC48" s="34"/>
      <c r="AD48" s="34"/>
      <c r="AE48" s="34"/>
      <c r="AF48" s="34"/>
      <c r="AG48" s="34"/>
    </row>
    <row r="49" spans="1:33" x14ac:dyDescent="0.3">
      <c r="A49" s="19"/>
      <c r="B49" s="21"/>
      <c r="C49" s="19"/>
      <c r="D49" s="19"/>
      <c r="E49" s="19"/>
      <c r="F49" s="51"/>
      <c r="G49" s="51"/>
      <c r="H49" s="19"/>
      <c r="I49" s="11" t="str">
        <f>LEFT(Tabel1[[#This Row],[Ruumi tüüp (TALO Tüüpruumide nimestik)]],2)</f>
        <v/>
      </c>
      <c r="J49" s="24"/>
      <c r="K49" s="19"/>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3">
      <c r="A50" s="19"/>
      <c r="B50" s="21"/>
      <c r="C50" s="19"/>
      <c r="D50" s="19"/>
      <c r="E50" s="19"/>
      <c r="F50" s="51"/>
      <c r="G50" s="51"/>
      <c r="H50" s="19"/>
      <c r="I50" s="11" t="str">
        <f>LEFT(Tabel1[[#This Row],[Ruumi tüüp (TALO Tüüpruumide nimestik)]],2)</f>
        <v/>
      </c>
      <c r="J50" s="24"/>
      <c r="K50" s="19"/>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x14ac:dyDescent="0.3">
      <c r="A51" s="19"/>
      <c r="B51" s="21"/>
      <c r="C51" s="19"/>
      <c r="D51" s="19"/>
      <c r="E51" s="19"/>
      <c r="F51" s="51"/>
      <c r="G51" s="51"/>
      <c r="H51" s="19"/>
      <c r="I51" s="11" t="str">
        <f>LEFT(Tabel1[[#This Row],[Ruumi tüüp (TALO Tüüpruumide nimestik)]],2)</f>
        <v/>
      </c>
      <c r="J51" s="20"/>
      <c r="K51" s="19"/>
      <c r="L51" s="11" t="str">
        <f>IFERROR(VLOOKUP(Tabel1[[#This Row],[Üürnik]],'Lepingu lisa'!$AW$3:$AX$22,2,FALSE),"")</f>
        <v/>
      </c>
      <c r="M51" s="11" t="str">
        <f>IFERROR(VLOOKUP(Tabel1[[#This Row],[Jaotus]],Tabelid!L:M,2,FALSE),"")</f>
        <v/>
      </c>
      <c r="N51" s="11"/>
      <c r="O51" s="34"/>
      <c r="P51" s="34"/>
      <c r="Q51" s="34"/>
      <c r="R51" s="34"/>
      <c r="S51" s="34"/>
      <c r="T51" s="34"/>
      <c r="U51" s="34"/>
      <c r="V51" s="34"/>
      <c r="W51" s="34"/>
      <c r="X51" s="34"/>
      <c r="Y51" s="34"/>
      <c r="Z51" s="34"/>
      <c r="AA51" s="34"/>
      <c r="AB51" s="34"/>
      <c r="AC51" s="34"/>
      <c r="AD51" s="34"/>
      <c r="AE51" s="34"/>
      <c r="AF51" s="34"/>
      <c r="AG51" s="34"/>
    </row>
    <row r="52" spans="1:33" x14ac:dyDescent="0.3">
      <c r="A52" s="19"/>
      <c r="B52" s="21"/>
      <c r="C52" s="19"/>
      <c r="D52" s="19"/>
      <c r="E52" s="19"/>
      <c r="F52" s="51"/>
      <c r="G52" s="51"/>
      <c r="H52" s="19"/>
      <c r="I52" s="11" t="str">
        <f>LEFT(Tabel1[[#This Row],[Ruumi tüüp (TALO Tüüpruumide nimestik)]],2)</f>
        <v/>
      </c>
      <c r="J52" s="20"/>
      <c r="K52" s="19"/>
      <c r="L52" s="11" t="str">
        <f>IFERROR(VLOOKUP(Tabel1[[#This Row],[Üürnik]],'Lepingu lisa'!$AW$3:$AX$22,2,FALSE),"")</f>
        <v/>
      </c>
      <c r="M52" s="11" t="str">
        <f>IFERROR(VLOOKUP(Tabel1[[#This Row],[Jaotus]],Tabelid!L:M,2,FALSE),"")</f>
        <v/>
      </c>
      <c r="N52" s="11"/>
      <c r="O52" s="34"/>
      <c r="P52" s="34"/>
      <c r="Q52" s="34"/>
      <c r="R52" s="34"/>
      <c r="S52" s="34"/>
      <c r="T52" s="34"/>
      <c r="U52" s="34"/>
      <c r="V52" s="34"/>
      <c r="W52" s="34"/>
      <c r="X52" s="34"/>
      <c r="Y52" s="34"/>
      <c r="Z52" s="34"/>
      <c r="AA52" s="34"/>
      <c r="AB52" s="34"/>
      <c r="AC52" s="34"/>
      <c r="AD52" s="34"/>
      <c r="AE52" s="34"/>
      <c r="AF52" s="34"/>
      <c r="AG52" s="34"/>
    </row>
    <row r="53" spans="1:33" x14ac:dyDescent="0.3">
      <c r="A53" s="19"/>
      <c r="B53" s="21"/>
      <c r="C53" s="19"/>
      <c r="D53" s="19"/>
      <c r="E53" s="19"/>
      <c r="F53" s="51"/>
      <c r="G53" s="51"/>
      <c r="H53" s="19"/>
      <c r="I53" s="11" t="str">
        <f>LEFT(Tabel1[[#This Row],[Ruumi tüüp (TALO Tüüpruumide nimestik)]],2)</f>
        <v/>
      </c>
      <c r="J53" s="24"/>
      <c r="K53" s="19"/>
      <c r="L53" s="11" t="str">
        <f>IFERROR(VLOOKUP(Tabel1[[#This Row],[Üürnik]],'Lepingu lisa'!$AW$3:$AX$22,2,FALSE),"")</f>
        <v/>
      </c>
      <c r="M53" s="11" t="str">
        <f>IFERROR(VLOOKUP(Tabel1[[#This Row],[Jaotus]],Tabelid!L:M,2,FALSE),"")</f>
        <v/>
      </c>
      <c r="N53" s="11"/>
      <c r="O53" s="34"/>
      <c r="P53" s="34"/>
      <c r="Q53" s="34"/>
      <c r="R53" s="34"/>
      <c r="S53" s="34"/>
      <c r="T53" s="34"/>
      <c r="U53" s="34"/>
      <c r="V53" s="34"/>
      <c r="W53" s="34"/>
      <c r="X53" s="34"/>
      <c r="Y53" s="34"/>
      <c r="Z53" s="34"/>
      <c r="AA53" s="34"/>
      <c r="AB53" s="34"/>
      <c r="AC53" s="34"/>
      <c r="AD53" s="34"/>
      <c r="AE53" s="34"/>
      <c r="AF53" s="34"/>
      <c r="AG53" s="34"/>
    </row>
    <row r="54" spans="1:33" x14ac:dyDescent="0.3">
      <c r="A54" s="19"/>
      <c r="B54" s="21"/>
      <c r="C54" s="19"/>
      <c r="D54" s="19"/>
      <c r="E54" s="19"/>
      <c r="F54" s="51"/>
      <c r="G54" s="51"/>
      <c r="H54" s="19"/>
      <c r="I54" s="11" t="str">
        <f>LEFT(Tabel1[[#This Row],[Ruumi tüüp (TALO Tüüpruumide nimestik)]],2)</f>
        <v/>
      </c>
      <c r="J54" s="24"/>
      <c r="K54" s="19"/>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3">
      <c r="A55" s="19"/>
      <c r="B55" s="21"/>
      <c r="C55" s="19"/>
      <c r="D55" s="19"/>
      <c r="E55" s="19"/>
      <c r="F55" s="51"/>
      <c r="G55" s="51"/>
      <c r="H55" s="19"/>
      <c r="I55" s="11" t="str">
        <f>LEFT(Tabel1[[#This Row],[Ruumi tüüp (TALO Tüüpruumide nimestik)]],2)</f>
        <v/>
      </c>
      <c r="J55" s="20"/>
      <c r="K55" s="19"/>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3">
      <c r="A56" s="19"/>
      <c r="B56" s="21"/>
      <c r="C56" s="19"/>
      <c r="D56" s="19"/>
      <c r="E56" s="19"/>
      <c r="F56" s="51"/>
      <c r="G56" s="51"/>
      <c r="H56" s="19"/>
      <c r="I56" s="11" t="str">
        <f>LEFT(Tabel1[[#This Row],[Ruumi tüüp (TALO Tüüpruumide nimestik)]],2)</f>
        <v/>
      </c>
      <c r="J56" s="24"/>
      <c r="K56" s="19"/>
      <c r="L56" s="11" t="str">
        <f>IFERROR(VLOOKUP(Tabel1[[#This Row],[Üürnik]],'Lepingu lisa'!$AW$3:$AX$22,2,FALSE),"")</f>
        <v/>
      </c>
      <c r="M56" s="11" t="str">
        <f>IFERROR(VLOOKUP(Tabel1[[#This Row],[Jaotus]],Tabelid!L:M,2,FALSE),"")</f>
        <v/>
      </c>
      <c r="N56" s="11"/>
      <c r="O56" s="34"/>
      <c r="P56" s="34"/>
      <c r="Q56" s="34"/>
      <c r="R56" s="34"/>
      <c r="S56" s="34"/>
      <c r="T56" s="34"/>
      <c r="U56" s="34"/>
      <c r="V56" s="34"/>
      <c r="W56" s="34"/>
      <c r="X56" s="34"/>
      <c r="Y56" s="34"/>
      <c r="Z56" s="34"/>
      <c r="AA56" s="34"/>
      <c r="AB56" s="34"/>
      <c r="AC56" s="34"/>
      <c r="AD56" s="34"/>
      <c r="AE56" s="34"/>
      <c r="AF56" s="34"/>
      <c r="AG56" s="34"/>
    </row>
    <row r="57" spans="1:33" x14ac:dyDescent="0.3">
      <c r="A57" s="19"/>
      <c r="B57" s="21"/>
      <c r="C57" s="19"/>
      <c r="D57" s="19"/>
      <c r="E57" s="19"/>
      <c r="F57" s="51"/>
      <c r="G57" s="51"/>
      <c r="H57" s="19"/>
      <c r="I57" s="11" t="str">
        <f>LEFT(Tabel1[[#This Row],[Ruumi tüüp (TALO Tüüpruumide nimestik)]],2)</f>
        <v/>
      </c>
      <c r="J57" s="20"/>
      <c r="K57" s="19"/>
      <c r="L57" s="11" t="str">
        <f>IFERROR(VLOOKUP(Tabel1[[#This Row],[Üürnik]],'Lepingu lisa'!$AW$3:$AX$22,2,FALSE),"")</f>
        <v/>
      </c>
      <c r="M57" s="11" t="str">
        <f>IFERROR(VLOOKUP(Tabel1[[#This Row],[Jaotus]],Tabelid!L:M,2,FALSE),"")</f>
        <v/>
      </c>
      <c r="N57" s="11"/>
      <c r="O57" s="34"/>
      <c r="P57" s="34"/>
      <c r="Q57" s="34"/>
      <c r="R57" s="34"/>
      <c r="S57" s="34"/>
      <c r="T57" s="34"/>
      <c r="U57" s="34"/>
      <c r="V57" s="34"/>
      <c r="W57" s="34"/>
      <c r="X57" s="34"/>
      <c r="Y57" s="34"/>
      <c r="Z57" s="34"/>
      <c r="AA57" s="34"/>
      <c r="AB57" s="34"/>
      <c r="AC57" s="34"/>
      <c r="AD57" s="34"/>
      <c r="AE57" s="34"/>
      <c r="AF57" s="34"/>
      <c r="AG57" s="34"/>
    </row>
    <row r="58" spans="1:33" x14ac:dyDescent="0.3">
      <c r="A58" s="19"/>
      <c r="B58" s="21"/>
      <c r="C58" s="19"/>
      <c r="D58" s="19"/>
      <c r="E58" s="19"/>
      <c r="F58" s="51"/>
      <c r="G58" s="51"/>
      <c r="H58" s="19"/>
      <c r="I58" s="11" t="str">
        <f>LEFT(Tabel1[[#This Row],[Ruumi tüüp (TALO Tüüpruumide nimestik)]],2)</f>
        <v/>
      </c>
      <c r="J58" s="24"/>
      <c r="K58" s="19"/>
      <c r="L58" s="11" t="str">
        <f>IFERROR(VLOOKUP(Tabel1[[#This Row],[Üürnik]],'Lepingu lisa'!$AW$3:$AX$22,2,FALSE),"")</f>
        <v/>
      </c>
      <c r="M58" s="11" t="str">
        <f>IFERROR(VLOOKUP(Tabel1[[#This Row],[Jaotus]],Tabelid!L:M,2,FALSE),"")</f>
        <v/>
      </c>
      <c r="N58" s="11"/>
      <c r="O58" s="34"/>
      <c r="P58" s="34"/>
      <c r="Q58" s="34"/>
      <c r="R58" s="34"/>
      <c r="S58" s="34"/>
      <c r="T58" s="34"/>
      <c r="U58" s="34"/>
      <c r="V58" s="34"/>
      <c r="W58" s="34"/>
      <c r="X58" s="34"/>
      <c r="Y58" s="34"/>
      <c r="Z58" s="34"/>
      <c r="AA58" s="34"/>
      <c r="AB58" s="34"/>
      <c r="AC58" s="34"/>
      <c r="AD58" s="34"/>
      <c r="AE58" s="34"/>
      <c r="AF58" s="34"/>
      <c r="AG58" s="34"/>
    </row>
    <row r="59" spans="1:33" x14ac:dyDescent="0.3">
      <c r="A59" s="19"/>
      <c r="B59" s="21"/>
      <c r="C59" s="19"/>
      <c r="D59" s="19"/>
      <c r="E59" s="19"/>
      <c r="F59" s="51"/>
      <c r="G59" s="51"/>
      <c r="H59" s="19"/>
      <c r="I59" s="11" t="str">
        <f>LEFT(Tabel1[[#This Row],[Ruumi tüüp (TALO Tüüpruumide nimestik)]],2)</f>
        <v/>
      </c>
      <c r="J59" s="24"/>
      <c r="K59" s="19"/>
      <c r="L59" s="11" t="str">
        <f>IFERROR(VLOOKUP(Tabel1[[#This Row],[Üürnik]],'Lepingu lisa'!$AW$3:$AX$22,2,FALSE),"")</f>
        <v/>
      </c>
      <c r="M59" s="11" t="str">
        <f>IFERROR(VLOOKUP(Tabel1[[#This Row],[Jaotus]],Tabelid!L:M,2,FALSE),"")</f>
        <v/>
      </c>
      <c r="N59" s="11"/>
      <c r="O59" s="34"/>
      <c r="P59" s="34"/>
      <c r="Q59" s="34"/>
      <c r="R59" s="34"/>
      <c r="S59" s="34"/>
      <c r="T59" s="34"/>
      <c r="U59" s="34"/>
      <c r="V59" s="34"/>
      <c r="W59" s="34"/>
      <c r="X59" s="34"/>
      <c r="Y59" s="34"/>
      <c r="Z59" s="34"/>
      <c r="AA59" s="34"/>
      <c r="AB59" s="34"/>
      <c r="AC59" s="34"/>
      <c r="AD59" s="34"/>
      <c r="AE59" s="34"/>
      <c r="AF59" s="34"/>
      <c r="AG59" s="34"/>
    </row>
    <row r="60" spans="1:33" x14ac:dyDescent="0.3">
      <c r="A60" s="19"/>
      <c r="B60" s="21"/>
      <c r="C60" s="19"/>
      <c r="D60" s="19"/>
      <c r="E60" s="19"/>
      <c r="F60" s="51"/>
      <c r="G60" s="51"/>
      <c r="H60" s="19"/>
      <c r="I60" s="11" t="str">
        <f>LEFT(Tabel1[[#This Row],[Ruumi tüüp (TALO Tüüpruumide nimestik)]],2)</f>
        <v/>
      </c>
      <c r="J60" s="24"/>
      <c r="K60" s="19"/>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3">
      <c r="A61" s="19"/>
      <c r="B61" s="21"/>
      <c r="C61" s="19"/>
      <c r="D61" s="19"/>
      <c r="E61" s="19"/>
      <c r="F61" s="51"/>
      <c r="G61" s="51"/>
      <c r="H61" s="19"/>
      <c r="I61" s="11" t="str">
        <f>LEFT(Tabel1[[#This Row],[Ruumi tüüp (TALO Tüüpruumide nimestik)]],2)</f>
        <v/>
      </c>
      <c r="J61" s="24"/>
      <c r="K61" s="19"/>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3">
      <c r="A62" s="19"/>
      <c r="B62" s="21"/>
      <c r="C62" s="19"/>
      <c r="D62" s="19"/>
      <c r="E62" s="19"/>
      <c r="F62" s="51"/>
      <c r="G62" s="51"/>
      <c r="H62" s="19"/>
      <c r="I62" s="11" t="str">
        <f>LEFT(Tabel1[[#This Row],[Ruumi tüüp (TALO Tüüpruumide nimestik)]],2)</f>
        <v/>
      </c>
      <c r="J62" s="24"/>
      <c r="K62" s="19"/>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3">
      <c r="A63" s="19"/>
      <c r="B63" s="21"/>
      <c r="C63" s="19"/>
      <c r="D63" s="19"/>
      <c r="E63" s="19"/>
      <c r="F63" s="51"/>
      <c r="G63" s="51"/>
      <c r="H63" s="19"/>
      <c r="I63" s="11" t="str">
        <f>LEFT(Tabel1[[#This Row],[Ruumi tüüp (TALO Tüüpruumide nimestik)]],2)</f>
        <v/>
      </c>
      <c r="J63" s="20"/>
      <c r="K63" s="19"/>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3">
      <c r="A64" s="19"/>
      <c r="B64" s="21"/>
      <c r="C64" s="19"/>
      <c r="D64" s="19"/>
      <c r="E64" s="19"/>
      <c r="F64" s="51"/>
      <c r="G64" s="51"/>
      <c r="H64" s="19"/>
      <c r="I64" s="11" t="str">
        <f>LEFT(Tabel1[[#This Row],[Ruumi tüüp (TALO Tüüpruumide nimestik)]],2)</f>
        <v/>
      </c>
      <c r="J64" s="20"/>
      <c r="K64" s="19"/>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3">
      <c r="A65" s="19"/>
      <c r="B65" s="21"/>
      <c r="C65" s="19"/>
      <c r="D65" s="19"/>
      <c r="E65" s="19"/>
      <c r="F65" s="51"/>
      <c r="G65" s="51"/>
      <c r="H65" s="19"/>
      <c r="I65" s="11" t="str">
        <f>LEFT(Tabel1[[#This Row],[Ruumi tüüp (TALO Tüüpruumide nimestik)]],2)</f>
        <v/>
      </c>
      <c r="J65" s="20"/>
      <c r="K65" s="19"/>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3">
      <c r="A66" s="19"/>
      <c r="B66" s="21"/>
      <c r="C66" s="19"/>
      <c r="D66" s="19"/>
      <c r="E66" s="19"/>
      <c r="F66" s="51"/>
      <c r="G66" s="51"/>
      <c r="H66" s="19"/>
      <c r="I66" s="11" t="str">
        <f>LEFT(Tabel1[[#This Row],[Ruumi tüüp (TALO Tüüpruumide nimestik)]],2)</f>
        <v/>
      </c>
      <c r="J66" s="20"/>
      <c r="K66" s="19"/>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3">
      <c r="A67" s="19"/>
      <c r="B67" s="21"/>
      <c r="C67" s="19"/>
      <c r="D67" s="19"/>
      <c r="E67" s="19"/>
      <c r="F67" s="51"/>
      <c r="G67" s="51"/>
      <c r="H67" s="19"/>
      <c r="I67" s="11" t="str">
        <f>LEFT(Tabel1[[#This Row],[Ruumi tüüp (TALO Tüüpruumide nimestik)]],2)</f>
        <v/>
      </c>
      <c r="J67" s="20"/>
      <c r="K67" s="19"/>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3">
      <c r="A68" s="19"/>
      <c r="B68" s="21"/>
      <c r="C68" s="19"/>
      <c r="D68" s="19"/>
      <c r="E68" s="19"/>
      <c r="F68" s="51"/>
      <c r="G68" s="51"/>
      <c r="H68" s="19"/>
      <c r="I68" s="11" t="str">
        <f>LEFT(Tabel1[[#This Row],[Ruumi tüüp (TALO Tüüpruumide nimestik)]],2)</f>
        <v/>
      </c>
      <c r="J68" s="20"/>
      <c r="K68" s="19"/>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3">
      <c r="A69" s="19"/>
      <c r="B69" s="21"/>
      <c r="C69" s="19"/>
      <c r="D69" s="19"/>
      <c r="E69" s="19"/>
      <c r="F69" s="51"/>
      <c r="G69" s="51"/>
      <c r="H69" s="19"/>
      <c r="I69" s="11" t="str">
        <f>LEFT(Tabel1[[#This Row],[Ruumi tüüp (TALO Tüüpruumide nimestik)]],2)</f>
        <v/>
      </c>
      <c r="J69" s="20"/>
      <c r="K69" s="19"/>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3">
      <c r="A70" s="19"/>
      <c r="B70" s="21"/>
      <c r="C70" s="19"/>
      <c r="D70" s="19"/>
      <c r="E70" s="19"/>
      <c r="F70" s="51"/>
      <c r="G70" s="51"/>
      <c r="H70" s="19"/>
      <c r="I70" s="11" t="str">
        <f>LEFT(Tabel1[[#This Row],[Ruumi tüüp (TALO Tüüpruumide nimestik)]],2)</f>
        <v/>
      </c>
      <c r="J70" s="20"/>
      <c r="K70" s="19"/>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3">
      <c r="A71" s="19"/>
      <c r="B71" s="21"/>
      <c r="C71" s="19"/>
      <c r="D71" s="19"/>
      <c r="E71" s="19"/>
      <c r="F71" s="51"/>
      <c r="G71" s="51"/>
      <c r="H71" s="19"/>
      <c r="I71" s="11" t="str">
        <f>LEFT(Tabel1[[#This Row],[Ruumi tüüp (TALO Tüüpruumide nimestik)]],2)</f>
        <v/>
      </c>
      <c r="J71" s="20"/>
      <c r="K71" s="19"/>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3">
      <c r="A72" s="19"/>
      <c r="B72" s="21"/>
      <c r="C72" s="19"/>
      <c r="D72" s="19"/>
      <c r="E72" s="19"/>
      <c r="F72" s="51"/>
      <c r="G72" s="51"/>
      <c r="H72" s="19"/>
      <c r="I72" s="11" t="str">
        <f>LEFT(Tabel1[[#This Row],[Ruumi tüüp (TALO Tüüpruumide nimestik)]],2)</f>
        <v/>
      </c>
      <c r="J72" s="20"/>
      <c r="K72" s="19"/>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3">
      <c r="A73" s="19"/>
      <c r="B73" s="21"/>
      <c r="C73" s="19"/>
      <c r="D73" s="19"/>
      <c r="E73" s="19"/>
      <c r="F73" s="51"/>
      <c r="G73" s="51"/>
      <c r="H73" s="19"/>
      <c r="I73" s="11" t="str">
        <f>LEFT(Tabel1[[#This Row],[Ruumi tüüp (TALO Tüüpruumide nimestik)]],2)</f>
        <v/>
      </c>
      <c r="J73" s="20"/>
      <c r="K73" s="19"/>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3">
      <c r="A74" s="19"/>
      <c r="B74" s="21"/>
      <c r="C74" s="19"/>
      <c r="D74" s="19"/>
      <c r="E74" s="19"/>
      <c r="F74" s="51"/>
      <c r="G74" s="51"/>
      <c r="H74" s="19"/>
      <c r="I74" s="11" t="str">
        <f>LEFT(Tabel1[[#This Row],[Ruumi tüüp (TALO Tüüpruumide nimestik)]],2)</f>
        <v/>
      </c>
      <c r="J74" s="20"/>
      <c r="K74" s="19"/>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3">
      <c r="A75" s="19"/>
      <c r="B75" s="21"/>
      <c r="C75" s="19"/>
      <c r="D75" s="19"/>
      <c r="E75" s="19"/>
      <c r="F75" s="51"/>
      <c r="G75" s="51"/>
      <c r="H75" s="19"/>
      <c r="I75" s="11" t="str">
        <f>LEFT(Tabel1[[#This Row],[Ruumi tüüp (TALO Tüüpruumide nimestik)]],2)</f>
        <v/>
      </c>
      <c r="J75" s="20"/>
      <c r="K75" s="19"/>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3">
      <c r="A76" s="19"/>
      <c r="B76" s="21"/>
      <c r="C76" s="19"/>
      <c r="D76" s="19"/>
      <c r="E76" s="19"/>
      <c r="F76" s="51"/>
      <c r="G76" s="51"/>
      <c r="H76" s="19"/>
      <c r="I76" s="11" t="str">
        <f>LEFT(Tabel1[[#This Row],[Ruumi tüüp (TALO Tüüpruumide nimestik)]],2)</f>
        <v/>
      </c>
      <c r="J76" s="20"/>
      <c r="K76" s="19"/>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
      <c r="A77" s="19"/>
      <c r="B77" s="21"/>
      <c r="C77" s="19"/>
      <c r="D77" s="19"/>
      <c r="E77" s="19"/>
      <c r="F77" s="51"/>
      <c r="G77" s="51"/>
      <c r="H77" s="19"/>
      <c r="I77" s="11" t="str">
        <f>LEFT(Tabel1[[#This Row],[Ruumi tüüp (TALO Tüüpruumide nimestik)]],2)</f>
        <v/>
      </c>
      <c r="J77" s="20"/>
      <c r="K77" s="19"/>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3">
      <c r="A78" s="19"/>
      <c r="B78" s="21"/>
      <c r="C78" s="19"/>
      <c r="D78" s="19"/>
      <c r="E78" s="19"/>
      <c r="F78" s="51"/>
      <c r="G78" s="51"/>
      <c r="H78" s="19"/>
      <c r="I78" s="11" t="str">
        <f>LEFT(Tabel1[[#This Row],[Ruumi tüüp (TALO Tüüpruumide nimestik)]],2)</f>
        <v/>
      </c>
      <c r="J78" s="20"/>
      <c r="K78" s="19"/>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3">
      <c r="A79" s="19"/>
      <c r="B79" s="21"/>
      <c r="C79" s="19"/>
      <c r="D79" s="19"/>
      <c r="E79" s="19"/>
      <c r="F79" s="51"/>
      <c r="G79" s="51"/>
      <c r="H79" s="19"/>
      <c r="I79" s="11" t="str">
        <f>LEFT(Tabel1[[#This Row],[Ruumi tüüp (TALO Tüüpruumide nimestik)]],2)</f>
        <v/>
      </c>
      <c r="J79" s="20"/>
      <c r="K79" s="19"/>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3">
      <c r="A80" s="19"/>
      <c r="B80" s="21"/>
      <c r="C80" s="19"/>
      <c r="D80" s="19"/>
      <c r="E80" s="19"/>
      <c r="F80" s="51"/>
      <c r="G80" s="51"/>
      <c r="H80" s="19"/>
      <c r="I80" s="11" t="str">
        <f>LEFT(Tabel1[[#This Row],[Ruumi tüüp (TALO Tüüpruumide nimestik)]],2)</f>
        <v/>
      </c>
      <c r="J80" s="20"/>
      <c r="K80" s="19"/>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3">
      <c r="A81" s="19"/>
      <c r="B81" s="21"/>
      <c r="C81" s="19"/>
      <c r="D81" s="19"/>
      <c r="E81" s="19"/>
      <c r="F81" s="51"/>
      <c r="G81" s="51"/>
      <c r="H81" s="19"/>
      <c r="I81" s="11" t="str">
        <f>LEFT(Tabel1[[#This Row],[Ruumi tüüp (TALO Tüüpruumide nimestik)]],2)</f>
        <v/>
      </c>
      <c r="J81" s="20"/>
      <c r="K81" s="19"/>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3">
      <c r="A82" s="19"/>
      <c r="B82" s="21"/>
      <c r="C82" s="19"/>
      <c r="D82" s="19"/>
      <c r="E82" s="19"/>
      <c r="F82" s="51"/>
      <c r="G82" s="51"/>
      <c r="H82" s="19"/>
      <c r="I82" s="11" t="str">
        <f>LEFT(Tabel1[[#This Row],[Ruumi tüüp (TALO Tüüpruumide nimestik)]],2)</f>
        <v/>
      </c>
      <c r="J82" s="20"/>
      <c r="K82" s="19"/>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3">
      <c r="A83" s="19"/>
      <c r="B83" s="21"/>
      <c r="C83" s="19"/>
      <c r="D83" s="19"/>
      <c r="E83" s="19"/>
      <c r="F83" s="51"/>
      <c r="G83" s="51"/>
      <c r="H83" s="19"/>
      <c r="I83" s="11" t="str">
        <f>LEFT(Tabel1[[#This Row],[Ruumi tüüp (TALO Tüüpruumide nimestik)]],2)</f>
        <v/>
      </c>
      <c r="J83" s="20"/>
      <c r="K83" s="19"/>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3">
      <c r="A84" s="19"/>
      <c r="B84" s="21"/>
      <c r="C84" s="19"/>
      <c r="D84" s="19"/>
      <c r="E84" s="19"/>
      <c r="F84" s="51"/>
      <c r="G84" s="51"/>
      <c r="H84" s="19"/>
      <c r="I84" s="11" t="str">
        <f>LEFT(Tabel1[[#This Row],[Ruumi tüüp (TALO Tüüpruumide nimestik)]],2)</f>
        <v/>
      </c>
      <c r="J84" s="20"/>
      <c r="K84" s="19"/>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3">
      <c r="A85" s="19"/>
      <c r="B85" s="21"/>
      <c r="C85" s="19"/>
      <c r="D85" s="19"/>
      <c r="E85" s="19"/>
      <c r="F85" s="51"/>
      <c r="G85" s="51"/>
      <c r="H85" s="19"/>
      <c r="I85" s="11" t="str">
        <f>LEFT(Tabel1[[#This Row],[Ruumi tüüp (TALO Tüüpruumide nimestik)]],2)</f>
        <v/>
      </c>
      <c r="J85" s="20"/>
      <c r="K85" s="19"/>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3">
      <c r="A86" s="19"/>
      <c r="B86" s="21"/>
      <c r="C86" s="19"/>
      <c r="D86" s="19"/>
      <c r="E86" s="19"/>
      <c r="F86" s="51"/>
      <c r="G86" s="51"/>
      <c r="H86" s="19"/>
      <c r="I86" s="11" t="str">
        <f>LEFT(Tabel1[[#This Row],[Ruumi tüüp (TALO Tüüpruumide nimestik)]],2)</f>
        <v/>
      </c>
      <c r="J86" s="20"/>
      <c r="K86" s="19"/>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3">
      <c r="A87" s="19"/>
      <c r="B87" s="21"/>
      <c r="C87" s="19"/>
      <c r="D87" s="19"/>
      <c r="E87" s="19"/>
      <c r="F87" s="51"/>
      <c r="G87" s="51"/>
      <c r="H87" s="19"/>
      <c r="I87" s="11" t="str">
        <f>LEFT(Tabel1[[#This Row],[Ruumi tüüp (TALO Tüüpruumide nimestik)]],2)</f>
        <v/>
      </c>
      <c r="J87" s="20"/>
      <c r="K87" s="19"/>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3">
      <c r="A88" s="19"/>
      <c r="B88" s="21"/>
      <c r="C88" s="19"/>
      <c r="D88" s="19"/>
      <c r="E88" s="19"/>
      <c r="F88" s="51"/>
      <c r="G88" s="51"/>
      <c r="H88" s="19"/>
      <c r="I88" s="11" t="str">
        <f>LEFT(Tabel1[[#This Row],[Ruumi tüüp (TALO Tüüpruumide nimestik)]],2)</f>
        <v/>
      </c>
      <c r="J88" s="20"/>
      <c r="K88" s="19"/>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3">
      <c r="A89" s="19"/>
      <c r="B89" s="21"/>
      <c r="C89" s="19"/>
      <c r="D89" s="19"/>
      <c r="E89" s="19"/>
      <c r="F89" s="51"/>
      <c r="G89" s="51"/>
      <c r="H89" s="19"/>
      <c r="I89" s="11" t="str">
        <f>LEFT(Tabel1[[#This Row],[Ruumi tüüp (TALO Tüüpruumide nimestik)]],2)</f>
        <v/>
      </c>
      <c r="J89" s="20"/>
      <c r="K89" s="19"/>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3">
      <c r="A90" s="19"/>
      <c r="B90" s="21"/>
      <c r="C90" s="19"/>
      <c r="D90" s="19"/>
      <c r="E90" s="19"/>
      <c r="F90" s="51"/>
      <c r="G90" s="51"/>
      <c r="H90" s="19"/>
      <c r="I90" s="11" t="str">
        <f>LEFT(Tabel1[[#This Row],[Ruumi tüüp (TALO Tüüpruumide nimestik)]],2)</f>
        <v/>
      </c>
      <c r="J90" s="20"/>
      <c r="K90" s="19"/>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3">
      <c r="A91" s="19"/>
      <c r="B91" s="21"/>
      <c r="C91" s="19"/>
      <c r="D91" s="19"/>
      <c r="E91" s="19"/>
      <c r="F91" s="51"/>
      <c r="G91" s="51"/>
      <c r="H91" s="19"/>
      <c r="I91" s="11" t="str">
        <f>LEFT(Tabel1[[#This Row],[Ruumi tüüp (TALO Tüüpruumide nimestik)]],2)</f>
        <v/>
      </c>
      <c r="J91" s="20"/>
      <c r="K91" s="19"/>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3">
      <c r="A92" s="19"/>
      <c r="B92" s="21"/>
      <c r="C92" s="19"/>
      <c r="D92" s="19"/>
      <c r="E92" s="19"/>
      <c r="F92" s="51"/>
      <c r="G92" s="51"/>
      <c r="H92" s="19"/>
      <c r="I92" s="11" t="str">
        <f>LEFT(Tabel1[[#This Row],[Ruumi tüüp (TALO Tüüpruumide nimestik)]],2)</f>
        <v/>
      </c>
      <c r="J92" s="20"/>
      <c r="K92" s="19"/>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
      <c r="A93" s="19"/>
      <c r="B93" s="21"/>
      <c r="C93" s="19"/>
      <c r="D93" s="19"/>
      <c r="E93" s="19"/>
      <c r="F93" s="51"/>
      <c r="G93" s="51"/>
      <c r="H93" s="19"/>
      <c r="I93" s="11" t="str">
        <f>LEFT(Tabel1[[#This Row],[Ruumi tüüp (TALO Tüüpruumide nimestik)]],2)</f>
        <v/>
      </c>
      <c r="J93" s="20"/>
      <c r="K93" s="19"/>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
      <c r="A94" s="19"/>
      <c r="B94" s="21"/>
      <c r="C94" s="19"/>
      <c r="D94" s="19"/>
      <c r="E94" s="19"/>
      <c r="F94" s="51"/>
      <c r="G94" s="51"/>
      <c r="H94" s="19"/>
      <c r="I94" s="11" t="str">
        <f>LEFT(Tabel1[[#This Row],[Ruumi tüüp (TALO Tüüpruumide nimestik)]],2)</f>
        <v/>
      </c>
      <c r="J94" s="20"/>
      <c r="K94" s="19"/>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3">
      <c r="A95" s="19"/>
      <c r="B95" s="21"/>
      <c r="C95" s="19"/>
      <c r="D95" s="19"/>
      <c r="E95" s="19"/>
      <c r="F95" s="51"/>
      <c r="G95" s="51"/>
      <c r="H95" s="19"/>
      <c r="I95" s="11" t="str">
        <f>LEFT(Tabel1[[#This Row],[Ruumi tüüp (TALO Tüüpruumide nimestik)]],2)</f>
        <v/>
      </c>
      <c r="J95" s="20"/>
      <c r="K95" s="19"/>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3">
      <c r="A96" s="19"/>
      <c r="B96" s="21"/>
      <c r="C96" s="19"/>
      <c r="D96" s="19"/>
      <c r="E96" s="19"/>
      <c r="F96" s="51"/>
      <c r="G96" s="51"/>
      <c r="H96" s="19"/>
      <c r="I96" s="11" t="str">
        <f>LEFT(Tabel1[[#This Row],[Ruumi tüüp (TALO Tüüpruumide nimestik)]],2)</f>
        <v/>
      </c>
      <c r="J96" s="20"/>
      <c r="K96" s="19"/>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3">
      <c r="A97" s="19"/>
      <c r="B97" s="21"/>
      <c r="C97" s="19"/>
      <c r="D97" s="19"/>
      <c r="E97" s="19"/>
      <c r="F97" s="51"/>
      <c r="G97" s="51"/>
      <c r="H97" s="19"/>
      <c r="I97" s="11" t="str">
        <f>LEFT(Tabel1[[#This Row],[Ruumi tüüp (TALO Tüüpruumide nimestik)]],2)</f>
        <v/>
      </c>
      <c r="J97" s="20"/>
      <c r="K97" s="19"/>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3">
      <c r="A98" s="19"/>
      <c r="B98" s="21"/>
      <c r="C98" s="19"/>
      <c r="D98" s="19"/>
      <c r="E98" s="19"/>
      <c r="F98" s="51"/>
      <c r="G98" s="51"/>
      <c r="H98" s="19"/>
      <c r="I98" s="11" t="str">
        <f>LEFT(Tabel1[[#This Row],[Ruumi tüüp (TALO Tüüpruumide nimestik)]],2)</f>
        <v/>
      </c>
      <c r="J98" s="20"/>
      <c r="K98" s="19"/>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3">
      <c r="A99" s="19"/>
      <c r="B99" s="21"/>
      <c r="C99" s="19"/>
      <c r="D99" s="19"/>
      <c r="E99" s="19"/>
      <c r="F99" s="51"/>
      <c r="G99" s="51"/>
      <c r="H99" s="19"/>
      <c r="I99" s="11" t="str">
        <f>LEFT(Tabel1[[#This Row],[Ruumi tüüp (TALO Tüüpruumide nimestik)]],2)</f>
        <v/>
      </c>
      <c r="J99" s="20"/>
      <c r="K99" s="19"/>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3">
      <c r="A100" s="19"/>
      <c r="B100" s="21"/>
      <c r="C100" s="19"/>
      <c r="D100" s="19"/>
      <c r="E100" s="19"/>
      <c r="F100" s="51"/>
      <c r="G100" s="51"/>
      <c r="H100" s="19"/>
      <c r="I100" s="11" t="str">
        <f>LEFT(Tabel1[[#This Row],[Ruumi tüüp (TALO Tüüpruumide nimestik)]],2)</f>
        <v/>
      </c>
      <c r="J100" s="20"/>
      <c r="K100" s="19"/>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
      <c r="A101" s="19"/>
      <c r="B101" s="21"/>
      <c r="C101" s="19"/>
      <c r="D101" s="19"/>
      <c r="E101" s="19"/>
      <c r="F101" s="51"/>
      <c r="G101" s="51"/>
      <c r="H101" s="19"/>
      <c r="I101" s="11" t="str">
        <f>LEFT(Tabel1[[#This Row],[Ruumi tüüp (TALO Tüüpruumide nimestik)]],2)</f>
        <v/>
      </c>
      <c r="J101" s="20"/>
      <c r="K101" s="19"/>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
      <c r="A102" s="19"/>
      <c r="B102" s="21"/>
      <c r="C102" s="19"/>
      <c r="D102" s="19"/>
      <c r="E102" s="19"/>
      <c r="F102" s="51"/>
      <c r="G102" s="51"/>
      <c r="H102" s="19"/>
      <c r="I102" s="11" t="str">
        <f>LEFT(Tabel1[[#This Row],[Ruumi tüüp (TALO Tüüpruumide nimestik)]],2)</f>
        <v/>
      </c>
      <c r="J102" s="20"/>
      <c r="K102" s="19"/>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
      <c r="A103" s="19"/>
      <c r="B103" s="21"/>
      <c r="C103" s="19"/>
      <c r="D103" s="19"/>
      <c r="E103" s="19"/>
      <c r="F103" s="51"/>
      <c r="G103" s="51"/>
      <c r="H103" s="19"/>
      <c r="I103" s="11" t="str">
        <f>LEFT(Tabel1[[#This Row],[Ruumi tüüp (TALO Tüüpruumide nimestik)]],2)</f>
        <v/>
      </c>
      <c r="J103" s="20"/>
      <c r="K103" s="19"/>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
      <c r="A104" s="19"/>
      <c r="B104" s="21"/>
      <c r="C104" s="19"/>
      <c r="D104" s="19"/>
      <c r="E104" s="19"/>
      <c r="F104" s="51"/>
      <c r="G104" s="51"/>
      <c r="H104" s="19"/>
      <c r="I104" s="11" t="str">
        <f>LEFT(Tabel1[[#This Row],[Ruumi tüüp (TALO Tüüpruumide nimestik)]],2)</f>
        <v/>
      </c>
      <c r="J104" s="20"/>
      <c r="K104" s="19"/>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
      <c r="A105" s="19"/>
      <c r="B105" s="21"/>
      <c r="C105" s="19"/>
      <c r="D105" s="19"/>
      <c r="E105" s="19"/>
      <c r="F105" s="51"/>
      <c r="G105" s="51"/>
      <c r="H105" s="19"/>
      <c r="I105" s="11" t="str">
        <f>LEFT(Tabel1[[#This Row],[Ruumi tüüp (TALO Tüüpruumide nimestik)]],2)</f>
        <v/>
      </c>
      <c r="J105" s="20"/>
      <c r="K105" s="19"/>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
      <c r="A106" s="19"/>
      <c r="B106" s="21"/>
      <c r="C106" s="19"/>
      <c r="D106" s="19"/>
      <c r="E106" s="19"/>
      <c r="F106" s="51"/>
      <c r="G106" s="51"/>
      <c r="H106" s="19"/>
      <c r="I106" s="11" t="str">
        <f>LEFT(Tabel1[[#This Row],[Ruumi tüüp (TALO Tüüpruumide nimestik)]],2)</f>
        <v/>
      </c>
      <c r="J106" s="20"/>
      <c r="K106" s="19"/>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
      <c r="A107" s="19"/>
      <c r="B107" s="21"/>
      <c r="C107" s="19"/>
      <c r="D107" s="19"/>
      <c r="E107" s="19"/>
      <c r="F107" s="51"/>
      <c r="G107" s="51"/>
      <c r="H107" s="19"/>
      <c r="I107" s="11" t="str">
        <f>LEFT(Tabel1[[#This Row],[Ruumi tüüp (TALO Tüüpruumide nimestik)]],2)</f>
        <v/>
      </c>
      <c r="J107" s="20"/>
      <c r="K107" s="19"/>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
      <c r="A108" s="19"/>
      <c r="B108" s="21"/>
      <c r="C108" s="19"/>
      <c r="D108" s="19"/>
      <c r="E108" s="19"/>
      <c r="F108" s="51"/>
      <c r="G108" s="51"/>
      <c r="H108" s="19"/>
      <c r="I108" s="11" t="str">
        <f>LEFT(Tabel1[[#This Row],[Ruumi tüüp (TALO Tüüpruumide nimestik)]],2)</f>
        <v/>
      </c>
      <c r="J108" s="20"/>
      <c r="K108" s="19"/>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
      <c r="A109" s="19"/>
      <c r="B109" s="21"/>
      <c r="C109" s="19"/>
      <c r="D109" s="19"/>
      <c r="E109" s="19"/>
      <c r="F109" s="51"/>
      <c r="G109" s="51"/>
      <c r="H109" s="19"/>
      <c r="I109" s="11" t="str">
        <f>LEFT(Tabel1[[#This Row],[Ruumi tüüp (TALO Tüüpruumide nimestik)]],2)</f>
        <v/>
      </c>
      <c r="J109" s="20"/>
      <c r="K109" s="19"/>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
      <c r="A110" s="19"/>
      <c r="B110" s="21"/>
      <c r="C110" s="19"/>
      <c r="D110" s="19"/>
      <c r="E110" s="19"/>
      <c r="F110" s="51"/>
      <c r="G110" s="51"/>
      <c r="H110" s="19"/>
      <c r="I110" s="11" t="str">
        <f>LEFT(Tabel1[[#This Row],[Ruumi tüüp (TALO Tüüpruumide nimestik)]],2)</f>
        <v/>
      </c>
      <c r="J110" s="20"/>
      <c r="K110" s="19"/>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
      <c r="A111" s="19"/>
      <c r="B111" s="21"/>
      <c r="C111" s="19"/>
      <c r="D111" s="19"/>
      <c r="E111" s="19"/>
      <c r="F111" s="51"/>
      <c r="G111" s="51"/>
      <c r="H111" s="19"/>
      <c r="I111" s="11" t="str">
        <f>LEFT(Tabel1[[#This Row],[Ruumi tüüp (TALO Tüüpruumide nimestik)]],2)</f>
        <v/>
      </c>
      <c r="J111" s="20"/>
      <c r="K111" s="19"/>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
      <c r="A112" s="19"/>
      <c r="B112" s="21"/>
      <c r="C112" s="19"/>
      <c r="D112" s="19"/>
      <c r="E112" s="19"/>
      <c r="F112" s="51"/>
      <c r="G112" s="51"/>
      <c r="H112" s="19"/>
      <c r="I112" s="11" t="str">
        <f>LEFT(Tabel1[[#This Row],[Ruumi tüüp (TALO Tüüpruumide nimestik)]],2)</f>
        <v/>
      </c>
      <c r="J112" s="20"/>
      <c r="K112" s="19"/>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
      <c r="A113" s="19"/>
      <c r="B113" s="21"/>
      <c r="C113" s="19"/>
      <c r="D113" s="19"/>
      <c r="E113" s="19"/>
      <c r="F113" s="51"/>
      <c r="G113" s="51"/>
      <c r="H113" s="19"/>
      <c r="I113" s="11" t="str">
        <f>LEFT(Tabel1[[#This Row],[Ruumi tüüp (TALO Tüüpruumide nimestik)]],2)</f>
        <v/>
      </c>
      <c r="J113" s="20"/>
      <c r="K113" s="19"/>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
      <c r="A114" s="19"/>
      <c r="B114" s="21"/>
      <c r="C114" s="19"/>
      <c r="D114" s="19"/>
      <c r="E114" s="19"/>
      <c r="F114" s="51"/>
      <c r="G114" s="51"/>
      <c r="H114" s="19"/>
      <c r="I114" s="11" t="str">
        <f>LEFT(Tabel1[[#This Row],[Ruumi tüüp (TALO Tüüpruumide nimestik)]],2)</f>
        <v/>
      </c>
      <c r="J114" s="20"/>
      <c r="K114" s="19"/>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
      <c r="A115" s="19"/>
      <c r="B115" s="21"/>
      <c r="C115" s="19"/>
      <c r="D115" s="19"/>
      <c r="E115" s="19"/>
      <c r="F115" s="51"/>
      <c r="G115" s="51"/>
      <c r="H115" s="19"/>
      <c r="I115" s="11" t="str">
        <f>LEFT(Tabel1[[#This Row],[Ruumi tüüp (TALO Tüüpruumide nimestik)]],2)</f>
        <v/>
      </c>
      <c r="J115" s="20"/>
      <c r="K115" s="19"/>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
      <c r="A116" s="19"/>
      <c r="B116" s="21"/>
      <c r="C116" s="19"/>
      <c r="D116" s="19"/>
      <c r="E116" s="19"/>
      <c r="F116" s="51"/>
      <c r="G116" s="51"/>
      <c r="H116" s="19"/>
      <c r="I116" s="11" t="str">
        <f>LEFT(Tabel1[[#This Row],[Ruumi tüüp (TALO Tüüpruumide nimestik)]],2)</f>
        <v/>
      </c>
      <c r="J116" s="20"/>
      <c r="K116" s="19"/>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
      <c r="A117" s="19"/>
      <c r="B117" s="21"/>
      <c r="C117" s="19"/>
      <c r="D117" s="19"/>
      <c r="E117" s="19"/>
      <c r="F117" s="51"/>
      <c r="G117" s="51"/>
      <c r="H117" s="19"/>
      <c r="I117" s="11" t="str">
        <f>LEFT(Tabel1[[#This Row],[Ruumi tüüp (TALO Tüüpruumide nimestik)]],2)</f>
        <v/>
      </c>
      <c r="J117" s="20"/>
      <c r="K117" s="19"/>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
      <c r="A118" s="19"/>
      <c r="B118" s="21"/>
      <c r="C118" s="19"/>
      <c r="D118" s="19"/>
      <c r="E118" s="19"/>
      <c r="F118" s="51"/>
      <c r="G118" s="51"/>
      <c r="H118" s="19"/>
      <c r="I118" s="11" t="str">
        <f>LEFT(Tabel1[[#This Row],[Ruumi tüüp (TALO Tüüpruumide nimestik)]],2)</f>
        <v/>
      </c>
      <c r="J118" s="20"/>
      <c r="K118" s="19"/>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
      <c r="A119" s="19"/>
      <c r="B119" s="21"/>
      <c r="C119" s="19"/>
      <c r="D119" s="19"/>
      <c r="E119" s="19"/>
      <c r="F119" s="51"/>
      <c r="G119" s="51"/>
      <c r="H119" s="19"/>
      <c r="I119" s="11" t="str">
        <f>LEFT(Tabel1[[#This Row],[Ruumi tüüp (TALO Tüüpruumide nimestik)]],2)</f>
        <v/>
      </c>
      <c r="J119" s="20"/>
      <c r="K119" s="19"/>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
      <c r="A120" s="19"/>
      <c r="B120" s="21"/>
      <c r="C120" s="19"/>
      <c r="D120" s="19"/>
      <c r="E120" s="19"/>
      <c r="F120" s="51"/>
      <c r="G120" s="51"/>
      <c r="H120" s="19"/>
      <c r="I120" s="11" t="str">
        <f>LEFT(Tabel1[[#This Row],[Ruumi tüüp (TALO Tüüpruumide nimestik)]],2)</f>
        <v/>
      </c>
      <c r="J120" s="20"/>
      <c r="K120" s="19"/>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
      <c r="A121" s="19"/>
      <c r="B121" s="21"/>
      <c r="C121" s="19"/>
      <c r="D121" s="19"/>
      <c r="E121" s="19"/>
      <c r="F121" s="51"/>
      <c r="G121" s="51"/>
      <c r="H121" s="19"/>
      <c r="I121" s="11" t="str">
        <f>LEFT(Tabel1[[#This Row],[Ruumi tüüp (TALO Tüüpruumide nimestik)]],2)</f>
        <v/>
      </c>
      <c r="J121" s="20"/>
      <c r="K121" s="19"/>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
      <c r="A122" s="19"/>
      <c r="B122" s="21"/>
      <c r="C122" s="19"/>
      <c r="D122" s="19"/>
      <c r="E122" s="19"/>
      <c r="F122" s="51"/>
      <c r="G122" s="51"/>
      <c r="H122" s="19"/>
      <c r="I122" s="11" t="str">
        <f>LEFT(Tabel1[[#This Row],[Ruumi tüüp (TALO Tüüpruumide nimestik)]],2)</f>
        <v/>
      </c>
      <c r="J122" s="20"/>
      <c r="K122" s="19"/>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
      <c r="A123" s="19"/>
      <c r="B123" s="21"/>
      <c r="C123" s="19"/>
      <c r="D123" s="19"/>
      <c r="E123" s="19"/>
      <c r="F123" s="51"/>
      <c r="G123" s="51"/>
      <c r="H123" s="19"/>
      <c r="I123" s="11" t="str">
        <f>LEFT(Tabel1[[#This Row],[Ruumi tüüp (TALO Tüüpruumide nimestik)]],2)</f>
        <v/>
      </c>
      <c r="J123" s="20"/>
      <c r="K123" s="19"/>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
      <c r="A124" s="19"/>
      <c r="B124" s="21"/>
      <c r="C124" s="19"/>
      <c r="D124" s="19"/>
      <c r="E124" s="19"/>
      <c r="F124" s="51"/>
      <c r="G124" s="51"/>
      <c r="H124" s="19"/>
      <c r="I124" s="11" t="str">
        <f>LEFT(Tabel1[[#This Row],[Ruumi tüüp (TALO Tüüpruumide nimestik)]],2)</f>
        <v/>
      </c>
      <c r="J124" s="20"/>
      <c r="K124" s="19"/>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
      <c r="A125" s="19"/>
      <c r="B125" s="21"/>
      <c r="C125" s="19"/>
      <c r="D125" s="19"/>
      <c r="E125" s="19"/>
      <c r="F125" s="51"/>
      <c r="G125" s="51"/>
      <c r="H125" s="19"/>
      <c r="I125" s="11" t="str">
        <f>LEFT(Tabel1[[#This Row],[Ruumi tüüp (TALO Tüüpruumide nimestik)]],2)</f>
        <v/>
      </c>
      <c r="J125" s="20"/>
      <c r="K125" s="19"/>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
      <c r="A126" s="19"/>
      <c r="B126" s="21"/>
      <c r="C126" s="19"/>
      <c r="D126" s="19"/>
      <c r="E126" s="19"/>
      <c r="F126" s="51"/>
      <c r="G126" s="51"/>
      <c r="H126" s="19"/>
      <c r="I126" s="11" t="str">
        <f>LEFT(Tabel1[[#This Row],[Ruumi tüüp (TALO Tüüpruumide nimestik)]],2)</f>
        <v/>
      </c>
      <c r="J126" s="20"/>
      <c r="K126" s="19"/>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
      <c r="A127" s="19"/>
      <c r="B127" s="21"/>
      <c r="C127" s="19"/>
      <c r="D127" s="19"/>
      <c r="E127" s="19"/>
      <c r="F127" s="51"/>
      <c r="G127" s="51"/>
      <c r="H127" s="19"/>
      <c r="I127" s="11" t="str">
        <f>LEFT(Tabel1[[#This Row],[Ruumi tüüp (TALO Tüüpruumide nimestik)]],2)</f>
        <v/>
      </c>
      <c r="J127" s="20"/>
      <c r="K127" s="19"/>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
      <c r="A128" s="19"/>
      <c r="B128" s="21"/>
      <c r="C128" s="19"/>
      <c r="D128" s="19"/>
      <c r="E128" s="19"/>
      <c r="F128" s="51"/>
      <c r="G128" s="51"/>
      <c r="H128" s="19"/>
      <c r="I128" s="11" t="str">
        <f>LEFT(Tabel1[[#This Row],[Ruumi tüüp (TALO Tüüpruumide nimestik)]],2)</f>
        <v/>
      </c>
      <c r="J128" s="20"/>
      <c r="K128" s="19"/>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
      <c r="A129" s="19"/>
      <c r="B129" s="21"/>
      <c r="C129" s="19"/>
      <c r="D129" s="19"/>
      <c r="E129" s="19"/>
      <c r="F129" s="51"/>
      <c r="G129" s="51"/>
      <c r="H129" s="19"/>
      <c r="I129" s="11" t="str">
        <f>LEFT(Tabel1[[#This Row],[Ruumi tüüp (TALO Tüüpruumide nimestik)]],2)</f>
        <v/>
      </c>
      <c r="J129" s="20"/>
      <c r="K129" s="19"/>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
      <c r="A130" s="19"/>
      <c r="B130" s="21"/>
      <c r="C130" s="19"/>
      <c r="D130" s="19"/>
      <c r="E130" s="19"/>
      <c r="F130" s="51"/>
      <c r="G130" s="51"/>
      <c r="H130" s="19"/>
      <c r="I130" s="11" t="str">
        <f>LEFT(Tabel1[[#This Row],[Ruumi tüüp (TALO Tüüpruumide nimestik)]],2)</f>
        <v/>
      </c>
      <c r="J130" s="20"/>
      <c r="K130" s="19"/>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
      <c r="A131" s="19"/>
      <c r="B131" s="21"/>
      <c r="C131" s="19"/>
      <c r="D131" s="19"/>
      <c r="E131" s="19"/>
      <c r="F131" s="51"/>
      <c r="G131" s="51"/>
      <c r="H131" s="19"/>
      <c r="I131" s="11" t="str">
        <f>LEFT(Tabel1[[#This Row],[Ruumi tüüp (TALO Tüüpruumide nimestik)]],2)</f>
        <v/>
      </c>
      <c r="J131" s="20"/>
      <c r="K131" s="19"/>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
      <c r="A132" s="19"/>
      <c r="B132" s="21"/>
      <c r="C132" s="19"/>
      <c r="D132" s="19"/>
      <c r="E132" s="19"/>
      <c r="F132" s="51"/>
      <c r="G132" s="51"/>
      <c r="H132" s="19"/>
      <c r="I132" s="11" t="str">
        <f>LEFT(Tabel1[[#This Row],[Ruumi tüüp (TALO Tüüpruumide nimestik)]],2)</f>
        <v/>
      </c>
      <c r="J132" s="20"/>
      <c r="K132" s="19"/>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
      <c r="A133" s="19"/>
      <c r="B133" s="21"/>
      <c r="C133" s="19"/>
      <c r="D133" s="19"/>
      <c r="E133" s="19"/>
      <c r="F133" s="51"/>
      <c r="G133" s="51"/>
      <c r="H133" s="19"/>
      <c r="I133" s="11" t="str">
        <f>LEFT(Tabel1[[#This Row],[Ruumi tüüp (TALO Tüüpruumide nimestik)]],2)</f>
        <v/>
      </c>
      <c r="J133" s="20"/>
      <c r="K133" s="19"/>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
      <c r="A134" s="19"/>
      <c r="B134" s="21"/>
      <c r="C134" s="19"/>
      <c r="D134" s="19"/>
      <c r="E134" s="19"/>
      <c r="F134" s="51"/>
      <c r="G134" s="51"/>
      <c r="H134" s="19"/>
      <c r="I134" s="11" t="str">
        <f>LEFT(Tabel1[[#This Row],[Ruumi tüüp (TALO Tüüpruumide nimestik)]],2)</f>
        <v/>
      </c>
      <c r="J134" s="20"/>
      <c r="K134" s="19"/>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
      <c r="A135" s="19"/>
      <c r="B135" s="21"/>
      <c r="C135" s="19"/>
      <c r="D135" s="19"/>
      <c r="E135" s="19"/>
      <c r="F135" s="51"/>
      <c r="G135" s="51"/>
      <c r="H135" s="19"/>
      <c r="I135" s="11" t="str">
        <f>LEFT(Tabel1[[#This Row],[Ruumi tüüp (TALO Tüüpruumide nimestik)]],2)</f>
        <v/>
      </c>
      <c r="J135" s="20"/>
      <c r="K135" s="19"/>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
      <c r="A136" s="19"/>
      <c r="B136" s="21"/>
      <c r="C136" s="19"/>
      <c r="D136" s="19"/>
      <c r="E136" s="19"/>
      <c r="F136" s="51"/>
      <c r="G136" s="51"/>
      <c r="H136" s="19"/>
      <c r="I136" s="11" t="str">
        <f>LEFT(Tabel1[[#This Row],[Ruumi tüüp (TALO Tüüpruumide nimestik)]],2)</f>
        <v/>
      </c>
      <c r="J136" s="20"/>
      <c r="K136" s="19"/>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
      <c r="A137" s="19"/>
      <c r="B137" s="21"/>
      <c r="C137" s="19"/>
      <c r="D137" s="19"/>
      <c r="E137" s="19"/>
      <c r="F137" s="51"/>
      <c r="G137" s="51"/>
      <c r="H137" s="19"/>
      <c r="I137" s="11" t="str">
        <f>LEFT(Tabel1[[#This Row],[Ruumi tüüp (TALO Tüüpruumide nimestik)]],2)</f>
        <v/>
      </c>
      <c r="J137" s="20"/>
      <c r="K137" s="19"/>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
      <c r="A138" s="19"/>
      <c r="B138" s="21"/>
      <c r="C138" s="19"/>
      <c r="D138" s="19"/>
      <c r="E138" s="19"/>
      <c r="F138" s="51"/>
      <c r="G138" s="51"/>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
      <c r="A139" s="19"/>
      <c r="B139" s="21"/>
      <c r="C139" s="19"/>
      <c r="D139" s="19"/>
      <c r="E139" s="19"/>
      <c r="F139" s="51"/>
      <c r="G139" s="51"/>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
      <c r="A140" s="19"/>
      <c r="B140" s="21"/>
      <c r="C140" s="19"/>
      <c r="D140" s="19"/>
      <c r="E140" s="19"/>
      <c r="F140" s="51"/>
      <c r="G140" s="51"/>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
      <c r="A141" s="19"/>
      <c r="B141" s="21"/>
      <c r="C141" s="19"/>
      <c r="D141" s="19"/>
      <c r="E141" s="19"/>
      <c r="F141" s="51"/>
      <c r="G141" s="51"/>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
      <c r="A142" s="19"/>
      <c r="B142" s="21"/>
      <c r="C142" s="19"/>
      <c r="D142" s="19"/>
      <c r="E142" s="19"/>
      <c r="F142" s="51"/>
      <c r="G142" s="51"/>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
      <c r="A143" s="19"/>
      <c r="B143" s="21"/>
      <c r="C143" s="19"/>
      <c r="D143" s="19"/>
      <c r="E143" s="19"/>
      <c r="F143" s="51"/>
      <c r="G143" s="51"/>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
      <c r="A144" s="19"/>
      <c r="B144" s="21"/>
      <c r="C144" s="19"/>
      <c r="D144" s="19"/>
      <c r="E144" s="19"/>
      <c r="F144" s="51"/>
      <c r="G144" s="51"/>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
      <c r="A145" s="19"/>
      <c r="B145" s="21"/>
      <c r="C145" s="19"/>
      <c r="D145" s="19"/>
      <c r="E145" s="19"/>
      <c r="F145" s="51"/>
      <c r="G145" s="51"/>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
      <c r="A146" s="19"/>
      <c r="B146" s="21"/>
      <c r="C146" s="19"/>
      <c r="D146" s="19"/>
      <c r="E146" s="19"/>
      <c r="F146" s="51"/>
      <c r="G146" s="51"/>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
      <c r="A147" s="19"/>
      <c r="B147" s="21"/>
      <c r="C147" s="19"/>
      <c r="D147" s="19"/>
      <c r="E147" s="19"/>
      <c r="F147" s="51"/>
      <c r="G147" s="51"/>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
      <c r="A148" s="19"/>
      <c r="B148" s="21"/>
      <c r="C148" s="19"/>
      <c r="D148" s="19"/>
      <c r="E148" s="19"/>
      <c r="F148" s="51"/>
      <c r="G148" s="51"/>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
      <c r="A149" s="19"/>
      <c r="B149" s="21"/>
      <c r="C149" s="19"/>
      <c r="D149" s="19"/>
      <c r="E149" s="19"/>
      <c r="F149" s="51"/>
      <c r="G149" s="51"/>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
      <c r="A150" s="19"/>
      <c r="B150" s="21"/>
      <c r="C150" s="19"/>
      <c r="D150" s="19"/>
      <c r="E150" s="19"/>
      <c r="F150" s="51"/>
      <c r="G150" s="51"/>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
      <c r="A151" s="19"/>
      <c r="B151" s="21"/>
      <c r="C151" s="19"/>
      <c r="D151" s="19"/>
      <c r="E151" s="19"/>
      <c r="F151" s="51"/>
      <c r="G151" s="51"/>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
      <c r="A152" s="19"/>
      <c r="B152" s="21"/>
      <c r="C152" s="19"/>
      <c r="D152" s="19"/>
      <c r="E152" s="19"/>
      <c r="F152" s="51"/>
      <c r="G152" s="51"/>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
      <c r="A153" s="19"/>
      <c r="B153" s="21"/>
      <c r="C153" s="19"/>
      <c r="D153" s="19"/>
      <c r="E153" s="19"/>
      <c r="F153" s="51"/>
      <c r="G153" s="51"/>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
      <c r="A154" s="19"/>
      <c r="B154" s="21"/>
      <c r="C154" s="19"/>
      <c r="D154" s="19"/>
      <c r="E154" s="19"/>
      <c r="F154" s="51"/>
      <c r="G154" s="51"/>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
      <c r="A155" s="19"/>
      <c r="B155" s="21"/>
      <c r="C155" s="19"/>
      <c r="D155" s="19"/>
      <c r="E155" s="19"/>
      <c r="F155" s="51"/>
      <c r="G155" s="51"/>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
      <c r="A156" s="19"/>
      <c r="B156" s="21"/>
      <c r="C156" s="19"/>
      <c r="D156" s="19"/>
      <c r="E156" s="19"/>
      <c r="F156" s="51"/>
      <c r="G156" s="51"/>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
      <c r="A157" s="19"/>
      <c r="B157" s="21"/>
      <c r="C157" s="19"/>
      <c r="D157" s="19"/>
      <c r="E157" s="19"/>
      <c r="F157" s="51"/>
      <c r="G157" s="51"/>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
      <c r="A158" s="19"/>
      <c r="B158" s="21"/>
      <c r="C158" s="19"/>
      <c r="D158" s="19"/>
      <c r="E158" s="19"/>
      <c r="F158" s="51"/>
      <c r="G158" s="51"/>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
      <c r="A159" s="19"/>
      <c r="B159" s="21"/>
      <c r="C159" s="19"/>
      <c r="D159" s="19"/>
      <c r="E159" s="19"/>
      <c r="F159" s="51"/>
      <c r="G159" s="51"/>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
      <c r="A160" s="19"/>
      <c r="B160" s="21"/>
      <c r="C160" s="19"/>
      <c r="D160" s="19"/>
      <c r="E160" s="19"/>
      <c r="F160" s="51"/>
      <c r="G160" s="51"/>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
      <c r="A161" s="19"/>
      <c r="B161" s="21"/>
      <c r="C161" s="19"/>
      <c r="D161" s="19"/>
      <c r="E161" s="19"/>
      <c r="F161" s="51"/>
      <c r="G161" s="51"/>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
      <c r="A162" s="19"/>
      <c r="B162" s="21"/>
      <c r="C162" s="19"/>
      <c r="D162" s="19"/>
      <c r="E162" s="19"/>
      <c r="F162" s="51"/>
      <c r="G162" s="51"/>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
      <c r="A163" s="19"/>
      <c r="B163" s="21"/>
      <c r="C163" s="19"/>
      <c r="D163" s="19"/>
      <c r="E163" s="19"/>
      <c r="F163" s="51"/>
      <c r="G163" s="51"/>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
      <c r="A164" s="19"/>
      <c r="B164" s="21"/>
      <c r="C164" s="19"/>
      <c r="D164" s="19"/>
      <c r="E164" s="19"/>
      <c r="F164" s="51"/>
      <c r="G164" s="51"/>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
      <c r="A165" s="19"/>
      <c r="B165" s="21"/>
      <c r="C165" s="19"/>
      <c r="D165" s="19"/>
      <c r="E165" s="19"/>
      <c r="F165" s="51"/>
      <c r="G165" s="51"/>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
      <c r="A166" s="19"/>
      <c r="B166" s="21"/>
      <c r="C166" s="19"/>
      <c r="D166" s="19"/>
      <c r="E166" s="19"/>
      <c r="F166" s="51"/>
      <c r="G166" s="51"/>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
      <c r="A167" s="19"/>
      <c r="B167" s="21"/>
      <c r="C167" s="19"/>
      <c r="D167" s="19"/>
      <c r="E167" s="19"/>
      <c r="F167" s="51"/>
      <c r="G167" s="51"/>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
      <c r="A168" s="19"/>
      <c r="B168" s="21"/>
      <c r="C168" s="19"/>
      <c r="D168" s="19"/>
      <c r="E168" s="19"/>
      <c r="F168" s="51"/>
      <c r="G168" s="51"/>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
      <c r="A169" s="19"/>
      <c r="B169" s="21"/>
      <c r="C169" s="19"/>
      <c r="D169" s="19"/>
      <c r="E169" s="19"/>
      <c r="F169" s="51"/>
      <c r="G169" s="51"/>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
      <c r="A170" s="19"/>
      <c r="B170" s="21"/>
      <c r="C170" s="19"/>
      <c r="D170" s="19"/>
      <c r="E170" s="19"/>
      <c r="F170" s="51"/>
      <c r="G170" s="51"/>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
      <c r="A171" s="19"/>
      <c r="B171" s="21"/>
      <c r="C171" s="19"/>
      <c r="D171" s="19"/>
      <c r="E171" s="19"/>
      <c r="F171" s="51"/>
      <c r="G171" s="51"/>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
      <c r="A172" s="19"/>
      <c r="B172" s="21"/>
      <c r="C172" s="19"/>
      <c r="D172" s="19"/>
      <c r="E172" s="19"/>
      <c r="F172" s="51"/>
      <c r="G172" s="51"/>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
      <c r="A173" s="19"/>
      <c r="B173" s="21"/>
      <c r="C173" s="19"/>
      <c r="D173" s="19"/>
      <c r="E173" s="19"/>
      <c r="F173" s="51"/>
      <c r="G173" s="51"/>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
      <c r="A174" s="19"/>
      <c r="B174" s="21"/>
      <c r="C174" s="19"/>
      <c r="D174" s="19"/>
      <c r="E174" s="19"/>
      <c r="F174" s="51"/>
      <c r="G174" s="51"/>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
      <c r="A175" s="19"/>
      <c r="B175" s="21"/>
      <c r="C175" s="19"/>
      <c r="D175" s="19"/>
      <c r="E175" s="19"/>
      <c r="F175" s="51"/>
      <c r="G175" s="51"/>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
      <c r="A176" s="19"/>
      <c r="B176" s="21"/>
      <c r="C176" s="19"/>
      <c r="D176" s="19"/>
      <c r="E176" s="19"/>
      <c r="F176" s="51"/>
      <c r="G176" s="51"/>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
      <c r="A177" s="19"/>
      <c r="B177" s="21"/>
      <c r="C177" s="19"/>
      <c r="D177" s="19"/>
      <c r="E177" s="19"/>
      <c r="F177" s="51"/>
      <c r="G177" s="51"/>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
      <c r="A178" s="19"/>
      <c r="B178" s="21"/>
      <c r="C178" s="19"/>
      <c r="D178" s="19"/>
      <c r="E178" s="19"/>
      <c r="F178" s="51"/>
      <c r="G178" s="51"/>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
      <c r="A179" s="19"/>
      <c r="B179" s="21"/>
      <c r="C179" s="19"/>
      <c r="D179" s="19"/>
      <c r="E179" s="19"/>
      <c r="F179" s="51"/>
      <c r="G179" s="51"/>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
      <c r="A180" s="19"/>
      <c r="B180" s="21"/>
      <c r="C180" s="19"/>
      <c r="D180" s="19"/>
      <c r="E180" s="19"/>
      <c r="F180" s="51"/>
      <c r="G180" s="51"/>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
      <c r="A181" s="19"/>
      <c r="B181" s="21"/>
      <c r="C181" s="19"/>
      <c r="D181" s="19"/>
      <c r="E181" s="19"/>
      <c r="F181" s="51"/>
      <c r="G181" s="51"/>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
      <c r="A182" s="19"/>
      <c r="B182" s="21"/>
      <c r="C182" s="19"/>
      <c r="D182" s="19"/>
      <c r="E182" s="19"/>
      <c r="F182" s="51"/>
      <c r="G182" s="51"/>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
      <c r="A183" s="19"/>
      <c r="B183" s="21"/>
      <c r="C183" s="19"/>
      <c r="D183" s="19"/>
      <c r="E183" s="19"/>
      <c r="F183" s="51"/>
      <c r="G183" s="51"/>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
      <c r="A184" s="19"/>
      <c r="B184" s="21"/>
      <c r="C184" s="19"/>
      <c r="D184" s="19"/>
      <c r="E184" s="19"/>
      <c r="F184" s="51"/>
      <c r="G184" s="51"/>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
      <c r="A185" s="19"/>
      <c r="B185" s="21"/>
      <c r="C185" s="19"/>
      <c r="D185" s="19"/>
      <c r="E185" s="19"/>
      <c r="F185" s="51"/>
      <c r="G185" s="51"/>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
      <c r="A186" s="19"/>
      <c r="B186" s="21"/>
      <c r="C186" s="19"/>
      <c r="D186" s="19"/>
      <c r="E186" s="19"/>
      <c r="F186" s="51"/>
      <c r="G186" s="51"/>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
      <c r="A187" s="19"/>
      <c r="B187" s="21"/>
      <c r="C187" s="19"/>
      <c r="D187" s="19"/>
      <c r="E187" s="19"/>
      <c r="F187" s="51"/>
      <c r="G187" s="51"/>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
      <c r="A188" s="19"/>
      <c r="B188" s="21"/>
      <c r="C188" s="19"/>
      <c r="D188" s="19"/>
      <c r="E188" s="19"/>
      <c r="F188" s="51"/>
      <c r="G188" s="51"/>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
      <c r="A189" s="19"/>
      <c r="B189" s="21"/>
      <c r="C189" s="19"/>
      <c r="D189" s="19"/>
      <c r="E189" s="19"/>
      <c r="F189" s="51"/>
      <c r="G189" s="51"/>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
      <c r="A190" s="19"/>
      <c r="B190" s="21"/>
      <c r="C190" s="19"/>
      <c r="D190" s="19"/>
      <c r="E190" s="19"/>
      <c r="F190" s="51"/>
      <c r="G190" s="51"/>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
      <c r="A191" s="19"/>
      <c r="B191" s="21"/>
      <c r="C191" s="19"/>
      <c r="D191" s="19"/>
      <c r="E191" s="19"/>
      <c r="F191" s="51"/>
      <c r="G191" s="51"/>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
      <c r="A192" s="19"/>
      <c r="B192" s="21"/>
      <c r="C192" s="19"/>
      <c r="D192" s="19"/>
      <c r="E192" s="19"/>
      <c r="F192" s="51"/>
      <c r="G192" s="51"/>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
      <c r="A193" s="19"/>
      <c r="B193" s="21"/>
      <c r="C193" s="19"/>
      <c r="D193" s="19"/>
      <c r="E193" s="19"/>
      <c r="F193" s="51"/>
      <c r="G193" s="51"/>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
      <c r="A194" s="19"/>
      <c r="B194" s="21"/>
      <c r="C194" s="19"/>
      <c r="D194" s="19"/>
      <c r="E194" s="19"/>
      <c r="F194" s="51"/>
      <c r="G194" s="51"/>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3">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autoFilter ref="P4:AG1004" xr:uid="{00000000-0001-0000-0200-000000000000}"/>
  <conditionalFormatting sqref="B5:C1004 F5:G1004">
    <cfRule type="expression" dxfId="16"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 x14ac:dyDescent="0.3"/>
  <cols>
    <col min="1" max="1" width="42.6640625" style="1" customWidth="1"/>
    <col min="2" max="2" width="62.88671875" style="1" customWidth="1"/>
    <col min="3" max="3" width="34.5546875" bestFit="1" customWidth="1"/>
    <col min="4" max="4" width="74.5546875" bestFit="1" customWidth="1"/>
  </cols>
  <sheetData>
    <row r="1" spans="1:4" x14ac:dyDescent="0.3">
      <c r="A1" s="43" t="s">
        <v>1</v>
      </c>
      <c r="B1" s="44" t="s">
        <v>191</v>
      </c>
      <c r="C1" s="44" t="s">
        <v>79</v>
      </c>
      <c r="D1" s="44" t="s">
        <v>192</v>
      </c>
    </row>
    <row r="2" spans="1:4" x14ac:dyDescent="0.3">
      <c r="A2" s="45" t="s">
        <v>110</v>
      </c>
      <c r="B2" s="45" t="s">
        <v>57</v>
      </c>
      <c r="C2" s="45" t="s">
        <v>164</v>
      </c>
      <c r="D2" s="45" t="str">
        <f>C2&amp;A2&amp;B2</f>
        <v>KORRUSE AVATUD NETOPINDRõdu98 Välisruumid</v>
      </c>
    </row>
    <row r="3" spans="1:4" x14ac:dyDescent="0.3">
      <c r="A3" s="45" t="s">
        <v>147</v>
      </c>
      <c r="B3" s="45" t="s">
        <v>57</v>
      </c>
      <c r="C3" s="45" t="s">
        <v>164</v>
      </c>
      <c r="D3" s="45" t="str">
        <f t="shared" ref="D3:D66" si="0">C3&amp;A3&amp;B3</f>
        <v>KORRUSE AVATUD NETOPINDTerrass98 Välisruumid</v>
      </c>
    </row>
    <row r="4" spans="1:4" x14ac:dyDescent="0.3">
      <c r="A4" s="45" t="s">
        <v>150</v>
      </c>
      <c r="B4" s="45" t="s">
        <v>57</v>
      </c>
      <c r="C4" s="45" t="s">
        <v>164</v>
      </c>
      <c r="D4" s="45" t="str">
        <f t="shared" si="0"/>
        <v>KORRUSE AVATUD NETOPINDVarjualune98 Välisruumid</v>
      </c>
    </row>
    <row r="5" spans="1:4" x14ac:dyDescent="0.3">
      <c r="A5" s="45" t="s">
        <v>194</v>
      </c>
      <c r="B5" s="45" t="s">
        <v>56</v>
      </c>
      <c r="C5" s="45" t="s">
        <v>193</v>
      </c>
      <c r="D5" s="45" t="str">
        <f t="shared" si="0"/>
        <v>TEHNOPINDAlajaam/Trafo/Jaotla97 Elektrotehnilised ruumid</v>
      </c>
    </row>
    <row r="6" spans="1:4" x14ac:dyDescent="0.3">
      <c r="A6" s="45" t="s">
        <v>126</v>
      </c>
      <c r="B6" s="45" t="s">
        <v>54</v>
      </c>
      <c r="C6" s="45" t="s">
        <v>193</v>
      </c>
      <c r="D6" s="45" t="str">
        <f t="shared" si="0"/>
        <v>TEHNOPINDBasseini tehniline ruum94 Kütte- ja veehooldusruumid</v>
      </c>
    </row>
    <row r="7" spans="1:4" x14ac:dyDescent="0.3">
      <c r="A7" s="45" t="s">
        <v>124</v>
      </c>
      <c r="B7" s="45" t="s">
        <v>54</v>
      </c>
      <c r="C7" s="45" t="s">
        <v>193</v>
      </c>
      <c r="D7" s="45" t="str">
        <f t="shared" si="0"/>
        <v>TEHNOPINDBoileriruum94 Kütte- ja veehooldusruumid</v>
      </c>
    </row>
    <row r="8" spans="1:4" x14ac:dyDescent="0.3">
      <c r="A8" s="45" t="s">
        <v>92</v>
      </c>
      <c r="B8" s="45" t="s">
        <v>56</v>
      </c>
      <c r="C8" s="45" t="s">
        <v>193</v>
      </c>
      <c r="D8" s="45" t="str">
        <f t="shared" si="0"/>
        <v>TEHNOPINDElektrikilp97 Elektrotehnilised ruumid</v>
      </c>
    </row>
    <row r="9" spans="1:4" x14ac:dyDescent="0.3">
      <c r="A9" s="45" t="s">
        <v>127</v>
      </c>
      <c r="B9" s="45" t="s">
        <v>54</v>
      </c>
      <c r="C9" s="45" t="s">
        <v>193</v>
      </c>
      <c r="D9" s="45" t="str">
        <f t="shared" si="0"/>
        <v>TEHNOPINDGaasiruum94 Kütte- ja veehooldusruumid</v>
      </c>
    </row>
    <row r="10" spans="1:4" x14ac:dyDescent="0.3">
      <c r="A10" s="45" t="s">
        <v>119</v>
      </c>
      <c r="B10" s="45" t="s">
        <v>56</v>
      </c>
      <c r="C10" s="45" t="s">
        <v>193</v>
      </c>
      <c r="D10" s="45" t="str">
        <f t="shared" si="0"/>
        <v>TEHNOPINDGeneraatoriruum97 Elektrotehnilised ruumid</v>
      </c>
    </row>
    <row r="11" spans="1:4" x14ac:dyDescent="0.3">
      <c r="A11" s="45" t="s">
        <v>120</v>
      </c>
      <c r="B11" s="45" t="s">
        <v>58</v>
      </c>
      <c r="C11" s="45" t="s">
        <v>193</v>
      </c>
      <c r="D11" s="45" t="str">
        <f t="shared" si="0"/>
        <v>TEHNOPINDHoolderuum99 Liigitamata liiklus- ja tehnoruumid</v>
      </c>
    </row>
    <row r="12" spans="1:4" x14ac:dyDescent="0.3">
      <c r="A12" s="45" t="s">
        <v>108</v>
      </c>
      <c r="B12" s="45" t="s">
        <v>54</v>
      </c>
      <c r="C12" s="45" t="s">
        <v>193</v>
      </c>
      <c r="D12" s="45" t="str">
        <f t="shared" si="0"/>
        <v>TEHNOPINDJahutusruum94 Kütte- ja veehooldusruumid</v>
      </c>
    </row>
    <row r="13" spans="1:4" x14ac:dyDescent="0.3">
      <c r="A13" s="45" t="s">
        <v>148</v>
      </c>
      <c r="B13" s="45" t="s">
        <v>54</v>
      </c>
      <c r="C13" s="45" t="s">
        <v>193</v>
      </c>
      <c r="D13" s="45" t="str">
        <f t="shared" si="0"/>
        <v>TEHNOPINDKatlaruum94 Kütte- ja veehooldusruumid</v>
      </c>
    </row>
    <row r="14" spans="1:4" x14ac:dyDescent="0.3">
      <c r="A14" s="45" t="s">
        <v>121</v>
      </c>
      <c r="B14" s="45" t="s">
        <v>58</v>
      </c>
      <c r="C14" s="45" t="s">
        <v>193</v>
      </c>
      <c r="D14" s="45" t="str">
        <f t="shared" si="0"/>
        <v>TEHNOPINDKütusehoidla99 Liigitamata liiklus- ja tehnoruumid</v>
      </c>
    </row>
    <row r="15" spans="1:4" x14ac:dyDescent="0.3">
      <c r="A15" s="45" t="s">
        <v>116</v>
      </c>
      <c r="B15" s="45" t="s">
        <v>56</v>
      </c>
      <c r="C15" s="45" t="s">
        <v>193</v>
      </c>
      <c r="D15" s="45" t="str">
        <f t="shared" si="0"/>
        <v>TEHNOPINDLifti masinaruum97 Elektrotehnilised ruumid</v>
      </c>
    </row>
    <row r="16" spans="1:4" x14ac:dyDescent="0.3">
      <c r="A16" s="45" t="s">
        <v>116</v>
      </c>
      <c r="B16" s="45" t="s">
        <v>58</v>
      </c>
      <c r="C16" s="45" t="s">
        <v>193</v>
      </c>
      <c r="D16" s="45" t="str">
        <f t="shared" si="0"/>
        <v>TEHNOPINDLifti masinaruum99 Liigitamata liiklus- ja tehnoruumid</v>
      </c>
    </row>
    <row r="17" spans="1:4" x14ac:dyDescent="0.3">
      <c r="A17" s="45" t="s">
        <v>136</v>
      </c>
      <c r="B17" s="45" t="s">
        <v>56</v>
      </c>
      <c r="C17" s="45" t="s">
        <v>193</v>
      </c>
      <c r="D17" s="45" t="str">
        <f t="shared" si="0"/>
        <v>TEHNOPINDPumpla97 Elektrotehnilised ruumid</v>
      </c>
    </row>
    <row r="18" spans="1:4" x14ac:dyDescent="0.3">
      <c r="A18" s="45" t="s">
        <v>136</v>
      </c>
      <c r="B18" s="45" t="s">
        <v>58</v>
      </c>
      <c r="C18" s="45" t="s">
        <v>193</v>
      </c>
      <c r="D18" s="45" t="str">
        <f t="shared" si="0"/>
        <v>TEHNOPINDPumpla99 Liigitamata liiklus- ja tehnoruumid</v>
      </c>
    </row>
    <row r="19" spans="1:4" x14ac:dyDescent="0.3">
      <c r="A19" s="45" t="s">
        <v>145</v>
      </c>
      <c r="B19" s="45" t="s">
        <v>54</v>
      </c>
      <c r="C19" s="45" t="s">
        <v>193</v>
      </c>
      <c r="D19" s="45" t="str">
        <f t="shared" si="0"/>
        <v>TEHNOPINDSamarõhukamber94 Kütte- ja veehooldusruumid</v>
      </c>
    </row>
    <row r="20" spans="1:4" x14ac:dyDescent="0.3">
      <c r="A20" s="45" t="s">
        <v>145</v>
      </c>
      <c r="B20" s="45" t="s">
        <v>58</v>
      </c>
      <c r="C20" s="45" t="s">
        <v>193</v>
      </c>
      <c r="D20" s="45" t="str">
        <f t="shared" si="0"/>
        <v>TEHNOPINDSamarõhukamber99 Liigitamata liiklus- ja tehnoruumid</v>
      </c>
    </row>
    <row r="21" spans="1:4" x14ac:dyDescent="0.3">
      <c r="A21" s="45" t="s">
        <v>195</v>
      </c>
      <c r="B21" s="45" t="s">
        <v>56</v>
      </c>
      <c r="C21" s="45" t="s">
        <v>193</v>
      </c>
      <c r="D21" s="45" t="str">
        <f t="shared" si="0"/>
        <v>TEHNOPINDSideruum/Nõrkvool97 Elektrotehnilised ruumid</v>
      </c>
    </row>
    <row r="22" spans="1:4" x14ac:dyDescent="0.3">
      <c r="A22" s="45" t="s">
        <v>195</v>
      </c>
      <c r="B22" s="45" t="s">
        <v>58</v>
      </c>
      <c r="C22" s="45" t="s">
        <v>193</v>
      </c>
      <c r="D22" s="45" t="str">
        <f t="shared" si="0"/>
        <v>TEHNOPINDSideruum/Nõrkvool99 Liigitamata liiklus- ja tehnoruumid</v>
      </c>
    </row>
    <row r="23" spans="1:4" x14ac:dyDescent="0.3">
      <c r="A23" s="45" t="s">
        <v>101</v>
      </c>
      <c r="B23" s="45" t="s">
        <v>54</v>
      </c>
      <c r="C23" s="45" t="s">
        <v>193</v>
      </c>
      <c r="D23" s="45" t="str">
        <f t="shared" si="0"/>
        <v>TEHNOPINDSoojasõlm94 Kütte- ja veehooldusruumid</v>
      </c>
    </row>
    <row r="24" spans="1:4" x14ac:dyDescent="0.3">
      <c r="A24" s="45" t="s">
        <v>196</v>
      </c>
      <c r="B24" s="45" t="s">
        <v>54</v>
      </c>
      <c r="C24" s="45" t="s">
        <v>193</v>
      </c>
      <c r="D24" s="45" t="str">
        <f t="shared" si="0"/>
        <v>TEHNOPINDSprinkler/Tuletõrje pump94 Kütte- ja veehooldusruumid</v>
      </c>
    </row>
    <row r="25" spans="1:4" x14ac:dyDescent="0.3">
      <c r="A25" s="45" t="s">
        <v>196</v>
      </c>
      <c r="B25" s="45" t="s">
        <v>58</v>
      </c>
      <c r="C25" s="45" t="s">
        <v>193</v>
      </c>
      <c r="D25" s="45" t="str">
        <f t="shared" si="0"/>
        <v>TEHNOPINDSprinkler/Tuletõrje pump99 Liigitamata liiklus- ja tehnoruumid</v>
      </c>
    </row>
    <row r="26" spans="1:4" x14ac:dyDescent="0.3">
      <c r="A26" s="45" t="s">
        <v>149</v>
      </c>
      <c r="B26" s="45" t="s">
        <v>56</v>
      </c>
      <c r="C26" s="45" t="s">
        <v>193</v>
      </c>
      <c r="D26" s="45" t="str">
        <f t="shared" si="0"/>
        <v>TEHNOPINDUPS-ruum97 Elektrotehnilised ruumid</v>
      </c>
    </row>
    <row r="27" spans="1:4" x14ac:dyDescent="0.3">
      <c r="A27" s="45" t="s">
        <v>149</v>
      </c>
      <c r="B27" s="45" t="s">
        <v>58</v>
      </c>
      <c r="C27" s="45" t="s">
        <v>193</v>
      </c>
      <c r="D27" s="45" t="str">
        <f t="shared" si="0"/>
        <v>TEHNOPINDUPS-ruum99 Liigitamata liiklus- ja tehnoruumid</v>
      </c>
    </row>
    <row r="28" spans="1:4" x14ac:dyDescent="0.3">
      <c r="A28" s="45" t="s">
        <v>114</v>
      </c>
      <c r="B28" s="45" t="s">
        <v>54</v>
      </c>
      <c r="C28" s="45" t="s">
        <v>193</v>
      </c>
      <c r="D28" s="45" t="str">
        <f t="shared" si="0"/>
        <v>TEHNOPINDVeemõõdusõlm94 Kütte- ja veehooldusruumid</v>
      </c>
    </row>
    <row r="29" spans="1:4" x14ac:dyDescent="0.3">
      <c r="A29" s="45" t="s">
        <v>91</v>
      </c>
      <c r="B29" s="45" t="s">
        <v>55</v>
      </c>
      <c r="C29" s="45" t="s">
        <v>193</v>
      </c>
      <c r="D29" s="45" t="str">
        <f t="shared" si="0"/>
        <v>TEHNOPINDVent ruum96 Ventilatsiooniruumid</v>
      </c>
    </row>
    <row r="30" spans="1:4" x14ac:dyDescent="0.3">
      <c r="A30" s="45" t="s">
        <v>123</v>
      </c>
      <c r="B30" s="45" t="s">
        <v>55</v>
      </c>
      <c r="C30" s="45" t="s">
        <v>193</v>
      </c>
      <c r="D30" s="45" t="str">
        <f t="shared" si="0"/>
        <v>TEHNOPINDÕhuvõtukamber96 Ventilatsiooniruumid</v>
      </c>
    </row>
    <row r="31" spans="1:4" x14ac:dyDescent="0.3">
      <c r="A31" s="45" t="s">
        <v>97</v>
      </c>
      <c r="B31" s="45" t="s">
        <v>53</v>
      </c>
      <c r="C31" s="45" t="s">
        <v>163</v>
      </c>
      <c r="D31" s="45" t="str">
        <f t="shared" si="0"/>
        <v>VERTIKAALSETE ÜHENDUSTEEDE PINDLift92 Vertikaalliiklusruumid</v>
      </c>
    </row>
    <row r="32" spans="1:4" x14ac:dyDescent="0.3">
      <c r="A32" s="45" t="s">
        <v>103</v>
      </c>
      <c r="B32" s="45" t="s">
        <v>53</v>
      </c>
      <c r="C32" s="45" t="s">
        <v>163</v>
      </c>
      <c r="D32" s="45" t="str">
        <f t="shared" si="0"/>
        <v>VERTIKAALSETE ÜHENDUSTEEDE PINDŠaht92 Vertikaalliiklusruumid</v>
      </c>
    </row>
    <row r="33" spans="1:4" x14ac:dyDescent="0.3">
      <c r="A33" s="45" t="s">
        <v>197</v>
      </c>
      <c r="B33" s="45" t="s">
        <v>53</v>
      </c>
      <c r="C33" s="45" t="s">
        <v>163</v>
      </c>
      <c r="D33" s="45" t="str">
        <f t="shared" si="0"/>
        <v>VERTIKAALSETE ÜHENDUSTEEDE PINDTrepp/Trepikoda92 Vertikaalliiklusruumid</v>
      </c>
    </row>
    <row r="34" spans="1:4" x14ac:dyDescent="0.3">
      <c r="A34" s="45" t="s">
        <v>199</v>
      </c>
      <c r="B34" s="45" t="s">
        <v>52</v>
      </c>
      <c r="C34" s="45" t="s">
        <v>198</v>
      </c>
      <c r="D34" s="45" t="str">
        <f t="shared" si="0"/>
        <v>ÜÜRITAV PINDAatrium/Fuajee91 Horisontaalliiklusruumid</v>
      </c>
    </row>
    <row r="35" spans="1:4" x14ac:dyDescent="0.3">
      <c r="A35" s="45" t="s">
        <v>85</v>
      </c>
      <c r="B35" s="45" t="s">
        <v>13</v>
      </c>
      <c r="C35" s="45" t="s">
        <v>198</v>
      </c>
      <c r="D35" s="45" t="str">
        <f t="shared" si="0"/>
        <v>ÜÜRITAV PINDAbiruum23 Äriruumide abiruumid</v>
      </c>
    </row>
    <row r="36" spans="1:4" x14ac:dyDescent="0.3">
      <c r="A36" s="45" t="s">
        <v>78</v>
      </c>
      <c r="B36" s="45" t="s">
        <v>30</v>
      </c>
      <c r="C36" s="45" t="s">
        <v>198</v>
      </c>
      <c r="D36" s="45" t="str">
        <f t="shared" si="0"/>
        <v>ÜÜRITAV PINDArhiiv53 Arhiivid</v>
      </c>
    </row>
    <row r="37" spans="1:4" x14ac:dyDescent="0.3">
      <c r="A37" s="45" t="s">
        <v>133</v>
      </c>
      <c r="B37" s="45" t="s">
        <v>16</v>
      </c>
      <c r="C37" s="45" t="s">
        <v>198</v>
      </c>
      <c r="D37" s="45" t="str">
        <f t="shared" si="0"/>
        <v>ÜÜRITAV PINDAuditoorium34 Auditooriumid</v>
      </c>
    </row>
    <row r="38" spans="1:4" x14ac:dyDescent="0.3">
      <c r="A38" s="45" t="s">
        <v>137</v>
      </c>
      <c r="B38" s="45" t="s">
        <v>47</v>
      </c>
      <c r="C38" s="45" t="s">
        <v>198</v>
      </c>
      <c r="D38" s="45" t="str">
        <f t="shared" si="0"/>
        <v>ÜÜRITAV PINDAutopesula85 Pesumaja</v>
      </c>
    </row>
    <row r="39" spans="1:4" x14ac:dyDescent="0.3">
      <c r="A39" s="45" t="s">
        <v>138</v>
      </c>
      <c r="B39" s="45" t="s">
        <v>27</v>
      </c>
      <c r="C39" s="45" t="s">
        <v>198</v>
      </c>
      <c r="D39" s="45" t="str">
        <f t="shared" si="0"/>
        <v>ÜÜRITAV PINDDesokamber49 Ruumigrupi liigitamata eriruumid</v>
      </c>
    </row>
    <row r="40" spans="1:4" x14ac:dyDescent="0.3">
      <c r="A40" s="45" t="s">
        <v>190</v>
      </c>
      <c r="B40" s="45" t="s">
        <v>30</v>
      </c>
      <c r="C40" s="45" t="s">
        <v>198</v>
      </c>
      <c r="D40" s="45" t="str">
        <f t="shared" si="0"/>
        <v>ÜÜRITAV PINDDokumendihoidla53 Arhiivid</v>
      </c>
    </row>
    <row r="41" spans="1:4" x14ac:dyDescent="0.3">
      <c r="A41" s="45" t="s">
        <v>190</v>
      </c>
      <c r="B41" s="45" t="s">
        <v>31</v>
      </c>
      <c r="C41" s="45" t="s">
        <v>198</v>
      </c>
      <c r="D41" s="45" t="str">
        <f t="shared" si="0"/>
        <v>ÜÜRITAV PINDDokumendihoidla59 Liigitamata hoiuruumid</v>
      </c>
    </row>
    <row r="42" spans="1:4" x14ac:dyDescent="0.3">
      <c r="A42" s="45" t="s">
        <v>93</v>
      </c>
      <c r="B42" s="45" t="s">
        <v>52</v>
      </c>
      <c r="C42" s="45" t="s">
        <v>198</v>
      </c>
      <c r="D42" s="45" t="str">
        <f t="shared" si="0"/>
        <v>ÜÜRITAV PINDEesruum91 Horisontaalliiklusruumid</v>
      </c>
    </row>
    <row r="43" spans="1:4" x14ac:dyDescent="0.3">
      <c r="A43" s="45" t="s">
        <v>82</v>
      </c>
      <c r="B43" s="45" t="s">
        <v>3</v>
      </c>
      <c r="C43" s="45" t="s">
        <v>198</v>
      </c>
      <c r="D43" s="45" t="str">
        <f t="shared" si="0"/>
        <v>ÜÜRITAV PINDEluruum11 Korterid tubade arvu järgi</v>
      </c>
    </row>
    <row r="44" spans="1:4" x14ac:dyDescent="0.3">
      <c r="A44" s="45" t="s">
        <v>82</v>
      </c>
      <c r="B44" s="45" t="s">
        <v>4</v>
      </c>
      <c r="C44" s="45" t="s">
        <v>198</v>
      </c>
      <c r="D44" s="45" t="str">
        <f t="shared" si="0"/>
        <v>ÜÜRITAV PINDEluruum12 Eluruumid eraldi</v>
      </c>
    </row>
    <row r="45" spans="1:4" x14ac:dyDescent="0.3">
      <c r="A45" s="45" t="s">
        <v>82</v>
      </c>
      <c r="B45" s="45" t="s">
        <v>5</v>
      </c>
      <c r="C45" s="45" t="s">
        <v>198</v>
      </c>
      <c r="D45" s="45" t="str">
        <f t="shared" si="0"/>
        <v>ÜÜRITAV PINDEluruum13 Majutusruumid</v>
      </c>
    </row>
    <row r="46" spans="1:4" x14ac:dyDescent="0.3">
      <c r="A46" s="45" t="s">
        <v>82</v>
      </c>
      <c r="B46" s="45" t="s">
        <v>6</v>
      </c>
      <c r="C46" s="45" t="s">
        <v>198</v>
      </c>
      <c r="D46" s="45" t="str">
        <f t="shared" si="0"/>
        <v>ÜÜRITAV PINDEluruum15 Ühiselamutoad</v>
      </c>
    </row>
    <row r="47" spans="1:4" x14ac:dyDescent="0.3">
      <c r="A47" s="45" t="s">
        <v>82</v>
      </c>
      <c r="B47" s="45" t="s">
        <v>7</v>
      </c>
      <c r="C47" s="45" t="s">
        <v>198</v>
      </c>
      <c r="D47" s="45" t="str">
        <f t="shared" si="0"/>
        <v>ÜÜRITAV PINDEluruum16 Hotellitoad</v>
      </c>
    </row>
    <row r="48" spans="1:4" x14ac:dyDescent="0.3">
      <c r="A48" s="45" t="s">
        <v>82</v>
      </c>
      <c r="B48" s="45" t="s">
        <v>8</v>
      </c>
      <c r="C48" s="45" t="s">
        <v>198</v>
      </c>
      <c r="D48" s="45" t="str">
        <f t="shared" si="0"/>
        <v>ÜÜRITAV PINDEluruum17 Kasarmutoad</v>
      </c>
    </row>
    <row r="49" spans="1:4" x14ac:dyDescent="0.3">
      <c r="A49" s="45" t="s">
        <v>82</v>
      </c>
      <c r="B49" s="45" t="s">
        <v>9</v>
      </c>
      <c r="C49" s="45" t="s">
        <v>198</v>
      </c>
      <c r="D49" s="45" t="str">
        <f t="shared" si="0"/>
        <v>ÜÜRITAV PINDEluruum18 Magamissaalid</v>
      </c>
    </row>
    <row r="50" spans="1:4" x14ac:dyDescent="0.3">
      <c r="A50" s="45" t="s">
        <v>82</v>
      </c>
      <c r="B50" s="45" t="s">
        <v>10</v>
      </c>
      <c r="C50" s="45" t="s">
        <v>198</v>
      </c>
      <c r="D50" s="45" t="str">
        <f t="shared" si="0"/>
        <v>ÜÜRITAV PINDEluruum19 Liigitamata eluruumid</v>
      </c>
    </row>
    <row r="51" spans="1:4" x14ac:dyDescent="0.3">
      <c r="A51" s="45" t="s">
        <v>143</v>
      </c>
      <c r="B51" s="45" t="s">
        <v>27</v>
      </c>
      <c r="C51" s="45" t="s">
        <v>198</v>
      </c>
      <c r="D51" s="45" t="str">
        <f t="shared" si="0"/>
        <v>ÜÜRITAV PINDEriotstarbeline ruum49 Ruumigrupi liigitamata eriruumid</v>
      </c>
    </row>
    <row r="52" spans="1:4" x14ac:dyDescent="0.3">
      <c r="A52" s="45" t="s">
        <v>90</v>
      </c>
      <c r="B52" s="45" t="s">
        <v>59</v>
      </c>
      <c r="C52" s="45" t="s">
        <v>198</v>
      </c>
      <c r="D52" s="45" t="str">
        <f t="shared" si="0"/>
        <v>ÜÜRITAV PINDGaraaž55 Garaažid</v>
      </c>
    </row>
    <row r="53" spans="1:4" x14ac:dyDescent="0.3">
      <c r="A53" s="45" t="s">
        <v>96</v>
      </c>
      <c r="B53" s="45" t="s">
        <v>28</v>
      </c>
      <c r="C53" s="45" t="s">
        <v>198</v>
      </c>
      <c r="D53" s="45" t="str">
        <f t="shared" si="0"/>
        <v>ÜÜRITAV PINDGarderoob51 Garderoobiruumid</v>
      </c>
    </row>
    <row r="54" spans="1:4" x14ac:dyDescent="0.3">
      <c r="A54" s="45" t="s">
        <v>200</v>
      </c>
      <c r="B54" s="45" t="s">
        <v>29</v>
      </c>
      <c r="C54" s="45" t="s">
        <v>198</v>
      </c>
      <c r="D54" s="45" t="str">
        <f t="shared" si="0"/>
        <v>ÜÜRITAV PINDHoiuruum/Ladu52 Laod</v>
      </c>
    </row>
    <row r="55" spans="1:4" x14ac:dyDescent="0.3">
      <c r="A55" s="45" t="s">
        <v>200</v>
      </c>
      <c r="B55" s="45" t="s">
        <v>31</v>
      </c>
      <c r="C55" s="45" t="s">
        <v>198</v>
      </c>
      <c r="D55" s="45" t="str">
        <f t="shared" si="0"/>
        <v>ÜÜRITAV PINDHoiuruum/Ladu59 Liigitamata hoiuruumid</v>
      </c>
    </row>
    <row r="56" spans="1:4" x14ac:dyDescent="0.3">
      <c r="A56" s="45" t="s">
        <v>134</v>
      </c>
      <c r="B56" s="45" t="s">
        <v>31</v>
      </c>
      <c r="C56" s="45" t="s">
        <v>198</v>
      </c>
      <c r="D56" s="45" t="str">
        <f t="shared" si="0"/>
        <v>ÜÜRITAV PINDJalgrataste hoidla59 Liigitamata hoiuruumid</v>
      </c>
    </row>
    <row r="57" spans="1:4" x14ac:dyDescent="0.3">
      <c r="A57" s="45" t="s">
        <v>118</v>
      </c>
      <c r="B57" s="45" t="s">
        <v>49</v>
      </c>
      <c r="C57" s="45" t="s">
        <v>198</v>
      </c>
      <c r="D57" s="45" t="str">
        <f t="shared" si="0"/>
        <v>ÜÜRITAV PINDJäätmed87 Jäätmehooldusruumid</v>
      </c>
    </row>
    <row r="58" spans="1:4" x14ac:dyDescent="0.3">
      <c r="A58" s="46" t="s">
        <v>139</v>
      </c>
      <c r="B58" s="45" t="s">
        <v>27</v>
      </c>
      <c r="C58" s="45" t="s">
        <v>198</v>
      </c>
      <c r="D58" s="45" t="str">
        <f t="shared" si="0"/>
        <v>ÜÜRITAV PINDKaaluruum49 Ruumigrupi liigitamata eriruumid</v>
      </c>
    </row>
    <row r="59" spans="1:4" x14ac:dyDescent="0.3">
      <c r="A59" s="45" t="s">
        <v>201</v>
      </c>
      <c r="B59" s="45" t="s">
        <v>11</v>
      </c>
      <c r="C59" s="45" t="s">
        <v>198</v>
      </c>
      <c r="D59" s="45" t="str">
        <f t="shared" si="0"/>
        <v>ÜÜRITAV PINDKabinet/Büroo21 Bürooruumid</v>
      </c>
    </row>
    <row r="60" spans="1:4" x14ac:dyDescent="0.3">
      <c r="A60" s="45" t="s">
        <v>201</v>
      </c>
      <c r="B60" s="45" t="s">
        <v>12</v>
      </c>
      <c r="C60" s="45" t="s">
        <v>198</v>
      </c>
      <c r="D60" s="45" t="str">
        <f t="shared" si="0"/>
        <v>ÜÜRITAV PINDKabinet/Büroo22 Äriruumid</v>
      </c>
    </row>
    <row r="61" spans="1:4" x14ac:dyDescent="0.3">
      <c r="A61" s="45" t="s">
        <v>104</v>
      </c>
      <c r="B61" s="45" t="s">
        <v>31</v>
      </c>
      <c r="C61" s="45" t="s">
        <v>198</v>
      </c>
      <c r="D61" s="45" t="str">
        <f t="shared" si="0"/>
        <v>ÜÜRITAV PINDKelder59 Liigitamata hoiuruumid</v>
      </c>
    </row>
    <row r="62" spans="1:4" x14ac:dyDescent="0.3">
      <c r="A62" s="45" t="s">
        <v>104</v>
      </c>
      <c r="B62" s="45" t="s">
        <v>44</v>
      </c>
      <c r="C62" s="45" t="s">
        <v>198</v>
      </c>
      <c r="D62" s="45" t="str">
        <f t="shared" si="0"/>
        <v>ÜÜRITAV PINDKelder82 Kinnistu juurde kuuluvad laod</v>
      </c>
    </row>
    <row r="63" spans="1:4" x14ac:dyDescent="0.3">
      <c r="A63" s="45" t="s">
        <v>104</v>
      </c>
      <c r="B63" s="45" t="s">
        <v>50</v>
      </c>
      <c r="C63" s="45" t="s">
        <v>198</v>
      </c>
      <c r="D63" s="45" t="str">
        <f t="shared" si="0"/>
        <v>ÜÜRITAV PINDKelder88 Kinnistu eriruumid</v>
      </c>
    </row>
    <row r="64" spans="1:4" x14ac:dyDescent="0.3">
      <c r="A64" s="45" t="s">
        <v>140</v>
      </c>
      <c r="B64" s="45" t="s">
        <v>31</v>
      </c>
      <c r="C64" s="45" t="s">
        <v>198</v>
      </c>
      <c r="D64" s="45" t="str">
        <f t="shared" si="0"/>
        <v>ÜÜRITAV PINDKemikaalid59 Liigitamata hoiuruumid</v>
      </c>
    </row>
    <row r="65" spans="1:4" x14ac:dyDescent="0.3">
      <c r="A65" s="45" t="s">
        <v>162</v>
      </c>
      <c r="B65" s="45" t="s">
        <v>10</v>
      </c>
      <c r="C65" s="45" t="s">
        <v>198</v>
      </c>
      <c r="D65" s="45" t="str">
        <f t="shared" si="0"/>
        <v>ÜÜRITAV PINDKinnipidamisruum19 Liigitamata eluruumid</v>
      </c>
    </row>
    <row r="66" spans="1:4" x14ac:dyDescent="0.3">
      <c r="A66" s="45" t="s">
        <v>162</v>
      </c>
      <c r="B66" s="45" t="s">
        <v>27</v>
      </c>
      <c r="C66" s="45" t="s">
        <v>198</v>
      </c>
      <c r="D66" s="45" t="str">
        <f t="shared" si="0"/>
        <v>ÜÜRITAV PINDKinnipidamisruum49 Ruumigrupi liigitamata eriruumid</v>
      </c>
    </row>
    <row r="67" spans="1:4" x14ac:dyDescent="0.3">
      <c r="A67" s="45" t="s">
        <v>83</v>
      </c>
      <c r="B67" s="45" t="s">
        <v>14</v>
      </c>
      <c r="C67" s="45" t="s">
        <v>198</v>
      </c>
      <c r="D67" s="45" t="str">
        <f t="shared" ref="D67:D120" si="1">C67&amp;A67&amp;B67</f>
        <v>ÜÜRITAV PINDKlassiruum31 Klassiruumid</v>
      </c>
    </row>
    <row r="68" spans="1:4" x14ac:dyDescent="0.3">
      <c r="A68" s="45" t="s">
        <v>117</v>
      </c>
      <c r="B68" s="45" t="s">
        <v>27</v>
      </c>
      <c r="C68" s="45" t="s">
        <v>198</v>
      </c>
      <c r="D68" s="45" t="str">
        <f t="shared" si="1"/>
        <v>ÜÜRITAV PINDKoeraruum49 Ruumigrupi liigitamata eriruumid</v>
      </c>
    </row>
    <row r="69" spans="1:4" x14ac:dyDescent="0.3">
      <c r="A69" s="45" t="s">
        <v>189</v>
      </c>
      <c r="B69" s="45" t="s">
        <v>11</v>
      </c>
      <c r="C69" s="45" t="s">
        <v>198</v>
      </c>
      <c r="D69" s="45" t="str">
        <f t="shared" si="1"/>
        <v>ÜÜRITAV PINDKohtusaal21 Bürooruumid</v>
      </c>
    </row>
    <row r="70" spans="1:4" x14ac:dyDescent="0.3">
      <c r="A70" s="45" t="s">
        <v>81</v>
      </c>
      <c r="B70" s="45" t="s">
        <v>52</v>
      </c>
      <c r="C70" s="45" t="s">
        <v>198</v>
      </c>
      <c r="D70" s="45" t="str">
        <f t="shared" si="1"/>
        <v>ÜÜRITAV PINDKoridor91 Horisontaalliiklusruumid</v>
      </c>
    </row>
    <row r="71" spans="1:4" x14ac:dyDescent="0.3">
      <c r="A71" s="45" t="s">
        <v>89</v>
      </c>
      <c r="B71" s="45" t="s">
        <v>48</v>
      </c>
      <c r="C71" s="45" t="s">
        <v>198</v>
      </c>
      <c r="D71" s="45" t="str">
        <f t="shared" si="1"/>
        <v>ÜÜRITAV PINDKoristus- ja hooldusruum86 Koristus- ja hooldusruumid</v>
      </c>
    </row>
    <row r="72" spans="1:4" x14ac:dyDescent="0.3">
      <c r="A72" s="46" t="s">
        <v>106</v>
      </c>
      <c r="B72" s="45" t="s">
        <v>34</v>
      </c>
      <c r="C72" s="45" t="s">
        <v>198</v>
      </c>
      <c r="D72" s="45" t="str">
        <f t="shared" si="1"/>
        <v>ÜÜRITAV PINDKöögi abiruum64 Köögiruumid</v>
      </c>
    </row>
    <row r="73" spans="1:4" x14ac:dyDescent="0.3">
      <c r="A73" s="45" t="s">
        <v>202</v>
      </c>
      <c r="B73" s="45" t="s">
        <v>33</v>
      </c>
      <c r="C73" s="45" t="s">
        <v>198</v>
      </c>
      <c r="D73" s="45" t="str">
        <f>C73&amp;A73&amp;B73</f>
        <v>ÜÜRITAV PINDKööginurk/Köök62 Töökoha söögitoad</v>
      </c>
    </row>
    <row r="74" spans="1:4" x14ac:dyDescent="0.3">
      <c r="A74" s="45" t="s">
        <v>202</v>
      </c>
      <c r="B74" s="45" t="s">
        <v>34</v>
      </c>
      <c r="C74" s="45" t="s">
        <v>198</v>
      </c>
      <c r="D74" s="45" t="str">
        <f t="shared" si="1"/>
        <v>ÜÜRITAV PINDKööginurk/Köök64 Köögiruumid</v>
      </c>
    </row>
    <row r="75" spans="1:4" x14ac:dyDescent="0.3">
      <c r="A75" s="46" t="s">
        <v>113</v>
      </c>
      <c r="B75" s="45" t="s">
        <v>35</v>
      </c>
      <c r="C75" s="45" t="s">
        <v>198</v>
      </c>
      <c r="D75" s="45" t="str">
        <f t="shared" si="1"/>
        <v>ÜÜRITAV PINDKülmik65 Köögi külmkambrid</v>
      </c>
    </row>
    <row r="76" spans="1:4" x14ac:dyDescent="0.3">
      <c r="A76" s="45" t="s">
        <v>128</v>
      </c>
      <c r="B76" s="45" t="s">
        <v>27</v>
      </c>
      <c r="C76" s="45" t="s">
        <v>198</v>
      </c>
      <c r="D76" s="45" t="str">
        <f t="shared" si="1"/>
        <v>ÜÜRITAV PINDLaadimisruum/-tsoon49 Ruumigrupi liigitamata eriruumid</v>
      </c>
    </row>
    <row r="77" spans="1:4" x14ac:dyDescent="0.3">
      <c r="A77" s="45" t="s">
        <v>95</v>
      </c>
      <c r="B77" s="45" t="s">
        <v>18</v>
      </c>
      <c r="C77" s="45" t="s">
        <v>198</v>
      </c>
      <c r="D77" s="45" t="str">
        <f t="shared" si="1"/>
        <v>ÜÜRITAV PINDLaboratoorium36 Laboratooriumiruumid</v>
      </c>
    </row>
    <row r="78" spans="1:4" x14ac:dyDescent="0.3">
      <c r="A78" s="45" t="s">
        <v>129</v>
      </c>
      <c r="B78" s="45" t="s">
        <v>27</v>
      </c>
      <c r="C78" s="45" t="s">
        <v>198</v>
      </c>
      <c r="D78" s="45" t="str">
        <f t="shared" si="1"/>
        <v>ÜÜRITAV PINDLahangusaal49 Ruumigrupi liigitamata eriruumid</v>
      </c>
    </row>
    <row r="79" spans="1:4" x14ac:dyDescent="0.3">
      <c r="A79" s="45" t="s">
        <v>130</v>
      </c>
      <c r="B79" s="45" t="s">
        <v>27</v>
      </c>
      <c r="C79" s="45" t="s">
        <v>198</v>
      </c>
      <c r="D79" s="45" t="str">
        <f t="shared" si="1"/>
        <v>ÜÜRITAV PINDLasketiir49 Ruumigrupi liigitamata eriruumid</v>
      </c>
    </row>
    <row r="80" spans="1:4" x14ac:dyDescent="0.3">
      <c r="A80" s="45" t="s">
        <v>142</v>
      </c>
      <c r="B80" s="45" t="s">
        <v>21</v>
      </c>
      <c r="C80" s="45" t="s">
        <v>198</v>
      </c>
      <c r="D80" s="45" t="str">
        <f t="shared" si="1"/>
        <v>ÜÜRITAV PINDLaut41 Tootmisruumid</v>
      </c>
    </row>
    <row r="81" spans="1:4" x14ac:dyDescent="0.3">
      <c r="A81" s="45" t="s">
        <v>142</v>
      </c>
      <c r="B81" s="46" t="s">
        <v>50</v>
      </c>
      <c r="C81" s="45" t="s">
        <v>198</v>
      </c>
      <c r="D81" s="45" t="str">
        <f t="shared" si="1"/>
        <v>ÜÜRITAV PINDLaut88 Kinnistu eriruumid</v>
      </c>
    </row>
    <row r="82" spans="1:4" x14ac:dyDescent="0.3">
      <c r="A82" s="45" t="s">
        <v>203</v>
      </c>
      <c r="B82" s="45" t="s">
        <v>41</v>
      </c>
      <c r="C82" s="45" t="s">
        <v>198</v>
      </c>
      <c r="D82" s="45" t="str">
        <f t="shared" si="1"/>
        <v>ÜÜRITAV PINDLava/Kino77 Klubi- ja harrastusruumid</v>
      </c>
    </row>
    <row r="83" spans="1:4" x14ac:dyDescent="0.3">
      <c r="A83" s="45" t="s">
        <v>100</v>
      </c>
      <c r="B83" s="45" t="s">
        <v>39</v>
      </c>
      <c r="C83" s="45" t="s">
        <v>198</v>
      </c>
      <c r="D83" s="45" t="str">
        <f t="shared" si="1"/>
        <v>ÜÜRITAV PINDLeiliruum74 Leiliruumid</v>
      </c>
    </row>
    <row r="84" spans="1:4" x14ac:dyDescent="0.3">
      <c r="A84" s="45" t="s">
        <v>105</v>
      </c>
      <c r="B84" s="45" t="s">
        <v>45</v>
      </c>
      <c r="C84" s="45" t="s">
        <v>198</v>
      </c>
      <c r="D84" s="45" t="str">
        <f t="shared" si="1"/>
        <v>ÜÜRITAV PINDLüüs83 Sissepääsuruumid</v>
      </c>
    </row>
    <row r="85" spans="1:4" x14ac:dyDescent="0.3">
      <c r="A85" s="45" t="s">
        <v>105</v>
      </c>
      <c r="B85" s="45" t="s">
        <v>52</v>
      </c>
      <c r="C85" s="45" t="s">
        <v>198</v>
      </c>
      <c r="D85" s="45" t="str">
        <f t="shared" si="1"/>
        <v>ÜÜRITAV PINDLüüs91 Horisontaalliiklusruumid</v>
      </c>
    </row>
    <row r="86" spans="1:4" x14ac:dyDescent="0.3">
      <c r="A86" s="45" t="s">
        <v>98</v>
      </c>
      <c r="B86" s="45" t="s">
        <v>11</v>
      </c>
      <c r="C86" s="45" t="s">
        <v>198</v>
      </c>
      <c r="D86" s="45" t="str">
        <f t="shared" si="1"/>
        <v>ÜÜRITAV PINDNõupidamise ruum21 Bürooruumid</v>
      </c>
    </row>
    <row r="87" spans="1:4" x14ac:dyDescent="0.3">
      <c r="A87" s="45" t="s">
        <v>204</v>
      </c>
      <c r="B87" s="45" t="s">
        <v>24</v>
      </c>
      <c r="C87" s="45" t="s">
        <v>198</v>
      </c>
      <c r="D87" s="45" t="str">
        <f t="shared" si="1"/>
        <v>ÜÜRITAV PINDNäitusesaal/Muuseum46 Kultuuriasutuste ruumid</v>
      </c>
    </row>
    <row r="88" spans="1:4" x14ac:dyDescent="0.3">
      <c r="A88" s="45" t="s">
        <v>205</v>
      </c>
      <c r="B88" s="45" t="s">
        <v>12</v>
      </c>
      <c r="C88" s="45" t="s">
        <v>198</v>
      </c>
      <c r="D88" s="45" t="str">
        <f t="shared" si="1"/>
        <v>ÜÜRITAV PINDOoteruum/Teenindusruum22 Äriruumid</v>
      </c>
    </row>
    <row r="89" spans="1:4" x14ac:dyDescent="0.3">
      <c r="A89" s="45" t="s">
        <v>205</v>
      </c>
      <c r="B89" s="45" t="s">
        <v>46</v>
      </c>
      <c r="C89" s="45" t="s">
        <v>198</v>
      </c>
      <c r="D89" s="45" t="str">
        <f t="shared" si="1"/>
        <v>ÜÜRITAV PINDOoteruum/Teenindusruum84 Avalikud teenindusruumid</v>
      </c>
    </row>
    <row r="90" spans="1:4" x14ac:dyDescent="0.3">
      <c r="A90" s="45" t="s">
        <v>144</v>
      </c>
      <c r="B90" s="45" t="s">
        <v>59</v>
      </c>
      <c r="C90" s="45" t="s">
        <v>198</v>
      </c>
      <c r="D90" s="45" t="str">
        <f t="shared" si="1"/>
        <v>ÜÜRITAV PINDParkla55 Garaažid</v>
      </c>
    </row>
    <row r="91" spans="1:4" x14ac:dyDescent="0.3">
      <c r="A91" s="45" t="s">
        <v>144</v>
      </c>
      <c r="B91" s="45" t="s">
        <v>51</v>
      </c>
      <c r="C91" s="45" t="s">
        <v>198</v>
      </c>
      <c r="D91" s="45" t="str">
        <f t="shared" si="1"/>
        <v>ÜÜRITAV PINDParkla89 Liigitamata ühisruumid</v>
      </c>
    </row>
    <row r="92" spans="1:4" x14ac:dyDescent="0.3">
      <c r="A92" s="45" t="s">
        <v>84</v>
      </c>
      <c r="B92" s="45" t="s">
        <v>37</v>
      </c>
      <c r="C92" s="45" t="s">
        <v>198</v>
      </c>
      <c r="D92" s="45" t="str">
        <f t="shared" si="1"/>
        <v>ÜÜRITAV PINDPesuruum72 Pesuruumid</v>
      </c>
    </row>
    <row r="93" spans="1:4" x14ac:dyDescent="0.3">
      <c r="A93" s="45" t="s">
        <v>87</v>
      </c>
      <c r="B93" s="45" t="s">
        <v>26</v>
      </c>
      <c r="C93" s="45" t="s">
        <v>198</v>
      </c>
      <c r="D93" s="45" t="str">
        <f t="shared" si="1"/>
        <v>ÜÜRITAV PINDPuhkeruum48 Puhke- ja huvialaruumid</v>
      </c>
    </row>
    <row r="94" spans="1:4" x14ac:dyDescent="0.3">
      <c r="A94" s="45" t="s">
        <v>87</v>
      </c>
      <c r="B94" s="45" t="s">
        <v>40</v>
      </c>
      <c r="C94" s="45" t="s">
        <v>198</v>
      </c>
      <c r="D94" s="45" t="str">
        <f t="shared" si="1"/>
        <v>ÜÜRITAV PINDPuhkeruum75 Puhketoad</v>
      </c>
    </row>
    <row r="95" spans="1:4" x14ac:dyDescent="0.3">
      <c r="A95" s="45" t="s">
        <v>206</v>
      </c>
      <c r="B95" s="45" t="s">
        <v>51</v>
      </c>
      <c r="C95" s="45" t="s">
        <v>198</v>
      </c>
      <c r="D95" s="45" t="str">
        <f t="shared" si="1"/>
        <v>ÜÜRITAV PINDPööning/Katusealune89 Liigitamata ühisruumid</v>
      </c>
    </row>
    <row r="96" spans="1:4" x14ac:dyDescent="0.3">
      <c r="A96" s="45" t="s">
        <v>77</v>
      </c>
      <c r="B96" s="45" t="s">
        <v>20</v>
      </c>
      <c r="C96" s="45" t="s">
        <v>198</v>
      </c>
      <c r="D96" s="45" t="str">
        <f t="shared" si="1"/>
        <v>ÜÜRITAV PINDRaamatukogu39 Liigitamata õpperuumid</v>
      </c>
    </row>
    <row r="97" spans="1:4" x14ac:dyDescent="0.3">
      <c r="A97" s="45" t="s">
        <v>112</v>
      </c>
      <c r="B97" s="45" t="s">
        <v>31</v>
      </c>
      <c r="C97" s="45" t="s">
        <v>198</v>
      </c>
      <c r="D97" s="45" t="str">
        <f t="shared" si="1"/>
        <v>ÜÜRITAV PINDRelvaruum59 Liigitamata hoiuruumid</v>
      </c>
    </row>
    <row r="98" spans="1:4" x14ac:dyDescent="0.3">
      <c r="A98" s="45" t="s">
        <v>86</v>
      </c>
      <c r="B98" s="45" t="s">
        <v>36</v>
      </c>
      <c r="C98" s="45" t="s">
        <v>198</v>
      </c>
      <c r="D98" s="45" t="str">
        <f t="shared" si="1"/>
        <v>ÜÜRITAV PINDRiietusruum71 Riietusruumid</v>
      </c>
    </row>
    <row r="99" spans="1:4" x14ac:dyDescent="0.3">
      <c r="A99" s="45" t="s">
        <v>94</v>
      </c>
      <c r="B99" s="45" t="s">
        <v>15</v>
      </c>
      <c r="C99" s="45" t="s">
        <v>198</v>
      </c>
      <c r="D99" s="45" t="str">
        <f t="shared" si="1"/>
        <v>ÜÜRITAV PINDSaal33 Loengusaalid</v>
      </c>
    </row>
    <row r="100" spans="1:4" x14ac:dyDescent="0.3">
      <c r="A100" s="45" t="s">
        <v>94</v>
      </c>
      <c r="B100" s="45" t="s">
        <v>16</v>
      </c>
      <c r="C100" s="45" t="s">
        <v>198</v>
      </c>
      <c r="D100" s="45" t="str">
        <f t="shared" si="1"/>
        <v>ÜÜRITAV PINDSaal34 Auditooriumid</v>
      </c>
    </row>
    <row r="101" spans="1:4" x14ac:dyDescent="0.3">
      <c r="A101" s="45" t="s">
        <v>141</v>
      </c>
      <c r="B101" s="45" t="s">
        <v>23</v>
      </c>
      <c r="C101" s="45" t="s">
        <v>198</v>
      </c>
      <c r="D101" s="45" t="str">
        <f t="shared" si="1"/>
        <v>ÜÜRITAV PINDSakraalruum45 Sakraalruumid</v>
      </c>
    </row>
    <row r="102" spans="1:4" x14ac:dyDescent="0.3">
      <c r="A102" s="45" t="s">
        <v>135</v>
      </c>
      <c r="B102" s="45" t="s">
        <v>12</v>
      </c>
      <c r="C102" s="45" t="s">
        <v>198</v>
      </c>
      <c r="D102" s="45" t="str">
        <f t="shared" si="1"/>
        <v>ÜÜRITAV PINDSalong22 Äriruumid</v>
      </c>
    </row>
    <row r="103" spans="1:4" x14ac:dyDescent="0.3">
      <c r="A103" s="45" t="s">
        <v>99</v>
      </c>
      <c r="B103" s="45" t="s">
        <v>13</v>
      </c>
      <c r="C103" s="45" t="s">
        <v>198</v>
      </c>
      <c r="D103" s="45" t="str">
        <f t="shared" si="1"/>
        <v>ÜÜRITAV PINDServer23 Äriruumide abiruumid</v>
      </c>
    </row>
    <row r="104" spans="1:4" x14ac:dyDescent="0.3">
      <c r="A104" s="45" t="s">
        <v>109</v>
      </c>
      <c r="B104" s="45" t="s">
        <v>25</v>
      </c>
      <c r="C104" s="45" t="s">
        <v>198</v>
      </c>
      <c r="D104" s="45" t="str">
        <f t="shared" si="1"/>
        <v>ÜÜRITAV PINDSpordiruum/-saal47 Spordiruumid</v>
      </c>
    </row>
    <row r="105" spans="1:4" x14ac:dyDescent="0.3">
      <c r="A105" s="45" t="s">
        <v>125</v>
      </c>
      <c r="B105" s="45" t="s">
        <v>12</v>
      </c>
      <c r="C105" s="45" t="s">
        <v>198</v>
      </c>
      <c r="D105" s="45" t="str">
        <f t="shared" si="1"/>
        <v>ÜÜRITAV PINDStuudio22 Äriruumid</v>
      </c>
    </row>
    <row r="106" spans="1:4" x14ac:dyDescent="0.3">
      <c r="A106" s="45" t="s">
        <v>107</v>
      </c>
      <c r="B106" s="45" t="s">
        <v>42</v>
      </c>
      <c r="C106" s="45" t="s">
        <v>198</v>
      </c>
      <c r="D106" s="45" t="str">
        <f t="shared" si="1"/>
        <v>ÜÜRITAV PINDSuitsetamise ruum79 Liigitamata sotsiaal- ja puhkeruumid</v>
      </c>
    </row>
    <row r="107" spans="1:4" x14ac:dyDescent="0.3">
      <c r="A107" s="45" t="s">
        <v>207</v>
      </c>
      <c r="B107" s="45" t="s">
        <v>32</v>
      </c>
      <c r="C107" s="45" t="s">
        <v>198</v>
      </c>
      <c r="D107" s="45" t="str">
        <f t="shared" si="1"/>
        <v>ÜÜRITAV PINDSöökla/Kohvik61 Toitlustusruumid</v>
      </c>
    </row>
    <row r="108" spans="1:4" x14ac:dyDescent="0.3">
      <c r="A108" s="45" t="s">
        <v>146</v>
      </c>
      <c r="B108" s="45" t="s">
        <v>51</v>
      </c>
      <c r="C108" s="45" t="s">
        <v>198</v>
      </c>
      <c r="D108" s="45" t="str">
        <f t="shared" si="1"/>
        <v>ÜÜRITAV PINDTalveaed89 Liigitamata ühisruumid</v>
      </c>
    </row>
    <row r="109" spans="1:4" x14ac:dyDescent="0.3">
      <c r="A109" s="45" t="s">
        <v>111</v>
      </c>
      <c r="B109" s="45" t="s">
        <v>22</v>
      </c>
      <c r="C109" s="45" t="s">
        <v>198</v>
      </c>
      <c r="D109" s="45" t="str">
        <f t="shared" si="1"/>
        <v>ÜÜRITAV PINDTervishoiuruum42 Tervishoiuruumid</v>
      </c>
    </row>
    <row r="110" spans="1:4" x14ac:dyDescent="0.3">
      <c r="A110" s="45" t="s">
        <v>208</v>
      </c>
      <c r="B110" s="45" t="s">
        <v>51</v>
      </c>
      <c r="C110" s="45" t="s">
        <v>198</v>
      </c>
      <c r="D110" s="45" t="str">
        <f t="shared" si="1"/>
        <v>ÜÜRITAV PINDTorn/Platvorm89 Liigitamata ühisruumid</v>
      </c>
    </row>
    <row r="111" spans="1:4" x14ac:dyDescent="0.3">
      <c r="A111" s="45" t="s">
        <v>131</v>
      </c>
      <c r="B111" s="45" t="s">
        <v>53</v>
      </c>
      <c r="C111" s="45" t="s">
        <v>198</v>
      </c>
      <c r="D111" s="45" t="str">
        <f t="shared" si="1"/>
        <v>ÜÜRITAV PINDTorulifti ruum92 Vertikaalliiklusruumid</v>
      </c>
    </row>
    <row r="112" spans="1:4" x14ac:dyDescent="0.3">
      <c r="A112" s="45" t="s">
        <v>88</v>
      </c>
      <c r="B112" s="45" t="s">
        <v>45</v>
      </c>
      <c r="C112" s="45" t="s">
        <v>198</v>
      </c>
      <c r="D112" s="45" t="str">
        <f t="shared" si="1"/>
        <v>ÜÜRITAV PINDTuulekoda83 Sissepääsuruumid</v>
      </c>
    </row>
    <row r="113" spans="1:4" x14ac:dyDescent="0.3">
      <c r="A113" s="45" t="s">
        <v>115</v>
      </c>
      <c r="B113" s="45" t="s">
        <v>17</v>
      </c>
      <c r="C113" s="45" t="s">
        <v>198</v>
      </c>
      <c r="D113" s="45" t="str">
        <f t="shared" si="1"/>
        <v>ÜÜRITAV PINDTöökoda35 Kutseõppeasutuse töökojad</v>
      </c>
    </row>
    <row r="114" spans="1:4" x14ac:dyDescent="0.3">
      <c r="A114" s="45" t="s">
        <v>115</v>
      </c>
      <c r="B114" s="45" t="s">
        <v>21</v>
      </c>
      <c r="C114" s="45" t="s">
        <v>198</v>
      </c>
      <c r="D114" s="45" t="str">
        <f t="shared" si="1"/>
        <v>ÜÜRITAV PINDTöökoda41 Tootmisruumid</v>
      </c>
    </row>
    <row r="115" spans="1:4" x14ac:dyDescent="0.3">
      <c r="A115" s="45" t="s">
        <v>115</v>
      </c>
      <c r="B115" s="45" t="s">
        <v>27</v>
      </c>
      <c r="C115" s="45" t="s">
        <v>198</v>
      </c>
      <c r="D115" s="45" t="str">
        <f t="shared" si="1"/>
        <v>ÜÜRITAV PINDTöökoda49 Ruumigrupi liigitamata eriruumid</v>
      </c>
    </row>
    <row r="116" spans="1:4" x14ac:dyDescent="0.3">
      <c r="A116" s="45" t="s">
        <v>122</v>
      </c>
      <c r="B116" s="45" t="s">
        <v>25</v>
      </c>
      <c r="C116" s="45" t="s">
        <v>198</v>
      </c>
      <c r="D116" s="45" t="str">
        <f t="shared" si="1"/>
        <v>ÜÜRITAV PINDUjula47 Spordiruumid</v>
      </c>
    </row>
    <row r="117" spans="1:4" x14ac:dyDescent="0.3">
      <c r="A117" s="45" t="s">
        <v>102</v>
      </c>
      <c r="B117" s="45" t="s">
        <v>19</v>
      </c>
      <c r="C117" s="45" t="s">
        <v>198</v>
      </c>
      <c r="D117" s="45" t="str">
        <f t="shared" si="1"/>
        <v>ÜÜRITAV PINDValveruum38 Valveruumid</v>
      </c>
    </row>
    <row r="118" spans="1:4" x14ac:dyDescent="0.3">
      <c r="A118" s="45" t="s">
        <v>132</v>
      </c>
      <c r="B118" s="45" t="s">
        <v>43</v>
      </c>
      <c r="C118" s="45" t="s">
        <v>198</v>
      </c>
      <c r="D118" s="45" t="str">
        <f t="shared" si="1"/>
        <v>ÜÜRITAV PINDVarjend81 Varjendid</v>
      </c>
    </row>
    <row r="119" spans="1:4" x14ac:dyDescent="0.3">
      <c r="A119" s="45" t="s">
        <v>80</v>
      </c>
      <c r="B119" s="45" t="s">
        <v>38</v>
      </c>
      <c r="C119" s="45" t="s">
        <v>198</v>
      </c>
      <c r="D119" s="45" t="str">
        <f t="shared" si="1"/>
        <v>ÜÜRITAV PINDWC73 WC-ruumid</v>
      </c>
    </row>
    <row r="120" spans="1:4" x14ac:dyDescent="0.3">
      <c r="A120" s="45"/>
      <c r="B120" s="45"/>
      <c r="C120" s="45" t="s">
        <v>211</v>
      </c>
      <c r="D120" s="45"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4" x14ac:dyDescent="0.3"/>
  <cols>
    <col min="1" max="3" width="9.109375" style="1"/>
    <col min="4" max="5" width="42.6640625" style="1" bestFit="1" customWidth="1"/>
    <col min="6" max="6" width="7.44140625" style="1" bestFit="1" customWidth="1"/>
    <col min="7" max="7" width="7.44140625" style="1" customWidth="1"/>
    <col min="8" max="9" width="9.109375" style="1"/>
    <col min="10" max="10" width="42.6640625" style="1" bestFit="1" customWidth="1"/>
    <col min="12" max="12" width="29" bestFit="1" customWidth="1"/>
    <col min="13" max="13" width="17.6640625" bestFit="1" customWidth="1"/>
  </cols>
  <sheetData>
    <row r="1" spans="1:13" x14ac:dyDescent="0.3">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3">
      <c r="A2" s="3" t="s">
        <v>177</v>
      </c>
      <c r="C2" s="4">
        <f>C1</f>
        <v>-5</v>
      </c>
      <c r="D2" s="4" t="s">
        <v>226</v>
      </c>
      <c r="E2" s="4" t="s">
        <v>198</v>
      </c>
      <c r="F2" s="6" t="str">
        <f>IF('Hoone üldandmed'!$B$4="","",IF(IF(C2&gt;='Hoone üldandmed'!$B$4*1,TRUE,FALSE),C2,""))</f>
        <v/>
      </c>
      <c r="G2" s="6" t="b">
        <f>IF('Hoone üldandmed'!$B$4="",FALSE,IF(C2&gt;='Hoone üldandmed'!$B$4*1,TRUE,FALSE))</f>
        <v>0</v>
      </c>
      <c r="H2" s="4"/>
      <c r="I2" s="1">
        <f>COUNTIFS($C$1:C2,C2)</f>
        <v>2</v>
      </c>
      <c r="J2" s="4" t="s">
        <v>193</v>
      </c>
      <c r="L2" s="4" t="s">
        <v>230</v>
      </c>
      <c r="M2" s="4" t="s">
        <v>169</v>
      </c>
    </row>
    <row r="3" spans="1:13" x14ac:dyDescent="0.3">
      <c r="A3" s="3" t="s">
        <v>176</v>
      </c>
      <c r="C3" s="4">
        <f t="shared" ref="C3:C10" si="0">C2</f>
        <v>-5</v>
      </c>
      <c r="D3" s="4" t="s">
        <v>227</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3">
      <c r="A4" s="3" t="s">
        <v>175</v>
      </c>
      <c r="C4" s="4">
        <f t="shared" si="0"/>
        <v>-5</v>
      </c>
      <c r="D4" s="4" t="s">
        <v>228</v>
      </c>
      <c r="E4" s="4" t="s">
        <v>193</v>
      </c>
      <c r="F4" s="6" t="str">
        <f>IF('Hoone üldandmed'!$B$4="","",IF(IF(C4&gt;='Hoone üldandmed'!$B$4*1,TRUE,FALSE),C4,""))</f>
        <v/>
      </c>
      <c r="G4" s="6" t="b">
        <f>IF('Hoone üldandmed'!$B$4="",FALSE,IF(C4&gt;='Hoone üldandmed'!$B$4*1,TRUE,FALSE))</f>
        <v>0</v>
      </c>
      <c r="H4" s="4"/>
      <c r="I4" s="1">
        <f>COUNTIFS($C$1:C4,C4)</f>
        <v>4</v>
      </c>
      <c r="J4" s="4" t="s">
        <v>198</v>
      </c>
      <c r="L4" s="4" t="s">
        <v>216</v>
      </c>
      <c r="M4" s="4" t="s">
        <v>219</v>
      </c>
    </row>
    <row r="5" spans="1:13" x14ac:dyDescent="0.3">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217</v>
      </c>
      <c r="M5" s="4" t="s">
        <v>220</v>
      </c>
    </row>
    <row r="6" spans="1:13" x14ac:dyDescent="0.3">
      <c r="A6" s="3" t="s">
        <v>173</v>
      </c>
      <c r="C6" s="4">
        <f t="shared" si="0"/>
        <v>-5</v>
      </c>
      <c r="D6" s="4" t="s">
        <v>224</v>
      </c>
      <c r="E6" s="4" t="s">
        <v>210</v>
      </c>
      <c r="F6" s="6" t="str">
        <f>IF('Hoone üldandmed'!$B$4="","",IF(IF(C6&gt;='Hoone üldandmed'!$B$4*1,TRUE,FALSE),C6,""))</f>
        <v/>
      </c>
      <c r="G6" s="6" t="b">
        <f>IF('Hoone üldandmed'!$B$4="",FALSE,IF(C6&gt;='Hoone üldandmed'!$B$4*1,TRUE,FALSE))</f>
        <v>0</v>
      </c>
      <c r="H6" s="4"/>
      <c r="I6" s="1">
        <f>COUNTIFS($C$1:C6,C6)</f>
        <v>6</v>
      </c>
      <c r="L6" s="4" t="s">
        <v>218</v>
      </c>
      <c r="M6" s="4" t="s">
        <v>221</v>
      </c>
    </row>
    <row r="7" spans="1:13" x14ac:dyDescent="0.3">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3">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3">
      <c r="A9" s="3" t="s">
        <v>62</v>
      </c>
      <c r="C9" s="4">
        <f t="shared" si="0"/>
        <v>-5</v>
      </c>
      <c r="D9" s="4" t="s">
        <v>229</v>
      </c>
      <c r="E9" s="4" t="s">
        <v>164</v>
      </c>
      <c r="F9" s="6" t="str">
        <f>IF('Hoone üldandmed'!$B$4="","",IF(IF(C9&gt;='Hoone üldandmed'!$B$4*1,TRUE,FALSE),C9,""))</f>
        <v/>
      </c>
      <c r="G9" s="6" t="b">
        <f>IF('Hoone üldandmed'!$B$4="",FALSE,IF(C9&gt;='Hoone üldandmed'!$B$4*1,TRUE,FALSE))</f>
        <v>0</v>
      </c>
      <c r="H9" s="4"/>
      <c r="I9" s="1">
        <f>COUNTIFS($C$1:C9,C9)</f>
        <v>9</v>
      </c>
    </row>
    <row r="10" spans="1:13" x14ac:dyDescent="0.3">
      <c r="A10" s="3" t="s">
        <v>63</v>
      </c>
      <c r="C10" s="4">
        <f t="shared" si="0"/>
        <v>-5</v>
      </c>
      <c r="D10" s="4" t="s">
        <v>225</v>
      </c>
      <c r="E10" s="4" t="s">
        <v>211</v>
      </c>
      <c r="F10" s="6" t="str">
        <f>IF('Hoone üldandmed'!$B$4="","",IF(IF(C10&gt;='Hoone üldandmed'!$B$4*1,TRUE,FALSE),C10,""))</f>
        <v/>
      </c>
      <c r="G10" s="6" t="b">
        <f>IF('Hoone üldandmed'!$B$4="",FALSE,IF(C10&gt;='Hoone üldandmed'!$B$4*1,TRUE,FALSE))</f>
        <v>0</v>
      </c>
      <c r="H10" s="4"/>
    </row>
    <row r="11" spans="1:13" x14ac:dyDescent="0.3">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
      <c r="A12" s="3" t="s">
        <v>65</v>
      </c>
      <c r="C12" s="4">
        <f t="shared" si="1"/>
        <v>-4</v>
      </c>
      <c r="D12" s="4" t="s">
        <v>226</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
      <c r="A13" s="3" t="s">
        <v>66</v>
      </c>
      <c r="C13" s="4">
        <f t="shared" si="1"/>
        <v>-4</v>
      </c>
      <c r="D13" s="4" t="s">
        <v>227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
      <c r="A14" s="3" t="s">
        <v>67</v>
      </c>
      <c r="C14" s="4">
        <f t="shared" si="1"/>
        <v>-4</v>
      </c>
      <c r="D14" s="4" t="s">
        <v>228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3">
      <c r="A16" s="3" t="s">
        <v>69</v>
      </c>
      <c r="C16" s="4">
        <f t="shared" si="1"/>
        <v>-4</v>
      </c>
      <c r="D16" s="4" t="s">
        <v>224</v>
      </c>
      <c r="E16" s="4" t="s">
        <v>210</v>
      </c>
      <c r="F16" s="6" t="str">
        <f>IF('Hoone üldandmed'!$B$4="","",IF(IF(C16&gt;='Hoone üldandmed'!$B$4*1,TRUE,FALSE),C16,""))</f>
        <v/>
      </c>
      <c r="G16" s="6" t="b">
        <f>IF('Hoone üldandmed'!$B$4="",FALSE,IF(C16&gt;='Hoone üldandmed'!$B$4*1,TRUE,FALSE))</f>
        <v>0</v>
      </c>
      <c r="H16" s="4"/>
      <c r="I16" s="1">
        <f>COUNTIFS($C$1:C16,C16)</f>
        <v>6</v>
      </c>
    </row>
    <row r="17" spans="1:9" x14ac:dyDescent="0.3">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3">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3">
      <c r="A19" s="3" t="s">
        <v>72</v>
      </c>
      <c r="C19" s="4">
        <f t="shared" si="1"/>
        <v>-4</v>
      </c>
      <c r="D19" s="4" t="s">
        <v>229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
      <c r="A20" s="3" t="s">
        <v>73</v>
      </c>
      <c r="C20" s="4">
        <f t="shared" si="1"/>
        <v>-4</v>
      </c>
      <c r="D20" s="4" t="s">
        <v>225</v>
      </c>
      <c r="E20" s="4" t="s">
        <v>211</v>
      </c>
      <c r="F20" s="6" t="str">
        <f>IF('Hoone üldandmed'!$B$4="","",IF(IF(C20&gt;='Hoone üldandmed'!$B$4*1,TRUE,FALSE),C20,""))</f>
        <v/>
      </c>
      <c r="G20" s="6" t="b">
        <f>IF('Hoone üldandmed'!$B$4="",FALSE,IF(C20&gt;='Hoone üldandmed'!$B$4*1,TRUE,FALSE))</f>
        <v>0</v>
      </c>
      <c r="H20" s="4"/>
    </row>
    <row r="21" spans="1:9" x14ac:dyDescent="0.3">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
      <c r="A22" s="3" t="s">
        <v>157</v>
      </c>
      <c r="C22" s="4">
        <f t="shared" si="1"/>
        <v>-3</v>
      </c>
      <c r="D22" s="4" t="s">
        <v>226</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
      <c r="A23" s="3" t="s">
        <v>158</v>
      </c>
      <c r="C23" s="4">
        <f t="shared" si="1"/>
        <v>-3</v>
      </c>
      <c r="D23" s="4" t="s">
        <v>227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
      <c r="A24" s="3" t="s">
        <v>159</v>
      </c>
      <c r="C24" s="4">
        <f t="shared" si="1"/>
        <v>-3</v>
      </c>
      <c r="D24" s="4" t="s">
        <v>228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
      <c r="A26" s="3" t="s">
        <v>161</v>
      </c>
      <c r="C26" s="4">
        <f t="shared" si="1"/>
        <v>-3</v>
      </c>
      <c r="D26" s="4" t="s">
        <v>224</v>
      </c>
      <c r="E26" s="4" t="s">
        <v>210</v>
      </c>
      <c r="F26" s="6" t="str">
        <f>IF('Hoone üldandmed'!$B$4="","",IF(IF(C26&gt;='Hoone üldandmed'!$B$4*1,TRUE,FALSE),C26,""))</f>
        <v/>
      </c>
      <c r="G26" s="6" t="b">
        <f>IF('Hoone üldandmed'!$B$4="",FALSE,IF(C26&gt;='Hoone üldandmed'!$B$4*1,TRUE,FALSE))</f>
        <v>0</v>
      </c>
      <c r="H26" s="4"/>
      <c r="I26" s="1">
        <f>COUNTIFS($C$1:C26,C26)</f>
        <v>6</v>
      </c>
    </row>
    <row r="27" spans="1:9" x14ac:dyDescent="0.3">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
      <c r="C29" s="4">
        <f t="shared" si="1"/>
        <v>-3</v>
      </c>
      <c r="D29" s="4" t="s">
        <v>229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
      <c r="C30" s="4">
        <f t="shared" si="1"/>
        <v>-3</v>
      </c>
      <c r="D30" s="4" t="s">
        <v>225</v>
      </c>
      <c r="E30" s="4" t="s">
        <v>211</v>
      </c>
      <c r="F30" s="6" t="str">
        <f>IF('Hoone üldandmed'!$B$4="","",IF(IF(C30&gt;='Hoone üldandmed'!$B$4*1,TRUE,FALSE),C30,""))</f>
        <v/>
      </c>
      <c r="G30" s="6" t="b">
        <f>IF('Hoone üldandmed'!$B$4="",FALSE,IF(C30&gt;='Hoone üldandmed'!$B$4*1,TRUE,FALSE))</f>
        <v>0</v>
      </c>
      <c r="H30" s="4"/>
    </row>
    <row r="31" spans="1:9" x14ac:dyDescent="0.3">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
      <c r="C32" s="4">
        <f t="shared" si="1"/>
        <v>-2</v>
      </c>
      <c r="D32" s="4" t="s">
        <v>226</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
      <c r="C33" s="4">
        <f t="shared" si="1"/>
        <v>-2</v>
      </c>
      <c r="D33" s="4" t="s">
        <v>227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
      <c r="C34" s="4">
        <f t="shared" si="1"/>
        <v>-2</v>
      </c>
      <c r="D34" s="4" t="s">
        <v>228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
      <c r="C36" s="4">
        <f t="shared" si="1"/>
        <v>-2</v>
      </c>
      <c r="D36" s="4" t="s">
        <v>224</v>
      </c>
      <c r="E36" s="4" t="s">
        <v>210</v>
      </c>
      <c r="F36" s="6" t="str">
        <f>IF('Hoone üldandmed'!$B$4="","",IF(IF(C36&gt;='Hoone üldandmed'!$B$4*1,TRUE,FALSE),C36,""))</f>
        <v/>
      </c>
      <c r="G36" s="6" t="b">
        <f>IF('Hoone üldandmed'!$B$4="",FALSE,IF(C36&gt;='Hoone üldandmed'!$B$4*1,TRUE,FALSE))</f>
        <v>0</v>
      </c>
      <c r="H36" s="4"/>
      <c r="I36" s="1">
        <f>COUNTIFS($C$1:C36,C36)</f>
        <v>6</v>
      </c>
    </row>
    <row r="37" spans="3:9" x14ac:dyDescent="0.3">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
      <c r="C39" s="4">
        <f t="shared" si="1"/>
        <v>-2</v>
      </c>
      <c r="D39" s="4" t="s">
        <v>229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
      <c r="C40" s="4">
        <f t="shared" si="1"/>
        <v>-2</v>
      </c>
      <c r="D40" s="4" t="s">
        <v>225</v>
      </c>
      <c r="E40" s="4" t="s">
        <v>211</v>
      </c>
      <c r="F40" s="6" t="str">
        <f>IF('Hoone üldandmed'!$B$4="","",IF(IF(C40&gt;='Hoone üldandmed'!$B$4*1,TRUE,FALSE),C40,""))</f>
        <v/>
      </c>
      <c r="G40" s="6" t="b">
        <f>IF('Hoone üldandmed'!$B$4="",FALSE,IF(C40&gt;='Hoone üldandmed'!$B$4*1,TRUE,FALSE))</f>
        <v>0</v>
      </c>
      <c r="H40" s="4"/>
    </row>
    <row r="41" spans="3:9" x14ac:dyDescent="0.3">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
      <c r="C42" s="4">
        <f t="shared" si="1"/>
        <v>-1</v>
      </c>
      <c r="D42" s="4" t="s">
        <v>226</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
      <c r="C43" s="4">
        <f t="shared" ref="C43:C66" si="2">C33+1</f>
        <v>-1</v>
      </c>
      <c r="D43" s="4" t="s">
        <v>227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
      <c r="C44" s="4">
        <f t="shared" si="2"/>
        <v>-1</v>
      </c>
      <c r="D44" s="4" t="s">
        <v>228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
      <c r="C46" s="4">
        <f t="shared" si="2"/>
        <v>-1</v>
      </c>
      <c r="D46" s="4" t="s">
        <v>224</v>
      </c>
      <c r="E46" s="4" t="s">
        <v>210</v>
      </c>
      <c r="F46" s="6" t="str">
        <f>IF('Hoone üldandmed'!$B$4="","",IF(IF(C46&gt;='Hoone üldandmed'!$B$4*1,TRUE,FALSE),C46,""))</f>
        <v/>
      </c>
      <c r="G46" s="6" t="b">
        <f>IF('Hoone üldandmed'!$B$4="",FALSE,IF(C46&gt;='Hoone üldandmed'!$B$4*1,TRUE,FALSE))</f>
        <v>0</v>
      </c>
      <c r="H46" s="4"/>
      <c r="I46" s="1">
        <f>COUNTIFS($C$1:C46,C46)</f>
        <v>6</v>
      </c>
    </row>
    <row r="47" spans="3:9" x14ac:dyDescent="0.3">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
      <c r="C49" s="4">
        <f t="shared" si="2"/>
        <v>-1</v>
      </c>
      <c r="D49" s="4" t="s">
        <v>229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
      <c r="C50" s="4">
        <f t="shared" si="2"/>
        <v>-1</v>
      </c>
      <c r="D50" s="4" t="s">
        <v>225</v>
      </c>
      <c r="E50" s="4" t="s">
        <v>211</v>
      </c>
      <c r="F50" s="6" t="str">
        <f>IF('Hoone üldandmed'!$B$4="","",IF(IF(C50&gt;='Hoone üldandmed'!$B$4*1,TRUE,FALSE),C50,""))</f>
        <v/>
      </c>
      <c r="G50" s="6" t="b">
        <f>IF('Hoone üldandmed'!$B$4="",FALSE,IF(C50&gt;='Hoone üldandmed'!$B$4*1,TRUE,FALSE))</f>
        <v>0</v>
      </c>
      <c r="H50" s="4"/>
    </row>
    <row r="51" spans="3:9" x14ac:dyDescent="0.3">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
      <c r="C52" s="4">
        <f t="shared" si="2"/>
        <v>0</v>
      </c>
      <c r="D52" s="4" t="s">
        <v>226</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
      <c r="C53" s="4">
        <f t="shared" si="2"/>
        <v>0</v>
      </c>
      <c r="D53" s="4" t="s">
        <v>227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
      <c r="C54" s="4">
        <f t="shared" si="2"/>
        <v>0</v>
      </c>
      <c r="D54" s="4" t="s">
        <v>228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
      <c r="C55" s="4">
        <f t="shared" si="2"/>
        <v>0</v>
      </c>
      <c r="D55" s="4" t="s">
        <v>165</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
      <c r="C56" s="4">
        <f t="shared" si="2"/>
        <v>0</v>
      </c>
      <c r="D56" s="4" t="s">
        <v>224</v>
      </c>
      <c r="E56" s="4" t="s">
        <v>210</v>
      </c>
      <c r="F56" s="6" t="str">
        <f>IF('Hoone üldandmed'!$B$4="","",IF(IF(C56&gt;='Hoone üldandmed'!$B$4*1,TRUE,FALSE),C56,""))</f>
        <v/>
      </c>
      <c r="G56" s="6" t="b">
        <f>IF('Hoone üldandmed'!$B$4="",FALSE,IF(C56&gt;='Hoone üldandmed'!$B$4*1,TRUE,FALSE))</f>
        <v>0</v>
      </c>
      <c r="H56" s="4"/>
      <c r="I56" s="1">
        <f>COUNTIFS($C$1:C56,C56)</f>
        <v>6</v>
      </c>
    </row>
    <row r="57" spans="3:9" x14ac:dyDescent="0.3">
      <c r="C57" s="4">
        <f t="shared" si="2"/>
        <v>0</v>
      </c>
      <c r="D57" s="4" t="s">
        <v>166</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
      <c r="C58" s="4">
        <f t="shared" si="2"/>
        <v>0</v>
      </c>
      <c r="D58" s="4" t="s">
        <v>167</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
      <c r="C59" s="4">
        <f t="shared" si="2"/>
        <v>0</v>
      </c>
      <c r="D59" s="4" t="s">
        <v>229</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
      <c r="C60" s="4">
        <f t="shared" si="2"/>
        <v>0</v>
      </c>
      <c r="D60" s="4" t="s">
        <v>225</v>
      </c>
      <c r="E60" s="4" t="s">
        <v>211</v>
      </c>
      <c r="F60" s="6" t="str">
        <f>IF('Hoone üldandmed'!$B$4="","",IF(IF(C60&gt;='Hoone üldandmed'!$B$4*1,TRUE,FALSE),C60,""))</f>
        <v/>
      </c>
      <c r="G60" s="6" t="b">
        <f>IF('Hoone üldandmed'!$B$4="",FALSE,IF(C60&gt;='Hoone üldandmed'!$B$4*1,TRUE,FALSE))</f>
        <v>0</v>
      </c>
      <c r="H60" s="4"/>
    </row>
    <row r="61" spans="3:9" x14ac:dyDescent="0.3">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
      <c r="C62" s="4">
        <f t="shared" si="2"/>
        <v>1</v>
      </c>
      <c r="D62" s="4" t="s">
        <v>226</v>
      </c>
      <c r="E62" s="4" t="str">
        <f>IF(E52=0,"",E52)</f>
        <v>ÜÜRITAV PIND</v>
      </c>
      <c r="F62" s="7">
        <f>IF(IF(C62&lt;='Hoone üldandmed'!$B$3*1,TRUE,FALSE),C62,"")</f>
        <v>1</v>
      </c>
      <c r="G62" s="7" t="b">
        <f>IF(C62&lt;='Hoone üldandmed'!$B$3*1,TRUE,FALSE)</f>
        <v>1</v>
      </c>
      <c r="H62" s="4"/>
      <c r="I62" s="1">
        <f>COUNTIFS($C$1:C62,C62)</f>
        <v>2</v>
      </c>
    </row>
    <row r="63" spans="3:9" x14ac:dyDescent="0.3">
      <c r="C63" s="4">
        <f t="shared" si="2"/>
        <v>1</v>
      </c>
      <c r="D63" s="4" t="s">
        <v>227</v>
      </c>
      <c r="E63" s="4" t="str">
        <f>IF(E53=0,"",E53)</f>
        <v>VERTIKAALSETE ÜHENDUSTEEDE PIND</v>
      </c>
      <c r="F63" s="7">
        <f>IF(IF(C63&lt;='Hoone üldandmed'!$B$3*1,TRUE,FALSE),C63,"")</f>
        <v>1</v>
      </c>
      <c r="G63" s="7" t="b">
        <f>IF(C63&lt;='Hoone üldandmed'!$B$3*1,TRUE,FALSE)</f>
        <v>1</v>
      </c>
      <c r="H63" s="4"/>
      <c r="I63" s="1">
        <f>COUNTIFS($C$1:C63,C63)</f>
        <v>3</v>
      </c>
    </row>
    <row r="64" spans="3:9" x14ac:dyDescent="0.3">
      <c r="C64" s="4">
        <f t="shared" si="2"/>
        <v>1</v>
      </c>
      <c r="D64" s="4" t="s">
        <v>228</v>
      </c>
      <c r="E64" s="4" t="str">
        <f>IF(E54=0,"",E54)</f>
        <v>TEHNOPIND</v>
      </c>
      <c r="F64" s="7">
        <f>IF(IF(C64&lt;='Hoone üldandmed'!$B$3*1,TRUE,FALSE),C64,"")</f>
        <v>1</v>
      </c>
      <c r="G64" s="7" t="b">
        <f>IF(C64&lt;='Hoone üldandmed'!$B$3*1,TRUE,FALSE)</f>
        <v>1</v>
      </c>
      <c r="H64" s="4"/>
      <c r="I64" s="1">
        <f>COUNTIFS($C$1:C64,C64)</f>
        <v>4</v>
      </c>
    </row>
    <row r="65" spans="3:9" x14ac:dyDescent="0.3">
      <c r="C65" s="4">
        <f t="shared" si="2"/>
        <v>1</v>
      </c>
      <c r="D65" s="4" t="s">
        <v>165</v>
      </c>
      <c r="E65" s="4" t="str">
        <f>IF(E55=0,"",E55)</f>
        <v/>
      </c>
      <c r="F65" s="7">
        <f>IF(IF(C65&lt;='Hoone üldandmed'!$B$3*1,TRUE,FALSE),C65,"")</f>
        <v>1</v>
      </c>
      <c r="G65" s="7" t="b">
        <f>IF(C65&lt;='Hoone üldandmed'!$B$3*1,TRUE,FALSE)</f>
        <v>1</v>
      </c>
      <c r="H65" s="4"/>
      <c r="I65" s="1">
        <f>COUNTIFS($C$1:C65,C65)</f>
        <v>5</v>
      </c>
    </row>
    <row r="66" spans="3:9" x14ac:dyDescent="0.3">
      <c r="C66" s="4">
        <f t="shared" si="2"/>
        <v>1</v>
      </c>
      <c r="D66" s="4" t="s">
        <v>224</v>
      </c>
      <c r="E66" s="4" t="s">
        <v>210</v>
      </c>
      <c r="F66" s="7">
        <f>IF(IF(C66&lt;='Hoone üldandmed'!$B$3*1,TRUE,FALSE),C66,"")</f>
        <v>1</v>
      </c>
      <c r="G66" s="7" t="b">
        <f>IF(C66&lt;='Hoone üldandmed'!$B$3*1,TRUE,FALSE)</f>
        <v>1</v>
      </c>
      <c r="H66" s="4"/>
      <c r="I66" s="1">
        <f>COUNTIFS($C$1:C66,C66)</f>
        <v>6</v>
      </c>
    </row>
    <row r="67" spans="3:9" x14ac:dyDescent="0.3">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3">
      <c r="C68" s="4">
        <f t="shared" si="3"/>
        <v>1</v>
      </c>
      <c r="D68" s="4" t="s">
        <v>167</v>
      </c>
      <c r="E68" s="4" t="str">
        <f>IF(E58=0,"",E58)</f>
        <v/>
      </c>
      <c r="F68" s="7">
        <f>IF(IF(C68&lt;='Hoone üldandmed'!$B$3*1,TRUE,FALSE),C68,"")</f>
        <v>1</v>
      </c>
      <c r="G68" s="7" t="b">
        <f>IF(C68&lt;='Hoone üldandmed'!$B$3*1,TRUE,FALSE)</f>
        <v>1</v>
      </c>
      <c r="H68" s="4"/>
      <c r="I68" s="1">
        <f>COUNTIFS($C$1:C68,C68)</f>
        <v>8</v>
      </c>
    </row>
    <row r="69" spans="3:9" x14ac:dyDescent="0.3">
      <c r="C69" s="4">
        <f t="shared" si="3"/>
        <v>1</v>
      </c>
      <c r="D69" s="4" t="s">
        <v>229</v>
      </c>
      <c r="E69" s="4" t="str">
        <f>IF(E59=0,"",E59)</f>
        <v>KORRUSE AVATUD NETOPIND</v>
      </c>
      <c r="F69" s="7">
        <f>IF(IF(C69&lt;='Hoone üldandmed'!$B$3*1,TRUE,FALSE),C69,"")</f>
        <v>1</v>
      </c>
      <c r="G69" s="7" t="b">
        <f>IF(C69&lt;='Hoone üldandmed'!$B$3*1,TRUE,FALSE)</f>
        <v>1</v>
      </c>
      <c r="H69" s="4"/>
      <c r="I69" s="1">
        <f>COUNTIFS($C$1:C69,C69)</f>
        <v>9</v>
      </c>
    </row>
    <row r="70" spans="3:9" x14ac:dyDescent="0.3">
      <c r="C70" s="4">
        <f t="shared" si="3"/>
        <v>1</v>
      </c>
      <c r="D70" s="4" t="s">
        <v>225</v>
      </c>
      <c r="E70" s="4" t="s">
        <v>211</v>
      </c>
      <c r="F70" s="7">
        <f>IF(IF(C70&lt;='Hoone üldandmed'!$B$3*1,TRUE,FALSE),C70,"")</f>
        <v>1</v>
      </c>
      <c r="G70" s="7" t="b">
        <f>IF(C70&lt;='Hoone üldandmed'!$B$3*1,TRUE,FALSE)</f>
        <v>1</v>
      </c>
      <c r="H70" s="4"/>
    </row>
    <row r="71" spans="3:9" x14ac:dyDescent="0.3">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x14ac:dyDescent="0.3">
      <c r="C72" s="4">
        <f t="shared" si="3"/>
        <v>2</v>
      </c>
      <c r="D72" s="4" t="s">
        <v>226</v>
      </c>
      <c r="E72" s="4" t="str">
        <f>IF(E62=0,"",E62)</f>
        <v>ÜÜRITAV PIND</v>
      </c>
      <c r="F72" s="7" t="str">
        <f>IF(IF(C72&lt;='Hoone üldandmed'!$B$3*1,TRUE,FALSE),C72,"")</f>
        <v/>
      </c>
      <c r="G72" s="7" t="b">
        <f>IF(C72&lt;='Hoone üldandmed'!$B$3*1,TRUE,FALSE)</f>
        <v>0</v>
      </c>
      <c r="H72" s="4"/>
      <c r="I72" s="1">
        <f>COUNTIFS($C$1:C72,C72)</f>
        <v>2</v>
      </c>
    </row>
    <row r="73" spans="3:9" x14ac:dyDescent="0.3">
      <c r="C73" s="4">
        <f t="shared" si="3"/>
        <v>2</v>
      </c>
      <c r="D73" s="4" t="s">
        <v>227</v>
      </c>
      <c r="E73" s="4" t="str">
        <f>IF(E63=0,"",E63)</f>
        <v>VERTIKAALSETE ÜHENDUSTEEDE PIND</v>
      </c>
      <c r="F73" s="7" t="str">
        <f>IF(IF(C73&lt;='Hoone üldandmed'!$B$3*1,TRUE,FALSE),C73,"")</f>
        <v/>
      </c>
      <c r="G73" s="7" t="b">
        <f>IF(C73&lt;='Hoone üldandmed'!$B$3*1,TRUE,FALSE)</f>
        <v>0</v>
      </c>
      <c r="H73" s="4"/>
      <c r="I73" s="1">
        <f>COUNTIFS($C$1:C73,C73)</f>
        <v>3</v>
      </c>
    </row>
    <row r="74" spans="3:9" x14ac:dyDescent="0.3">
      <c r="C74" s="4">
        <f t="shared" si="3"/>
        <v>2</v>
      </c>
      <c r="D74" s="4" t="s">
        <v>228</v>
      </c>
      <c r="E74" s="4" t="str">
        <f>IF(E64=0,"",E64)</f>
        <v>TEHNOPIND</v>
      </c>
      <c r="F74" s="7" t="str">
        <f>IF(IF(C74&lt;='Hoone üldandmed'!$B$3*1,TRUE,FALSE),C74,"")</f>
        <v/>
      </c>
      <c r="G74" s="7" t="b">
        <f>IF(C74&lt;='Hoone üldandmed'!$B$3*1,TRUE,FALSE)</f>
        <v>0</v>
      </c>
      <c r="H74" s="4"/>
      <c r="I74" s="1">
        <f>COUNTIFS($C$1:C74,C74)</f>
        <v>4</v>
      </c>
    </row>
    <row r="75" spans="3:9" x14ac:dyDescent="0.3">
      <c r="C75" s="4">
        <f t="shared" si="3"/>
        <v>2</v>
      </c>
      <c r="D75" s="4" t="s">
        <v>165</v>
      </c>
      <c r="E75" s="4" t="str">
        <f>IF(E65=0,"",E65)</f>
        <v/>
      </c>
      <c r="F75" s="7" t="str">
        <f>IF(IF(C75&lt;='Hoone üldandmed'!$B$3*1,TRUE,FALSE),C75,"")</f>
        <v/>
      </c>
      <c r="G75" s="7" t="b">
        <f>IF(C75&lt;='Hoone üldandmed'!$B$3*1,TRUE,FALSE)</f>
        <v>0</v>
      </c>
      <c r="H75" s="4"/>
      <c r="I75" s="1">
        <f>COUNTIFS($C$1:C75,C75)</f>
        <v>5</v>
      </c>
    </row>
    <row r="76" spans="3:9" x14ac:dyDescent="0.3">
      <c r="C76" s="4">
        <f t="shared" si="3"/>
        <v>2</v>
      </c>
      <c r="D76" s="4" t="s">
        <v>224</v>
      </c>
      <c r="E76" s="4" t="s">
        <v>210</v>
      </c>
      <c r="F76" s="7" t="str">
        <f>IF(IF(C76&lt;='Hoone üldandmed'!$B$3*1,TRUE,FALSE),C76,"")</f>
        <v/>
      </c>
      <c r="G76" s="7" t="b">
        <f>IF(C76&lt;='Hoone üldandmed'!$B$3*1,TRUE,FALSE)</f>
        <v>0</v>
      </c>
      <c r="H76" s="4"/>
      <c r="I76" s="1">
        <f>COUNTIFS($C$1:C76,C76)</f>
        <v>6</v>
      </c>
    </row>
    <row r="77" spans="3:9" x14ac:dyDescent="0.3">
      <c r="C77" s="4">
        <f t="shared" ref="C77:C86" si="4">C67+1</f>
        <v>2</v>
      </c>
      <c r="D77" s="4" t="s">
        <v>166</v>
      </c>
      <c r="E77" s="4" t="str">
        <f>IF(E67=0,"",E67)</f>
        <v/>
      </c>
      <c r="F77" s="7" t="str">
        <f>IF(IF(C77&lt;='Hoone üldandmed'!$B$3*1,TRUE,FALSE),C77,"")</f>
        <v/>
      </c>
      <c r="G77" s="7" t="b">
        <f>IF(C77&lt;='Hoone üldandmed'!$B$3*1,TRUE,FALSE)</f>
        <v>0</v>
      </c>
      <c r="H77" s="4"/>
      <c r="I77" s="1">
        <f>COUNTIFS($C$1:C77,C77)</f>
        <v>7</v>
      </c>
    </row>
    <row r="78" spans="3:9" x14ac:dyDescent="0.3">
      <c r="C78" s="4">
        <f t="shared" si="4"/>
        <v>2</v>
      </c>
      <c r="D78" s="4" t="s">
        <v>167</v>
      </c>
      <c r="E78" s="4" t="str">
        <f>IF(E68=0,"",E68)</f>
        <v/>
      </c>
      <c r="F78" s="7" t="str">
        <f>IF(IF(C78&lt;='Hoone üldandmed'!$B$3*1,TRUE,FALSE),C78,"")</f>
        <v/>
      </c>
      <c r="G78" s="7" t="b">
        <f>IF(C78&lt;='Hoone üldandmed'!$B$3*1,TRUE,FALSE)</f>
        <v>0</v>
      </c>
      <c r="H78" s="4"/>
      <c r="I78" s="1">
        <f>COUNTIFS($C$1:C78,C78)</f>
        <v>8</v>
      </c>
    </row>
    <row r="79" spans="3:9" x14ac:dyDescent="0.3">
      <c r="C79" s="4">
        <f t="shared" si="4"/>
        <v>2</v>
      </c>
      <c r="D79" s="4" t="s">
        <v>229</v>
      </c>
      <c r="E79" s="4" t="str">
        <f>IF(E69=0,"",E69)</f>
        <v>KORRUSE AVATUD NETOPIND</v>
      </c>
      <c r="F79" s="7" t="str">
        <f>IF(IF(C79&lt;='Hoone üldandmed'!$B$3*1,TRUE,FALSE),C79,"")</f>
        <v/>
      </c>
      <c r="G79" s="7" t="b">
        <f>IF(C79&lt;='Hoone üldandmed'!$B$3*1,TRUE,FALSE)</f>
        <v>0</v>
      </c>
      <c r="H79" s="4"/>
      <c r="I79" s="1">
        <f>COUNTIFS($C$1:C79,C79)</f>
        <v>9</v>
      </c>
    </row>
    <row r="80" spans="3:9" x14ac:dyDescent="0.3">
      <c r="C80" s="4">
        <f t="shared" si="4"/>
        <v>2</v>
      </c>
      <c r="D80" s="4" t="s">
        <v>225</v>
      </c>
      <c r="E80" s="4" t="s">
        <v>211</v>
      </c>
      <c r="F80" s="7" t="str">
        <f>IF(IF(C80&lt;='Hoone üldandmed'!$B$3*1,TRUE,FALSE),C80,"")</f>
        <v/>
      </c>
      <c r="G80" s="7" t="b">
        <f>IF(C80&lt;='Hoone üldandmed'!$B$3*1,TRUE,FALSE)</f>
        <v>0</v>
      </c>
      <c r="H80" s="4"/>
    </row>
    <row r="81" spans="3:9" x14ac:dyDescent="0.3">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3">
      <c r="C82" s="4">
        <f t="shared" si="4"/>
        <v>3</v>
      </c>
      <c r="D82" s="4" t="s">
        <v>226</v>
      </c>
      <c r="E82" s="4" t="str">
        <f>IF(E72=0,"",E72)</f>
        <v>ÜÜRITAV PIND</v>
      </c>
      <c r="F82" s="7" t="str">
        <f>IF(IF(C82&lt;='Hoone üldandmed'!$B$3*1,TRUE,FALSE),C82,"")</f>
        <v/>
      </c>
      <c r="G82" s="7" t="b">
        <f>IF(C82&lt;='Hoone üldandmed'!$B$3*1,TRUE,FALSE)</f>
        <v>0</v>
      </c>
      <c r="H82" s="4"/>
      <c r="I82" s="1">
        <f>COUNTIFS($C$1:C82,C82)</f>
        <v>2</v>
      </c>
    </row>
    <row r="83" spans="3:9" x14ac:dyDescent="0.3">
      <c r="C83" s="4">
        <f t="shared" si="4"/>
        <v>3</v>
      </c>
      <c r="D83" s="4" t="s">
        <v>227</v>
      </c>
      <c r="E83" s="4" t="str">
        <f>IF(E73=0,"",E73)</f>
        <v>VERTIKAALSETE ÜHENDUSTEEDE PIND</v>
      </c>
      <c r="F83" s="7" t="str">
        <f>IF(IF(C83&lt;='Hoone üldandmed'!$B$3*1,TRUE,FALSE),C83,"")</f>
        <v/>
      </c>
      <c r="G83" s="7" t="b">
        <f>IF(C83&lt;='Hoone üldandmed'!$B$3*1,TRUE,FALSE)</f>
        <v>0</v>
      </c>
      <c r="H83" s="4"/>
      <c r="I83" s="1">
        <f>COUNTIFS($C$1:C83,C83)</f>
        <v>3</v>
      </c>
    </row>
    <row r="84" spans="3:9" x14ac:dyDescent="0.3">
      <c r="C84" s="4">
        <f t="shared" si="4"/>
        <v>3</v>
      </c>
      <c r="D84" s="4" t="s">
        <v>228</v>
      </c>
      <c r="E84" s="4" t="str">
        <f>IF(E74=0,"",E74)</f>
        <v>TEHNOPIND</v>
      </c>
      <c r="F84" s="7" t="str">
        <f>IF(IF(C84&lt;='Hoone üldandmed'!$B$3*1,TRUE,FALSE),C84,"")</f>
        <v/>
      </c>
      <c r="G84" s="7" t="b">
        <f>IF(C84&lt;='Hoone üldandmed'!$B$3*1,TRUE,FALSE)</f>
        <v>0</v>
      </c>
      <c r="H84" s="4"/>
      <c r="I84" s="1">
        <f>COUNTIFS($C$1:C84,C84)</f>
        <v>4</v>
      </c>
    </row>
    <row r="85" spans="3:9" x14ac:dyDescent="0.3">
      <c r="C85" s="4">
        <f t="shared" si="4"/>
        <v>3</v>
      </c>
      <c r="D85" s="4" t="s">
        <v>165</v>
      </c>
      <c r="E85" s="4" t="str">
        <f>IF(E75=0,"",E75)</f>
        <v/>
      </c>
      <c r="F85" s="7" t="str">
        <f>IF(IF(C85&lt;='Hoone üldandmed'!$B$3*1,TRUE,FALSE),C85,"")</f>
        <v/>
      </c>
      <c r="G85" s="7" t="b">
        <f>IF(C85&lt;='Hoone üldandmed'!$B$3*1,TRUE,FALSE)</f>
        <v>0</v>
      </c>
      <c r="H85" s="4"/>
      <c r="I85" s="1">
        <f>COUNTIFS($C$1:C85,C85)</f>
        <v>5</v>
      </c>
    </row>
    <row r="86" spans="3:9" x14ac:dyDescent="0.3">
      <c r="C86" s="4">
        <f t="shared" si="4"/>
        <v>3</v>
      </c>
      <c r="D86" s="4" t="s">
        <v>224</v>
      </c>
      <c r="E86" s="4" t="s">
        <v>210</v>
      </c>
      <c r="F86" s="7" t="str">
        <f>IF(IF(C86&lt;='Hoone üldandmed'!$B$3*1,TRUE,FALSE),C86,"")</f>
        <v/>
      </c>
      <c r="G86" s="7" t="b">
        <f>IF(C86&lt;='Hoone üldandmed'!$B$3*1,TRUE,FALSE)</f>
        <v>0</v>
      </c>
      <c r="H86" s="4"/>
      <c r="I86" s="1">
        <f>COUNTIFS($C$1:C86,C86)</f>
        <v>6</v>
      </c>
    </row>
    <row r="87" spans="3:9" x14ac:dyDescent="0.3">
      <c r="C87" s="4">
        <f t="shared" ref="C87:C96" si="5">C77+1</f>
        <v>3</v>
      </c>
      <c r="D87" s="4" t="s">
        <v>166</v>
      </c>
      <c r="E87" s="4" t="str">
        <f>IF(E77=0,"",E77)</f>
        <v/>
      </c>
      <c r="F87" s="7" t="str">
        <f>IF(IF(C87&lt;='Hoone üldandmed'!$B$3*1,TRUE,FALSE),C87,"")</f>
        <v/>
      </c>
      <c r="G87" s="7" t="b">
        <f>IF(C87&lt;='Hoone üldandmed'!$B$3*1,TRUE,FALSE)</f>
        <v>0</v>
      </c>
      <c r="H87" s="4"/>
      <c r="I87" s="1">
        <f>COUNTIFS($C$1:C87,C87)</f>
        <v>7</v>
      </c>
    </row>
    <row r="88" spans="3:9" x14ac:dyDescent="0.3">
      <c r="C88" s="4">
        <f t="shared" si="5"/>
        <v>3</v>
      </c>
      <c r="D88" s="4" t="s">
        <v>167</v>
      </c>
      <c r="E88" s="4" t="str">
        <f>IF(E78=0,"",E78)</f>
        <v/>
      </c>
      <c r="F88" s="7" t="str">
        <f>IF(IF(C88&lt;='Hoone üldandmed'!$B$3*1,TRUE,FALSE),C88,"")</f>
        <v/>
      </c>
      <c r="G88" s="7" t="b">
        <f>IF(C88&lt;='Hoone üldandmed'!$B$3*1,TRUE,FALSE)</f>
        <v>0</v>
      </c>
      <c r="H88" s="4"/>
      <c r="I88" s="1">
        <f>COUNTIFS($C$1:C88,C88)</f>
        <v>8</v>
      </c>
    </row>
    <row r="89" spans="3:9" x14ac:dyDescent="0.3">
      <c r="C89" s="4">
        <f t="shared" si="5"/>
        <v>3</v>
      </c>
      <c r="D89" s="4" t="s">
        <v>229</v>
      </c>
      <c r="E89" s="4" t="str">
        <f>IF(E79=0,"",E79)</f>
        <v>KORRUSE AVATUD NETOPIND</v>
      </c>
      <c r="F89" s="7" t="str">
        <f>IF(IF(C89&lt;='Hoone üldandmed'!$B$3*1,TRUE,FALSE),C89,"")</f>
        <v/>
      </c>
      <c r="G89" s="7" t="b">
        <f>IF(C89&lt;='Hoone üldandmed'!$B$3*1,TRUE,FALSE)</f>
        <v>0</v>
      </c>
      <c r="H89" s="4"/>
      <c r="I89" s="1">
        <f>COUNTIFS($C$1:C89,C89)</f>
        <v>9</v>
      </c>
    </row>
    <row r="90" spans="3:9" x14ac:dyDescent="0.3">
      <c r="C90" s="4">
        <f t="shared" si="5"/>
        <v>3</v>
      </c>
      <c r="D90" s="4" t="s">
        <v>225</v>
      </c>
      <c r="E90" s="4" t="s">
        <v>211</v>
      </c>
      <c r="F90" s="7" t="str">
        <f>IF(IF(C90&lt;='Hoone üldandmed'!$B$3*1,TRUE,FALSE),C90,"")</f>
        <v/>
      </c>
      <c r="G90" s="7" t="b">
        <f>IF(C90&lt;='Hoone üldandmed'!$B$3*1,TRUE,FALSE)</f>
        <v>0</v>
      </c>
      <c r="H90" s="4"/>
    </row>
    <row r="91" spans="3:9" x14ac:dyDescent="0.3">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
      <c r="C92" s="4">
        <f t="shared" si="5"/>
        <v>4</v>
      </c>
      <c r="D92" s="4" t="s">
        <v>226</v>
      </c>
      <c r="E92" s="4" t="str">
        <f>IF(E82=0,"",E82)</f>
        <v>ÜÜRITAV PIND</v>
      </c>
      <c r="F92" s="7" t="str">
        <f>IF(IF(C92&lt;='Hoone üldandmed'!$B$3*1,TRUE,FALSE),C92,"")</f>
        <v/>
      </c>
      <c r="G92" s="7" t="b">
        <f>IF(C92&lt;='Hoone üldandmed'!$B$3*1,TRUE,FALSE)</f>
        <v>0</v>
      </c>
      <c r="H92" s="4"/>
      <c r="I92" s="1">
        <f>COUNTIFS($C$1:C92,C92)</f>
        <v>2</v>
      </c>
    </row>
    <row r="93" spans="3:9" x14ac:dyDescent="0.3">
      <c r="C93" s="4">
        <f t="shared" si="5"/>
        <v>4</v>
      </c>
      <c r="D93" s="4" t="s">
        <v>227</v>
      </c>
      <c r="E93" s="4" t="str">
        <f>IF(E83=0,"",E83)</f>
        <v>VERTIKAALSETE ÜHENDUSTEEDE PIND</v>
      </c>
      <c r="F93" s="7" t="str">
        <f>IF(IF(C93&lt;='Hoone üldandmed'!$B$3*1,TRUE,FALSE),C93,"")</f>
        <v/>
      </c>
      <c r="G93" s="7" t="b">
        <f>IF(C93&lt;='Hoone üldandmed'!$B$3*1,TRUE,FALSE)</f>
        <v>0</v>
      </c>
      <c r="H93" s="4"/>
      <c r="I93" s="1">
        <f>COUNTIFS($C$1:C93,C93)</f>
        <v>3</v>
      </c>
    </row>
    <row r="94" spans="3:9" x14ac:dyDescent="0.3">
      <c r="C94" s="4">
        <f t="shared" si="5"/>
        <v>4</v>
      </c>
      <c r="D94" s="4" t="s">
        <v>228</v>
      </c>
      <c r="E94" s="4" t="str">
        <f>IF(E84=0,"",E84)</f>
        <v>TEHNOPIND</v>
      </c>
      <c r="F94" s="7" t="str">
        <f>IF(IF(C94&lt;='Hoone üldandmed'!$B$3*1,TRUE,FALSE),C94,"")</f>
        <v/>
      </c>
      <c r="G94" s="7" t="b">
        <f>IF(C94&lt;='Hoone üldandmed'!$B$3*1,TRUE,FALSE)</f>
        <v>0</v>
      </c>
      <c r="H94" s="4"/>
      <c r="I94" s="1">
        <f>COUNTIFS($C$1:C94,C94)</f>
        <v>4</v>
      </c>
    </row>
    <row r="95" spans="3:9" x14ac:dyDescent="0.3">
      <c r="C95" s="4">
        <f t="shared" si="5"/>
        <v>4</v>
      </c>
      <c r="D95" s="4" t="s">
        <v>165</v>
      </c>
      <c r="E95" s="4" t="str">
        <f>IF(E85=0,"",E85)</f>
        <v/>
      </c>
      <c r="F95" s="7" t="str">
        <f>IF(IF(C95&lt;='Hoone üldandmed'!$B$3*1,TRUE,FALSE),C95,"")</f>
        <v/>
      </c>
      <c r="G95" s="7" t="b">
        <f>IF(C95&lt;='Hoone üldandmed'!$B$3*1,TRUE,FALSE)</f>
        <v>0</v>
      </c>
      <c r="H95" s="4"/>
      <c r="I95" s="1">
        <f>COUNTIFS($C$1:C95,C95)</f>
        <v>5</v>
      </c>
    </row>
    <row r="96" spans="3:9" x14ac:dyDescent="0.3">
      <c r="C96" s="4">
        <f t="shared" si="5"/>
        <v>4</v>
      </c>
      <c r="D96" s="4" t="s">
        <v>224</v>
      </c>
      <c r="E96" s="4" t="s">
        <v>210</v>
      </c>
      <c r="F96" s="7" t="str">
        <f>IF(IF(C96&lt;='Hoone üldandmed'!$B$3*1,TRUE,FALSE),C96,"")</f>
        <v/>
      </c>
      <c r="G96" s="7" t="b">
        <f>IF(C96&lt;='Hoone üldandmed'!$B$3*1,TRUE,FALSE)</f>
        <v>0</v>
      </c>
      <c r="H96" s="4"/>
      <c r="I96" s="1">
        <f>COUNTIFS($C$1:C96,C96)</f>
        <v>6</v>
      </c>
    </row>
    <row r="97" spans="3:9" x14ac:dyDescent="0.3">
      <c r="C97" s="4">
        <f t="shared" ref="C97:C106" si="6">C87+1</f>
        <v>4</v>
      </c>
      <c r="D97" s="4" t="s">
        <v>166</v>
      </c>
      <c r="E97" s="4" t="str">
        <f>IF(E87=0,"",E87)</f>
        <v/>
      </c>
      <c r="F97" s="7" t="str">
        <f>IF(IF(C97&lt;='Hoone üldandmed'!$B$3*1,TRUE,FALSE),C97,"")</f>
        <v/>
      </c>
      <c r="G97" s="7" t="b">
        <f>IF(C97&lt;='Hoone üldandmed'!$B$3*1,TRUE,FALSE)</f>
        <v>0</v>
      </c>
      <c r="H97" s="4"/>
      <c r="I97" s="1">
        <f>COUNTIFS($C$1:C97,C97)</f>
        <v>7</v>
      </c>
    </row>
    <row r="98" spans="3:9" x14ac:dyDescent="0.3">
      <c r="C98" s="4">
        <f t="shared" si="6"/>
        <v>4</v>
      </c>
      <c r="D98" s="4" t="s">
        <v>167</v>
      </c>
      <c r="E98" s="4" t="str">
        <f>IF(E88=0,"",E88)</f>
        <v/>
      </c>
      <c r="F98" s="7" t="str">
        <f>IF(IF(C98&lt;='Hoone üldandmed'!$B$3*1,TRUE,FALSE),C98,"")</f>
        <v/>
      </c>
      <c r="G98" s="7" t="b">
        <f>IF(C98&lt;='Hoone üldandmed'!$B$3*1,TRUE,FALSE)</f>
        <v>0</v>
      </c>
      <c r="H98" s="4"/>
      <c r="I98" s="1">
        <f>COUNTIFS($C$1:C98,C98)</f>
        <v>8</v>
      </c>
    </row>
    <row r="99" spans="3:9" x14ac:dyDescent="0.3">
      <c r="C99" s="4">
        <f t="shared" si="6"/>
        <v>4</v>
      </c>
      <c r="D99" s="4" t="s">
        <v>229</v>
      </c>
      <c r="E99" s="4" t="str">
        <f>IF(E89=0,"",E89)</f>
        <v>KORRUSE AVATUD NETOPIND</v>
      </c>
      <c r="F99" s="7" t="str">
        <f>IF(IF(C99&lt;='Hoone üldandmed'!$B$3*1,TRUE,FALSE),C99,"")</f>
        <v/>
      </c>
      <c r="G99" s="7" t="b">
        <f>IF(C99&lt;='Hoone üldandmed'!$B$3*1,TRUE,FALSE)</f>
        <v>0</v>
      </c>
      <c r="H99" s="4"/>
      <c r="I99" s="1">
        <f>COUNTIFS($C$1:C99,C99)</f>
        <v>9</v>
      </c>
    </row>
    <row r="100" spans="3:9" x14ac:dyDescent="0.3">
      <c r="C100" s="4">
        <f t="shared" si="6"/>
        <v>4</v>
      </c>
      <c r="D100" s="4" t="s">
        <v>225</v>
      </c>
      <c r="E100" s="4" t="s">
        <v>211</v>
      </c>
      <c r="F100" s="7" t="str">
        <f>IF(IF(C100&lt;='Hoone üldandmed'!$B$3*1,TRUE,FALSE),C100,"")</f>
        <v/>
      </c>
      <c r="G100" s="7" t="b">
        <f>IF(C100&lt;='Hoone üldandmed'!$B$3*1,TRUE,FALSE)</f>
        <v>0</v>
      </c>
      <c r="H100" s="4"/>
    </row>
    <row r="101" spans="3:9" x14ac:dyDescent="0.3">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
      <c r="C102" s="4">
        <f t="shared" si="6"/>
        <v>5</v>
      </c>
      <c r="D102" s="4" t="s">
        <v>226</v>
      </c>
      <c r="E102" s="4" t="str">
        <f>IF(E92=0,"",E92)</f>
        <v>ÜÜRITAV PIND</v>
      </c>
      <c r="F102" s="7" t="str">
        <f>IF(IF(C102&lt;='Hoone üldandmed'!$B$3*1,TRUE,FALSE),C102,"")</f>
        <v/>
      </c>
      <c r="G102" s="7" t="b">
        <f>IF(C102&lt;='Hoone üldandmed'!$B$3*1,TRUE,FALSE)</f>
        <v>0</v>
      </c>
      <c r="H102" s="4"/>
      <c r="I102" s="1">
        <f>COUNTIFS($C$1:C102,C102)</f>
        <v>2</v>
      </c>
    </row>
    <row r="103" spans="3:9" x14ac:dyDescent="0.3">
      <c r="C103" s="4">
        <f t="shared" si="6"/>
        <v>5</v>
      </c>
      <c r="D103" s="4" t="s">
        <v>227</v>
      </c>
      <c r="E103" s="4" t="str">
        <f>IF(E93=0,"",E93)</f>
        <v>VERTIKAALSETE ÜHENDUSTEEDE PIND</v>
      </c>
      <c r="F103" s="7" t="str">
        <f>IF(IF(C103&lt;='Hoone üldandmed'!$B$3*1,TRUE,FALSE),C103,"")</f>
        <v/>
      </c>
      <c r="G103" s="7" t="b">
        <f>IF(C103&lt;='Hoone üldandmed'!$B$3*1,TRUE,FALSE)</f>
        <v>0</v>
      </c>
      <c r="H103" s="4"/>
      <c r="I103" s="1">
        <f>COUNTIFS($C$1:C103,C103)</f>
        <v>3</v>
      </c>
    </row>
    <row r="104" spans="3:9" x14ac:dyDescent="0.3">
      <c r="C104" s="4">
        <f t="shared" si="6"/>
        <v>5</v>
      </c>
      <c r="D104" s="4" t="s">
        <v>228</v>
      </c>
      <c r="E104" s="4" t="str">
        <f>IF(E94=0,"",E94)</f>
        <v>TEHNOPIND</v>
      </c>
      <c r="F104" s="7" t="str">
        <f>IF(IF(C104&lt;='Hoone üldandmed'!$B$3*1,TRUE,FALSE),C104,"")</f>
        <v/>
      </c>
      <c r="G104" s="7" t="b">
        <f>IF(C104&lt;='Hoone üldandmed'!$B$3*1,TRUE,FALSE)</f>
        <v>0</v>
      </c>
      <c r="H104" s="4"/>
      <c r="I104" s="1">
        <f>COUNTIFS($C$1:C104,C104)</f>
        <v>4</v>
      </c>
    </row>
    <row r="105" spans="3:9" x14ac:dyDescent="0.3">
      <c r="C105" s="4">
        <f t="shared" si="6"/>
        <v>5</v>
      </c>
      <c r="D105" s="4" t="s">
        <v>165</v>
      </c>
      <c r="E105" s="4" t="str">
        <f>IF(E95=0,"",E95)</f>
        <v/>
      </c>
      <c r="F105" s="7" t="str">
        <f>IF(IF(C105&lt;='Hoone üldandmed'!$B$3*1,TRUE,FALSE),C105,"")</f>
        <v/>
      </c>
      <c r="G105" s="7" t="b">
        <f>IF(C105&lt;='Hoone üldandmed'!$B$3*1,TRUE,FALSE)</f>
        <v>0</v>
      </c>
      <c r="H105" s="4"/>
      <c r="I105" s="1">
        <f>COUNTIFS($C$1:C105,C105)</f>
        <v>5</v>
      </c>
    </row>
    <row r="106" spans="3:9" x14ac:dyDescent="0.3">
      <c r="C106" s="4">
        <f t="shared" si="6"/>
        <v>5</v>
      </c>
      <c r="D106" s="4" t="s">
        <v>224</v>
      </c>
      <c r="E106" s="4" t="s">
        <v>210</v>
      </c>
      <c r="F106" s="7" t="str">
        <f>IF(IF(C106&lt;='Hoone üldandmed'!$B$3*1,TRUE,FALSE),C106,"")</f>
        <v/>
      </c>
      <c r="G106" s="7" t="b">
        <f>IF(C106&lt;='Hoone üldandmed'!$B$3*1,TRUE,FALSE)</f>
        <v>0</v>
      </c>
      <c r="H106" s="4"/>
      <c r="I106" s="1">
        <f>COUNTIFS($C$1:C106,C106)</f>
        <v>6</v>
      </c>
    </row>
    <row r="107" spans="3:9" x14ac:dyDescent="0.3">
      <c r="C107" s="4">
        <f t="shared" ref="C107:C116" si="7">C97+1</f>
        <v>5</v>
      </c>
      <c r="D107" s="4" t="s">
        <v>166</v>
      </c>
      <c r="E107" s="4" t="str">
        <f>IF(E97=0,"",E97)</f>
        <v/>
      </c>
      <c r="F107" s="7" t="str">
        <f>IF(IF(C107&lt;='Hoone üldandmed'!$B$3*1,TRUE,FALSE),C107,"")</f>
        <v/>
      </c>
      <c r="G107" s="7" t="b">
        <f>IF(C107&lt;='Hoone üldandmed'!$B$3*1,TRUE,FALSE)</f>
        <v>0</v>
      </c>
      <c r="H107" s="4"/>
      <c r="I107" s="1">
        <f>COUNTIFS($C$1:C107,C107)</f>
        <v>7</v>
      </c>
    </row>
    <row r="108" spans="3:9" x14ac:dyDescent="0.3">
      <c r="C108" s="4">
        <f t="shared" si="7"/>
        <v>5</v>
      </c>
      <c r="D108" s="4" t="s">
        <v>167</v>
      </c>
      <c r="E108" s="4" t="str">
        <f>IF(E98=0,"",E98)</f>
        <v/>
      </c>
      <c r="F108" s="7" t="str">
        <f>IF(IF(C108&lt;='Hoone üldandmed'!$B$3*1,TRUE,FALSE),C108,"")</f>
        <v/>
      </c>
      <c r="G108" s="7" t="b">
        <f>IF(C108&lt;='Hoone üldandmed'!$B$3*1,TRUE,FALSE)</f>
        <v>0</v>
      </c>
      <c r="H108" s="4"/>
      <c r="I108" s="1">
        <f>COUNTIFS($C$1:C108,C108)</f>
        <v>8</v>
      </c>
    </row>
    <row r="109" spans="3:9" x14ac:dyDescent="0.3">
      <c r="C109" s="4">
        <f t="shared" si="7"/>
        <v>5</v>
      </c>
      <c r="D109" s="4" t="s">
        <v>229</v>
      </c>
      <c r="E109" s="4" t="str">
        <f>IF(E99=0,"",E99)</f>
        <v>KORRUSE AVATUD NETOPIND</v>
      </c>
      <c r="F109" s="7" t="str">
        <f>IF(IF(C109&lt;='Hoone üldandmed'!$B$3*1,TRUE,FALSE),C109,"")</f>
        <v/>
      </c>
      <c r="G109" s="7" t="b">
        <f>IF(C109&lt;='Hoone üldandmed'!$B$3*1,TRUE,FALSE)</f>
        <v>0</v>
      </c>
      <c r="H109" s="4"/>
      <c r="I109" s="1">
        <f>COUNTIFS($C$1:C109,C109)</f>
        <v>9</v>
      </c>
    </row>
    <row r="110" spans="3:9" x14ac:dyDescent="0.3">
      <c r="C110" s="4">
        <f t="shared" si="7"/>
        <v>5</v>
      </c>
      <c r="D110" s="4" t="s">
        <v>225</v>
      </c>
      <c r="E110" s="4" t="s">
        <v>211</v>
      </c>
      <c r="F110" s="7" t="str">
        <f>IF(IF(C110&lt;='Hoone üldandmed'!$B$3*1,TRUE,FALSE),C110,"")</f>
        <v/>
      </c>
      <c r="G110" s="7" t="b">
        <f>IF(C110&lt;='Hoone üldandmed'!$B$3*1,TRUE,FALSE)</f>
        <v>0</v>
      </c>
      <c r="H110" s="4"/>
    </row>
    <row r="111" spans="3:9" x14ac:dyDescent="0.3">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
      <c r="C112" s="4">
        <f t="shared" si="7"/>
        <v>6</v>
      </c>
      <c r="D112" s="4" t="s">
        <v>226</v>
      </c>
      <c r="E112" s="4" t="str">
        <f>IF(E102=0,"",E102)</f>
        <v>ÜÜRITAV PIND</v>
      </c>
      <c r="F112" s="7" t="str">
        <f>IF(IF(C112&lt;='Hoone üldandmed'!$B$3*1,TRUE,FALSE),C112,"")</f>
        <v/>
      </c>
      <c r="G112" s="7" t="b">
        <f>IF(C112&lt;='Hoone üldandmed'!$B$3*1,TRUE,FALSE)</f>
        <v>0</v>
      </c>
      <c r="H112" s="4"/>
      <c r="I112" s="1">
        <f>COUNTIFS($C$1:C112,C112)</f>
        <v>2</v>
      </c>
    </row>
    <row r="113" spans="3:9" x14ac:dyDescent="0.3">
      <c r="C113" s="4">
        <f t="shared" si="7"/>
        <v>6</v>
      </c>
      <c r="D113" s="4" t="s">
        <v>227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
      <c r="C114" s="4">
        <f t="shared" si="7"/>
        <v>6</v>
      </c>
      <c r="D114" s="4" t="s">
        <v>228</v>
      </c>
      <c r="E114" s="4" t="str">
        <f>IF(E104=0,"",E104)</f>
        <v>TEHNOPIND</v>
      </c>
      <c r="F114" s="7" t="str">
        <f>IF(IF(C114&lt;='Hoone üldandmed'!$B$3*1,TRUE,FALSE),C114,"")</f>
        <v/>
      </c>
      <c r="G114" s="7" t="b">
        <f>IF(C114&lt;='Hoone üldandmed'!$B$3*1,TRUE,FALSE)</f>
        <v>0</v>
      </c>
      <c r="H114" s="4"/>
      <c r="I114" s="1">
        <f>COUNTIFS($C$1:C114,C114)</f>
        <v>4</v>
      </c>
    </row>
    <row r="115" spans="3:9" x14ac:dyDescent="0.3">
      <c r="C115" s="4">
        <f t="shared" si="7"/>
        <v>6</v>
      </c>
      <c r="D115" s="4" t="s">
        <v>165</v>
      </c>
      <c r="E115" s="4" t="str">
        <f>IF(E105=0,"",E105)</f>
        <v/>
      </c>
      <c r="F115" s="7" t="str">
        <f>IF(IF(C115&lt;='Hoone üldandmed'!$B$3*1,TRUE,FALSE),C115,"")</f>
        <v/>
      </c>
      <c r="G115" s="7" t="b">
        <f>IF(C115&lt;='Hoone üldandmed'!$B$3*1,TRUE,FALSE)</f>
        <v>0</v>
      </c>
      <c r="H115" s="4"/>
      <c r="I115" s="1">
        <f>COUNTIFS($C$1:C115,C115)</f>
        <v>5</v>
      </c>
    </row>
    <row r="116" spans="3:9" x14ac:dyDescent="0.3">
      <c r="C116" s="4">
        <f t="shared" si="7"/>
        <v>6</v>
      </c>
      <c r="D116" s="4" t="s">
        <v>224</v>
      </c>
      <c r="E116" s="4" t="s">
        <v>210</v>
      </c>
      <c r="F116" s="7" t="str">
        <f>IF(IF(C116&lt;='Hoone üldandmed'!$B$3*1,TRUE,FALSE),C116,"")</f>
        <v/>
      </c>
      <c r="G116" s="7" t="b">
        <f>IF(C116&lt;='Hoone üldandmed'!$B$3*1,TRUE,FALSE)</f>
        <v>0</v>
      </c>
      <c r="H116" s="4"/>
      <c r="I116" s="1">
        <f>COUNTIFS($C$1:C116,C116)</f>
        <v>6</v>
      </c>
    </row>
    <row r="117" spans="3:9" x14ac:dyDescent="0.3">
      <c r="C117" s="4">
        <f t="shared" ref="C117:C126" si="8">C107+1</f>
        <v>6</v>
      </c>
      <c r="D117" s="4" t="s">
        <v>166</v>
      </c>
      <c r="E117" s="4" t="str">
        <f>IF(E107=0,"",E107)</f>
        <v/>
      </c>
      <c r="F117" s="7" t="str">
        <f>IF(IF(C117&lt;='Hoone üldandmed'!$B$3*1,TRUE,FALSE),C117,"")</f>
        <v/>
      </c>
      <c r="G117" s="7" t="b">
        <f>IF(C117&lt;='Hoone üldandmed'!$B$3*1,TRUE,FALSE)</f>
        <v>0</v>
      </c>
      <c r="H117" s="4"/>
      <c r="I117" s="1">
        <f>COUNTIFS($C$1:C117,C117)</f>
        <v>7</v>
      </c>
    </row>
    <row r="118" spans="3:9" x14ac:dyDescent="0.3">
      <c r="C118" s="4">
        <f t="shared" si="8"/>
        <v>6</v>
      </c>
      <c r="D118" s="4" t="s">
        <v>167</v>
      </c>
      <c r="E118" s="4" t="str">
        <f>IF(E108=0,"",E108)</f>
        <v/>
      </c>
      <c r="F118" s="7" t="str">
        <f>IF(IF(C118&lt;='Hoone üldandmed'!$B$3*1,TRUE,FALSE),C118,"")</f>
        <v/>
      </c>
      <c r="G118" s="7" t="b">
        <f>IF(C118&lt;='Hoone üldandmed'!$B$3*1,TRUE,FALSE)</f>
        <v>0</v>
      </c>
      <c r="H118" s="4"/>
      <c r="I118" s="1">
        <f>COUNTIFS($C$1:C118,C118)</f>
        <v>8</v>
      </c>
    </row>
    <row r="119" spans="3:9" x14ac:dyDescent="0.3">
      <c r="C119" s="4">
        <f t="shared" si="8"/>
        <v>6</v>
      </c>
      <c r="D119" s="4" t="s">
        <v>229</v>
      </c>
      <c r="E119" s="4" t="str">
        <f>IF(E109=0,"",E109)</f>
        <v>KORRUSE AVATUD NETOPIND</v>
      </c>
      <c r="F119" s="7" t="str">
        <f>IF(IF(C119&lt;='Hoone üldandmed'!$B$3*1,TRUE,FALSE),C119,"")</f>
        <v/>
      </c>
      <c r="G119" s="7" t="b">
        <f>IF(C119&lt;='Hoone üldandmed'!$B$3*1,TRUE,FALSE)</f>
        <v>0</v>
      </c>
      <c r="H119" s="4"/>
      <c r="I119" s="1">
        <f>COUNTIFS($C$1:C119,C119)</f>
        <v>9</v>
      </c>
    </row>
    <row r="120" spans="3:9" x14ac:dyDescent="0.3">
      <c r="C120" s="4">
        <f t="shared" si="8"/>
        <v>6</v>
      </c>
      <c r="D120" s="4" t="s">
        <v>225</v>
      </c>
      <c r="E120" s="4" t="s">
        <v>211</v>
      </c>
      <c r="F120" s="7" t="str">
        <f>IF(IF(C120&lt;='Hoone üldandmed'!$B$3*1,TRUE,FALSE),C120,"")</f>
        <v/>
      </c>
      <c r="G120" s="7" t="b">
        <f>IF(C120&lt;='Hoone üldandmed'!$B$3*1,TRUE,FALSE)</f>
        <v>0</v>
      </c>
      <c r="H120" s="4"/>
    </row>
    <row r="121" spans="3:9" x14ac:dyDescent="0.3">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
      <c r="C122" s="4">
        <f t="shared" si="8"/>
        <v>7</v>
      </c>
      <c r="D122" s="4" t="s">
        <v>226</v>
      </c>
      <c r="E122" s="4" t="str">
        <f>IF(E112=0,"",E112)</f>
        <v>ÜÜRITAV PIND</v>
      </c>
      <c r="F122" s="7" t="str">
        <f>IF(IF(C122&lt;='Hoone üldandmed'!$B$3*1,TRUE,FALSE),C122,"")</f>
        <v/>
      </c>
      <c r="G122" s="7" t="b">
        <f>IF(C122&lt;='Hoone üldandmed'!$B$3*1,TRUE,FALSE)</f>
        <v>0</v>
      </c>
      <c r="H122" s="4"/>
      <c r="I122" s="1">
        <f>COUNTIFS($C$1:C122,C122)</f>
        <v>2</v>
      </c>
    </row>
    <row r="123" spans="3:9" x14ac:dyDescent="0.3">
      <c r="C123" s="4">
        <f t="shared" si="8"/>
        <v>7</v>
      </c>
      <c r="D123" s="4" t="s">
        <v>227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
      <c r="C124" s="4">
        <f t="shared" si="8"/>
        <v>7</v>
      </c>
      <c r="D124" s="4" t="s">
        <v>228</v>
      </c>
      <c r="E124" s="4" t="str">
        <f>IF(E114=0,"",E114)</f>
        <v>TEHNOPIND</v>
      </c>
      <c r="F124" s="7" t="str">
        <f>IF(IF(C124&lt;='Hoone üldandmed'!$B$3*1,TRUE,FALSE),C124,"")</f>
        <v/>
      </c>
      <c r="G124" s="7" t="b">
        <f>IF(C124&lt;='Hoone üldandmed'!$B$3*1,TRUE,FALSE)</f>
        <v>0</v>
      </c>
      <c r="H124" s="4"/>
      <c r="I124" s="1">
        <f>COUNTIFS($C$1:C124,C124)</f>
        <v>4</v>
      </c>
    </row>
    <row r="125" spans="3:9" x14ac:dyDescent="0.3">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3">
      <c r="C126" s="4">
        <f t="shared" si="8"/>
        <v>7</v>
      </c>
      <c r="D126" s="4" t="s">
        <v>224</v>
      </c>
      <c r="E126" s="4" t="s">
        <v>210</v>
      </c>
      <c r="F126" s="7" t="str">
        <f>IF(IF(C126&lt;='Hoone üldandmed'!$B$3*1,TRUE,FALSE),C126,"")</f>
        <v/>
      </c>
      <c r="G126" s="7" t="b">
        <f>IF(C126&lt;='Hoone üldandmed'!$B$3*1,TRUE,FALSE)</f>
        <v>0</v>
      </c>
      <c r="H126" s="4"/>
      <c r="I126" s="1">
        <f>COUNTIFS($C$1:C126,C126)</f>
        <v>6</v>
      </c>
    </row>
    <row r="127" spans="3:9" x14ac:dyDescent="0.3">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3">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3">
      <c r="C129" s="4">
        <f t="shared" si="9"/>
        <v>7</v>
      </c>
      <c r="D129" s="4" t="s">
        <v>229</v>
      </c>
      <c r="E129" s="4" t="str">
        <f>IF(E119=0,"",E119)</f>
        <v>KORRUSE AVATUD NETOPIND</v>
      </c>
      <c r="F129" s="7" t="str">
        <f>IF(IF(C129&lt;='Hoone üldandmed'!$B$3*1,TRUE,FALSE),C129,"")</f>
        <v/>
      </c>
      <c r="G129" s="7" t="b">
        <f>IF(C129&lt;='Hoone üldandmed'!$B$3*1,TRUE,FALSE)</f>
        <v>0</v>
      </c>
      <c r="H129" s="4"/>
      <c r="I129" s="1">
        <f>COUNTIFS($C$1:C129,C129)</f>
        <v>9</v>
      </c>
    </row>
    <row r="130" spans="3:9" x14ac:dyDescent="0.3">
      <c r="C130" s="4">
        <f t="shared" si="9"/>
        <v>7</v>
      </c>
      <c r="D130" s="4" t="s">
        <v>225</v>
      </c>
      <c r="E130" s="4" t="s">
        <v>211</v>
      </c>
      <c r="F130" s="7" t="str">
        <f>IF(IF(C130&lt;='Hoone üldandmed'!$B$3*1,TRUE,FALSE),C130,"")</f>
        <v/>
      </c>
      <c r="G130" s="7" t="b">
        <f>IF(C130&lt;='Hoone üldandmed'!$B$3*1,TRUE,FALSE)</f>
        <v>0</v>
      </c>
      <c r="H130" s="4"/>
    </row>
    <row r="131" spans="3:9" x14ac:dyDescent="0.3">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
      <c r="C132" s="4">
        <f t="shared" si="9"/>
        <v>8</v>
      </c>
      <c r="D132" s="4" t="s">
        <v>226</v>
      </c>
      <c r="E132" s="4" t="str">
        <f>IF(E122=0,"",E122)</f>
        <v>ÜÜRITAV PIND</v>
      </c>
      <c r="F132" s="7" t="str">
        <f>IF(IF(C132&lt;='Hoone üldandmed'!$B$3*1,TRUE,FALSE),C132,"")</f>
        <v/>
      </c>
      <c r="G132" s="7" t="b">
        <f>IF(C132&lt;='Hoone üldandmed'!$B$3*1,TRUE,FALSE)</f>
        <v>0</v>
      </c>
      <c r="H132" s="4"/>
      <c r="I132" s="1">
        <f>COUNTIFS($C$1:C132,C132)</f>
        <v>2</v>
      </c>
    </row>
    <row r="133" spans="3:9" x14ac:dyDescent="0.3">
      <c r="C133" s="4">
        <f t="shared" si="9"/>
        <v>8</v>
      </c>
      <c r="D133" s="4" t="s">
        <v>227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
      <c r="C134" s="4">
        <f t="shared" si="9"/>
        <v>8</v>
      </c>
      <c r="D134" s="4" t="s">
        <v>228</v>
      </c>
      <c r="E134" s="4" t="str">
        <f>IF(E124=0,"",E124)</f>
        <v>TEHNOPIND</v>
      </c>
      <c r="F134" s="7" t="str">
        <f>IF(IF(C134&lt;='Hoone üldandmed'!$B$3*1,TRUE,FALSE),C134,"")</f>
        <v/>
      </c>
      <c r="G134" s="7" t="b">
        <f>IF(C134&lt;='Hoone üldandmed'!$B$3*1,TRUE,FALSE)</f>
        <v>0</v>
      </c>
      <c r="H134" s="4"/>
      <c r="I134" s="1">
        <f>COUNTIFS($C$1:C134,C134)</f>
        <v>4</v>
      </c>
    </row>
    <row r="135" spans="3:9" x14ac:dyDescent="0.3">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3">
      <c r="C136" s="4">
        <f t="shared" si="9"/>
        <v>8</v>
      </c>
      <c r="D136" s="4" t="s">
        <v>224</v>
      </c>
      <c r="E136" s="4" t="s">
        <v>210</v>
      </c>
      <c r="F136" s="7" t="str">
        <f>IF(IF(C136&lt;='Hoone üldandmed'!$B$3*1,TRUE,FALSE),C136,"")</f>
        <v/>
      </c>
      <c r="G136" s="7" t="b">
        <f>IF(C136&lt;='Hoone üldandmed'!$B$3*1,TRUE,FALSE)</f>
        <v>0</v>
      </c>
      <c r="H136" s="4"/>
      <c r="I136" s="1">
        <f>COUNTIFS($C$1:C136,C136)</f>
        <v>6</v>
      </c>
    </row>
    <row r="137" spans="3:9" x14ac:dyDescent="0.3">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3">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3">
      <c r="C139" s="4">
        <f t="shared" si="10"/>
        <v>8</v>
      </c>
      <c r="D139" s="4" t="s">
        <v>229</v>
      </c>
      <c r="E139" s="4" t="str">
        <f>IF(E129=0,"",E129)</f>
        <v>KORRUSE AVATUD NETOPIND</v>
      </c>
      <c r="F139" s="7" t="str">
        <f>IF(IF(C139&lt;='Hoone üldandmed'!$B$3*1,TRUE,FALSE),C139,"")</f>
        <v/>
      </c>
      <c r="G139" s="7" t="b">
        <f>IF(C139&lt;='Hoone üldandmed'!$B$3*1,TRUE,FALSE)</f>
        <v>0</v>
      </c>
      <c r="H139" s="4"/>
      <c r="I139" s="1">
        <f>COUNTIFS($C$1:C139,C139)</f>
        <v>9</v>
      </c>
    </row>
    <row r="140" spans="3:9" x14ac:dyDescent="0.3">
      <c r="C140" s="4">
        <f t="shared" si="10"/>
        <v>8</v>
      </c>
      <c r="D140" s="4" t="s">
        <v>225</v>
      </c>
      <c r="E140" s="4" t="s">
        <v>211</v>
      </c>
      <c r="F140" s="7" t="str">
        <f>IF(IF(C140&lt;='Hoone üldandmed'!$B$3*1,TRUE,FALSE),C140,"")</f>
        <v/>
      </c>
      <c r="G140" s="7" t="b">
        <f>IF(C140&lt;='Hoone üldandmed'!$B$3*1,TRUE,FALSE)</f>
        <v>0</v>
      </c>
      <c r="H140" s="4"/>
    </row>
    <row r="141" spans="3:9" x14ac:dyDescent="0.3">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
      <c r="C142" s="4">
        <f t="shared" si="10"/>
        <v>9</v>
      </c>
      <c r="D142" s="4" t="s">
        <v>226</v>
      </c>
      <c r="E142" s="4" t="str">
        <f>IF(E132=0,"",E132)</f>
        <v>ÜÜRITAV PIND</v>
      </c>
      <c r="F142" s="7" t="str">
        <f>IF(IF(C142&lt;='Hoone üldandmed'!$B$3*1,TRUE,FALSE),C142,"")</f>
        <v/>
      </c>
      <c r="G142" s="7" t="b">
        <f>IF(C142&lt;='Hoone üldandmed'!$B$3*1,TRUE,FALSE)</f>
        <v>0</v>
      </c>
      <c r="H142" s="4"/>
      <c r="I142" s="1">
        <f>COUNTIFS($C$1:C142,C142)</f>
        <v>2</v>
      </c>
    </row>
    <row r="143" spans="3:9" x14ac:dyDescent="0.3">
      <c r="C143" s="4">
        <f t="shared" si="10"/>
        <v>9</v>
      </c>
      <c r="D143" s="4" t="s">
        <v>227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
      <c r="C144" s="4">
        <f t="shared" si="10"/>
        <v>9</v>
      </c>
      <c r="D144" s="4" t="s">
        <v>228</v>
      </c>
      <c r="E144" s="4" t="str">
        <f>IF(E134=0,"",E134)</f>
        <v>TEHNOPIND</v>
      </c>
      <c r="F144" s="7" t="str">
        <f>IF(IF(C144&lt;='Hoone üldandmed'!$B$3*1,TRUE,FALSE),C144,"")</f>
        <v/>
      </c>
      <c r="G144" s="7" t="b">
        <f>IF(C144&lt;='Hoone üldandmed'!$B$3*1,TRUE,FALSE)</f>
        <v>0</v>
      </c>
      <c r="H144" s="4"/>
      <c r="I144" s="1">
        <f>COUNTIFS($C$1:C144,C144)</f>
        <v>4</v>
      </c>
    </row>
    <row r="145" spans="3:9" x14ac:dyDescent="0.3">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3">
      <c r="C146" s="4">
        <f t="shared" si="10"/>
        <v>9</v>
      </c>
      <c r="D146" s="4" t="s">
        <v>224</v>
      </c>
      <c r="E146" s="4" t="s">
        <v>210</v>
      </c>
      <c r="F146" s="7" t="str">
        <f>IF(IF(C146&lt;='Hoone üldandmed'!$B$3*1,TRUE,FALSE),C146,"")</f>
        <v/>
      </c>
      <c r="G146" s="7" t="b">
        <f>IF(C146&lt;='Hoone üldandmed'!$B$3*1,TRUE,FALSE)</f>
        <v>0</v>
      </c>
      <c r="H146" s="4"/>
      <c r="I146" s="1">
        <f>COUNTIFS($C$1:C146,C146)</f>
        <v>6</v>
      </c>
    </row>
    <row r="147" spans="3:9" x14ac:dyDescent="0.3">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3">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3">
      <c r="C149" s="4">
        <f t="shared" si="11"/>
        <v>9</v>
      </c>
      <c r="D149" s="4" t="s">
        <v>229</v>
      </c>
      <c r="E149" s="4" t="str">
        <f>IF(E139=0,"",E139)</f>
        <v>KORRUSE AVATUD NETOPIND</v>
      </c>
      <c r="F149" s="7" t="str">
        <f>IF(IF(C149&lt;='Hoone üldandmed'!$B$3*1,TRUE,FALSE),C149,"")</f>
        <v/>
      </c>
      <c r="G149" s="7" t="b">
        <f>IF(C149&lt;='Hoone üldandmed'!$B$3*1,TRUE,FALSE)</f>
        <v>0</v>
      </c>
      <c r="H149" s="4"/>
      <c r="I149" s="1">
        <f>COUNTIFS($C$1:C149,C149)</f>
        <v>9</v>
      </c>
    </row>
    <row r="150" spans="3:9" x14ac:dyDescent="0.3">
      <c r="C150" s="4">
        <f t="shared" si="11"/>
        <v>9</v>
      </c>
      <c r="D150" s="4" t="s">
        <v>225</v>
      </c>
      <c r="E150" s="4" t="s">
        <v>211</v>
      </c>
      <c r="F150" s="7" t="str">
        <f>IF(IF(C150&lt;='Hoone üldandmed'!$B$3*1,TRUE,FALSE),C150,"")</f>
        <v/>
      </c>
      <c r="G150" s="7" t="b">
        <f>IF(C150&lt;='Hoone üldandmed'!$B$3*1,TRUE,FALSE)</f>
        <v>0</v>
      </c>
      <c r="H150" s="4"/>
    </row>
    <row r="151" spans="3:9" x14ac:dyDescent="0.3">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
      <c r="C152" s="4">
        <f t="shared" si="11"/>
        <v>10</v>
      </c>
      <c r="D152" s="4" t="s">
        <v>226</v>
      </c>
      <c r="E152" s="4" t="str">
        <f>IF(E142=0,"",E142)</f>
        <v>ÜÜRITAV PIND</v>
      </c>
      <c r="F152" s="7" t="str">
        <f>IF(IF(C152&lt;='Hoone üldandmed'!$B$3*1,TRUE,FALSE),C152,"")</f>
        <v/>
      </c>
      <c r="G152" s="7" t="b">
        <f>IF(C152&lt;='Hoone üldandmed'!$B$3*1,TRUE,FALSE)</f>
        <v>0</v>
      </c>
      <c r="H152" s="4"/>
      <c r="I152" s="1">
        <f>COUNTIFS($C$1:C152,C152)</f>
        <v>2</v>
      </c>
    </row>
    <row r="153" spans="3:9" x14ac:dyDescent="0.3">
      <c r="C153" s="4">
        <f t="shared" si="11"/>
        <v>10</v>
      </c>
      <c r="D153" s="4" t="s">
        <v>227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
      <c r="C154" s="4">
        <f t="shared" si="11"/>
        <v>10</v>
      </c>
      <c r="D154" s="4" t="s">
        <v>228</v>
      </c>
      <c r="E154" s="4" t="str">
        <f>IF(E144=0,"",E144)</f>
        <v>TEHNOPIND</v>
      </c>
      <c r="F154" s="7" t="str">
        <f>IF(IF(C154&lt;='Hoone üldandmed'!$B$3*1,TRUE,FALSE),C154,"")</f>
        <v/>
      </c>
      <c r="G154" s="7" t="b">
        <f>IF(C154&lt;='Hoone üldandmed'!$B$3*1,TRUE,FALSE)</f>
        <v>0</v>
      </c>
      <c r="H154" s="4"/>
      <c r="I154" s="1">
        <f>COUNTIFS($C$1:C154,C154)</f>
        <v>4</v>
      </c>
    </row>
    <row r="155" spans="3:9" x14ac:dyDescent="0.3">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3">
      <c r="C156" s="4">
        <f t="shared" si="11"/>
        <v>10</v>
      </c>
      <c r="D156" s="4" t="s">
        <v>224</v>
      </c>
      <c r="E156" s="4" t="s">
        <v>210</v>
      </c>
      <c r="F156" s="7" t="str">
        <f>IF(IF(C156&lt;='Hoone üldandmed'!$B$3*1,TRUE,FALSE),C156,"")</f>
        <v/>
      </c>
      <c r="G156" s="7" t="b">
        <f>IF(C156&lt;='Hoone üldandmed'!$B$3*1,TRUE,FALSE)</f>
        <v>0</v>
      </c>
      <c r="H156" s="4"/>
      <c r="I156" s="1">
        <f>COUNTIFS($C$1:C156,C156)</f>
        <v>6</v>
      </c>
    </row>
    <row r="157" spans="3:9" x14ac:dyDescent="0.3">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3">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3">
      <c r="C159" s="4">
        <f t="shared" si="12"/>
        <v>10</v>
      </c>
      <c r="D159" s="4" t="s">
        <v>229</v>
      </c>
      <c r="E159" s="4" t="str">
        <f>IF(E149=0,"",E149)</f>
        <v>KORRUSE AVATUD NETOPIND</v>
      </c>
      <c r="F159" s="7" t="str">
        <f>IF(IF(C159&lt;='Hoone üldandmed'!$B$3*1,TRUE,FALSE),C159,"")</f>
        <v/>
      </c>
      <c r="G159" s="7" t="b">
        <f>IF(C159&lt;='Hoone üldandmed'!$B$3*1,TRUE,FALSE)</f>
        <v>0</v>
      </c>
      <c r="H159" s="4"/>
      <c r="I159" s="1">
        <f>COUNTIFS($C$1:C159,C159)</f>
        <v>9</v>
      </c>
    </row>
    <row r="160" spans="3:9" x14ac:dyDescent="0.3">
      <c r="C160" s="4">
        <f t="shared" si="12"/>
        <v>10</v>
      </c>
      <c r="D160" s="4" t="s">
        <v>225</v>
      </c>
      <c r="E160" s="4" t="s">
        <v>211</v>
      </c>
      <c r="F160" s="7" t="str">
        <f>IF(IF(C160&lt;='Hoone üldandmed'!$B$3*1,TRUE,FALSE),C160,"")</f>
        <v/>
      </c>
      <c r="G160" s="7" t="b">
        <f>IF(C160&lt;='Hoone üldandmed'!$B$3*1,TRUE,FALSE)</f>
        <v>0</v>
      </c>
      <c r="H160" s="4"/>
    </row>
    <row r="161" spans="3:9" x14ac:dyDescent="0.3">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
      <c r="C162" s="4">
        <f t="shared" si="12"/>
        <v>11</v>
      </c>
      <c r="D162" s="4" t="s">
        <v>226</v>
      </c>
      <c r="E162" s="4" t="str">
        <f>IF(E152=0,"",E152)</f>
        <v>ÜÜRITAV PIND</v>
      </c>
      <c r="F162" s="7" t="str">
        <f>IF(IF(C162&lt;='Hoone üldandmed'!$B$3*1,TRUE,FALSE),C162,"")</f>
        <v/>
      </c>
      <c r="G162" s="7" t="b">
        <f>IF(C162&lt;='Hoone üldandmed'!$B$3*1,TRUE,FALSE)</f>
        <v>0</v>
      </c>
      <c r="H162" s="4"/>
      <c r="I162" s="1">
        <f>COUNTIFS($C$1:C162,C162)</f>
        <v>2</v>
      </c>
    </row>
    <row r="163" spans="3:9" x14ac:dyDescent="0.3">
      <c r="C163" s="4">
        <f t="shared" si="12"/>
        <v>11</v>
      </c>
      <c r="D163" s="4" t="s">
        <v>227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
      <c r="C164" s="4">
        <f t="shared" si="12"/>
        <v>11</v>
      </c>
      <c r="D164" s="4" t="s">
        <v>228</v>
      </c>
      <c r="E164" s="4" t="str">
        <f>IF(E154=0,"",E154)</f>
        <v>TEHNOPIND</v>
      </c>
      <c r="F164" s="7" t="str">
        <f>IF(IF(C164&lt;='Hoone üldandmed'!$B$3*1,TRUE,FALSE),C164,"")</f>
        <v/>
      </c>
      <c r="G164" s="7" t="b">
        <f>IF(C164&lt;='Hoone üldandmed'!$B$3*1,TRUE,FALSE)</f>
        <v>0</v>
      </c>
      <c r="H164" s="4"/>
      <c r="I164" s="1">
        <f>COUNTIFS($C$1:C164,C164)</f>
        <v>4</v>
      </c>
    </row>
    <row r="165" spans="3:9" x14ac:dyDescent="0.3">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3">
      <c r="C166" s="4">
        <f t="shared" si="12"/>
        <v>11</v>
      </c>
      <c r="D166" s="4" t="s">
        <v>224</v>
      </c>
      <c r="E166" s="4" t="s">
        <v>210</v>
      </c>
      <c r="F166" s="7" t="str">
        <f>IF(IF(C166&lt;='Hoone üldandmed'!$B$3*1,TRUE,FALSE),C166,"")</f>
        <v/>
      </c>
      <c r="G166" s="7" t="b">
        <f>IF(C166&lt;='Hoone üldandmed'!$B$3*1,TRUE,FALSE)</f>
        <v>0</v>
      </c>
      <c r="H166" s="4"/>
      <c r="I166" s="1">
        <f>COUNTIFS($C$1:C166,C166)</f>
        <v>6</v>
      </c>
    </row>
    <row r="167" spans="3:9" x14ac:dyDescent="0.3">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3">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3">
      <c r="C169" s="4">
        <f t="shared" si="13"/>
        <v>11</v>
      </c>
      <c r="D169" s="4" t="s">
        <v>229</v>
      </c>
      <c r="E169" s="4" t="str">
        <f>IF(E159=0,"",E159)</f>
        <v>KORRUSE AVATUD NETOPIND</v>
      </c>
      <c r="F169" s="7" t="str">
        <f>IF(IF(C169&lt;='Hoone üldandmed'!$B$3*1,TRUE,FALSE),C169,"")</f>
        <v/>
      </c>
      <c r="G169" s="7" t="b">
        <f>IF(C169&lt;='Hoone üldandmed'!$B$3*1,TRUE,FALSE)</f>
        <v>0</v>
      </c>
      <c r="H169" s="4"/>
      <c r="I169" s="1">
        <f>COUNTIFS($C$1:C169,C169)</f>
        <v>9</v>
      </c>
    </row>
    <row r="170" spans="3:9" x14ac:dyDescent="0.3">
      <c r="C170" s="4">
        <f t="shared" si="13"/>
        <v>11</v>
      </c>
      <c r="D170" s="4" t="s">
        <v>225</v>
      </c>
      <c r="E170" s="4" t="s">
        <v>211</v>
      </c>
      <c r="F170" s="7" t="str">
        <f>IF(IF(C170&lt;='Hoone üldandmed'!$B$3*1,TRUE,FALSE),C170,"")</f>
        <v/>
      </c>
      <c r="G170" s="7" t="b">
        <f>IF(C170&lt;='Hoone üldandmed'!$B$3*1,TRUE,FALSE)</f>
        <v>0</v>
      </c>
      <c r="H170" s="4"/>
    </row>
    <row r="171" spans="3:9" x14ac:dyDescent="0.3">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
      <c r="C172" s="4">
        <f t="shared" si="13"/>
        <v>12</v>
      </c>
      <c r="D172" s="4" t="s">
        <v>226</v>
      </c>
      <c r="E172" s="4" t="str">
        <f>IF(E162=0,"",E162)</f>
        <v>ÜÜRITAV PIND</v>
      </c>
      <c r="F172" s="7" t="str">
        <f>IF(IF(C172&lt;='Hoone üldandmed'!$B$3*1,TRUE,FALSE),C172,"")</f>
        <v/>
      </c>
      <c r="G172" s="7" t="b">
        <f>IF(C172&lt;='Hoone üldandmed'!$B$3*1,TRUE,FALSE)</f>
        <v>0</v>
      </c>
      <c r="H172" s="4"/>
      <c r="I172" s="1">
        <f>COUNTIFS($C$1:C172,C172)</f>
        <v>2</v>
      </c>
    </row>
    <row r="173" spans="3:9" x14ac:dyDescent="0.3">
      <c r="C173" s="4">
        <f t="shared" si="13"/>
        <v>12</v>
      </c>
      <c r="D173" s="4" t="s">
        <v>227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
      <c r="C174" s="4">
        <f t="shared" si="13"/>
        <v>12</v>
      </c>
      <c r="D174" s="4" t="s">
        <v>228</v>
      </c>
      <c r="E174" s="4" t="str">
        <f>IF(E164=0,"",E164)</f>
        <v>TEHNOPIND</v>
      </c>
      <c r="F174" s="7" t="str">
        <f>IF(IF(C174&lt;='Hoone üldandmed'!$B$3*1,TRUE,FALSE),C174,"")</f>
        <v/>
      </c>
      <c r="G174" s="7" t="b">
        <f>IF(C174&lt;='Hoone üldandmed'!$B$3*1,TRUE,FALSE)</f>
        <v>0</v>
      </c>
      <c r="H174" s="4"/>
      <c r="I174" s="1">
        <f>COUNTIFS($C$1:C174,C174)</f>
        <v>4</v>
      </c>
    </row>
    <row r="175" spans="3:9" x14ac:dyDescent="0.3">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3">
      <c r="C176" s="4">
        <f t="shared" si="13"/>
        <v>12</v>
      </c>
      <c r="D176" s="4" t="s">
        <v>224</v>
      </c>
      <c r="E176" s="4" t="s">
        <v>210</v>
      </c>
      <c r="F176" s="7" t="str">
        <f>IF(IF(C176&lt;='Hoone üldandmed'!$B$3*1,TRUE,FALSE),C176,"")</f>
        <v/>
      </c>
      <c r="G176" s="7" t="b">
        <f>IF(C176&lt;='Hoone üldandmed'!$B$3*1,TRUE,FALSE)</f>
        <v>0</v>
      </c>
      <c r="H176" s="4"/>
      <c r="I176" s="1">
        <f>COUNTIFS($C$1:C176,C176)</f>
        <v>6</v>
      </c>
    </row>
    <row r="177" spans="3:9" x14ac:dyDescent="0.3">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3">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3">
      <c r="C179" s="4">
        <f t="shared" si="14"/>
        <v>12</v>
      </c>
      <c r="D179" s="4" t="s">
        <v>229</v>
      </c>
      <c r="E179" s="4" t="str">
        <f>IF(E169=0,"",E169)</f>
        <v>KORRUSE AVATUD NETOPIND</v>
      </c>
      <c r="F179" s="7" t="str">
        <f>IF(IF(C179&lt;='Hoone üldandmed'!$B$3*1,TRUE,FALSE),C179,"")</f>
        <v/>
      </c>
      <c r="G179" s="7" t="b">
        <f>IF(C179&lt;='Hoone üldandmed'!$B$3*1,TRUE,FALSE)</f>
        <v>0</v>
      </c>
      <c r="H179" s="4"/>
      <c r="I179" s="1">
        <f>COUNTIFS($C$1:C179,C179)</f>
        <v>9</v>
      </c>
    </row>
    <row r="180" spans="3:9" x14ac:dyDescent="0.3">
      <c r="C180" s="4">
        <f t="shared" si="14"/>
        <v>12</v>
      </c>
      <c r="D180" s="4" t="s">
        <v>225</v>
      </c>
      <c r="E180" s="4" t="s">
        <v>211</v>
      </c>
      <c r="F180" s="7" t="str">
        <f>IF(IF(C180&lt;='Hoone üldandmed'!$B$3*1,TRUE,FALSE),C180,"")</f>
        <v/>
      </c>
      <c r="G180" s="7" t="b">
        <f>IF(C180&lt;='Hoone üldandmed'!$B$3*1,TRUE,FALSE)</f>
        <v>0</v>
      </c>
      <c r="H180" s="4"/>
    </row>
    <row r="181" spans="3:9" x14ac:dyDescent="0.3">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
      <c r="C182" s="4">
        <f t="shared" si="14"/>
        <v>13</v>
      </c>
      <c r="D182" s="4" t="s">
        <v>226</v>
      </c>
      <c r="E182" s="4" t="str">
        <f>IF(E172=0,"",E172)</f>
        <v>ÜÜRITAV PIND</v>
      </c>
      <c r="F182" s="7" t="str">
        <f>IF(IF(C182&lt;='Hoone üldandmed'!$B$3*1,TRUE,FALSE),C182,"")</f>
        <v/>
      </c>
      <c r="G182" s="7" t="b">
        <f>IF(C182&lt;='Hoone üldandmed'!$B$3*1,TRUE,FALSE)</f>
        <v>0</v>
      </c>
      <c r="H182" s="4"/>
      <c r="I182" s="1">
        <f>COUNTIFS($C$1:C182,C182)</f>
        <v>2</v>
      </c>
    </row>
    <row r="183" spans="3:9" x14ac:dyDescent="0.3">
      <c r="C183" s="4">
        <f t="shared" si="14"/>
        <v>13</v>
      </c>
      <c r="D183" s="4" t="s">
        <v>227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
      <c r="C184" s="4">
        <f t="shared" si="14"/>
        <v>13</v>
      </c>
      <c r="D184" s="4" t="s">
        <v>228</v>
      </c>
      <c r="E184" s="4" t="str">
        <f>IF(E174=0,"",E174)</f>
        <v>TEHNOPIND</v>
      </c>
      <c r="F184" s="7" t="str">
        <f>IF(IF(C184&lt;='Hoone üldandmed'!$B$3*1,TRUE,FALSE),C184,"")</f>
        <v/>
      </c>
      <c r="G184" s="7" t="b">
        <f>IF(C184&lt;='Hoone üldandmed'!$B$3*1,TRUE,FALSE)</f>
        <v>0</v>
      </c>
      <c r="H184" s="4"/>
      <c r="I184" s="1">
        <f>COUNTIFS($C$1:C184,C184)</f>
        <v>4</v>
      </c>
    </row>
    <row r="185" spans="3:9" x14ac:dyDescent="0.3">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3">
      <c r="C186" s="4">
        <f t="shared" si="14"/>
        <v>13</v>
      </c>
      <c r="D186" s="4" t="s">
        <v>224</v>
      </c>
      <c r="E186" s="4" t="s">
        <v>210</v>
      </c>
      <c r="F186" s="7" t="str">
        <f>IF(IF(C186&lt;='Hoone üldandmed'!$B$3*1,TRUE,FALSE),C186,"")</f>
        <v/>
      </c>
      <c r="G186" s="7" t="b">
        <f>IF(C186&lt;='Hoone üldandmed'!$B$3*1,TRUE,FALSE)</f>
        <v>0</v>
      </c>
      <c r="H186" s="4"/>
      <c r="I186" s="1">
        <f>COUNTIFS($C$1:C186,C186)</f>
        <v>6</v>
      </c>
    </row>
    <row r="187" spans="3:9" x14ac:dyDescent="0.3">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3">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3">
      <c r="C189" s="4">
        <f t="shared" si="15"/>
        <v>13</v>
      </c>
      <c r="D189" s="4" t="s">
        <v>229</v>
      </c>
      <c r="E189" s="4" t="str">
        <f>IF(E179=0,"",E179)</f>
        <v>KORRUSE AVATUD NETOPIND</v>
      </c>
      <c r="F189" s="7" t="str">
        <f>IF(IF(C189&lt;='Hoone üldandmed'!$B$3*1,TRUE,FALSE),C189,"")</f>
        <v/>
      </c>
      <c r="G189" s="7" t="b">
        <f>IF(C189&lt;='Hoone üldandmed'!$B$3*1,TRUE,FALSE)</f>
        <v>0</v>
      </c>
      <c r="H189" s="4"/>
      <c r="I189" s="1">
        <f>COUNTIFS($C$1:C189,C189)</f>
        <v>9</v>
      </c>
    </row>
    <row r="190" spans="3:9" x14ac:dyDescent="0.3">
      <c r="C190" s="4">
        <f t="shared" si="15"/>
        <v>13</v>
      </c>
      <c r="D190" s="4" t="s">
        <v>225</v>
      </c>
      <c r="E190" s="4" t="s">
        <v>211</v>
      </c>
      <c r="F190" s="7" t="str">
        <f>IF(IF(C190&lt;='Hoone üldandmed'!$B$3*1,TRUE,FALSE),C190,"")</f>
        <v/>
      </c>
      <c r="G190" s="7" t="b">
        <f>IF(C190&lt;='Hoone üldandmed'!$B$3*1,TRUE,FALSE)</f>
        <v>0</v>
      </c>
      <c r="H190" s="4"/>
    </row>
    <row r="191" spans="3:9" x14ac:dyDescent="0.3">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
      <c r="C192" s="4">
        <f t="shared" si="15"/>
        <v>14</v>
      </c>
      <c r="D192" s="4" t="s">
        <v>226</v>
      </c>
      <c r="E192" s="4" t="str">
        <f>IF(E182=0,"",E182)</f>
        <v>ÜÜRITAV PIND</v>
      </c>
      <c r="F192" s="7" t="str">
        <f>IF(IF(C192&lt;='Hoone üldandmed'!$B$3*1,TRUE,FALSE),C192,"")</f>
        <v/>
      </c>
      <c r="G192" s="7" t="b">
        <f>IF(C192&lt;='Hoone üldandmed'!$B$3*1,TRUE,FALSE)</f>
        <v>0</v>
      </c>
      <c r="H192" s="4"/>
      <c r="I192" s="1">
        <f>COUNTIFS($C$1:C192,C192)</f>
        <v>2</v>
      </c>
    </row>
    <row r="193" spans="3:9" x14ac:dyDescent="0.3">
      <c r="C193" s="4">
        <f t="shared" si="15"/>
        <v>14</v>
      </c>
      <c r="D193" s="4" t="s">
        <v>227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
      <c r="C194" s="4">
        <f t="shared" si="15"/>
        <v>14</v>
      </c>
      <c r="D194" s="4" t="s">
        <v>228</v>
      </c>
      <c r="E194" s="4" t="str">
        <f>IF(E184=0,"",E184)</f>
        <v>TEHNOPIND</v>
      </c>
      <c r="F194" s="7" t="str">
        <f>IF(IF(C194&lt;='Hoone üldandmed'!$B$3*1,TRUE,FALSE),C194,"")</f>
        <v/>
      </c>
      <c r="G194" s="7" t="b">
        <f>IF(C194&lt;='Hoone üldandmed'!$B$3*1,TRUE,FALSE)</f>
        <v>0</v>
      </c>
      <c r="H194" s="4"/>
      <c r="I194" s="1">
        <f>COUNTIFS($C$1:C194,C194)</f>
        <v>4</v>
      </c>
    </row>
    <row r="195" spans="3:9" x14ac:dyDescent="0.3">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3">
      <c r="C196" s="4">
        <f t="shared" si="15"/>
        <v>14</v>
      </c>
      <c r="D196" s="4" t="s">
        <v>224</v>
      </c>
      <c r="E196" s="4" t="s">
        <v>210</v>
      </c>
      <c r="F196" s="7" t="str">
        <f>IF(IF(C196&lt;='Hoone üldandmed'!$B$3*1,TRUE,FALSE),C196,"")</f>
        <v/>
      </c>
      <c r="G196" s="7" t="b">
        <f>IF(C196&lt;='Hoone üldandmed'!$B$3*1,TRUE,FALSE)</f>
        <v>0</v>
      </c>
      <c r="H196" s="4"/>
      <c r="I196" s="1">
        <f>COUNTIFS($C$1:C196,C196)</f>
        <v>6</v>
      </c>
    </row>
    <row r="197" spans="3:9" x14ac:dyDescent="0.3">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3">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3">
      <c r="C199" s="4">
        <f t="shared" si="16"/>
        <v>14</v>
      </c>
      <c r="D199" s="4" t="s">
        <v>229</v>
      </c>
      <c r="E199" s="4" t="str">
        <f>IF(E189=0,"",E189)</f>
        <v>KORRUSE AVATUD NETOPIND</v>
      </c>
      <c r="F199" s="7" t="str">
        <f>IF(IF(C199&lt;='Hoone üldandmed'!$B$3*1,TRUE,FALSE),C199,"")</f>
        <v/>
      </c>
      <c r="G199" s="7" t="b">
        <f>IF(C199&lt;='Hoone üldandmed'!$B$3*1,TRUE,FALSE)</f>
        <v>0</v>
      </c>
      <c r="H199" s="4"/>
      <c r="I199" s="1">
        <f>COUNTIFS($C$1:C199,C199)</f>
        <v>9</v>
      </c>
    </row>
    <row r="200" spans="3:9" x14ac:dyDescent="0.3">
      <c r="C200" s="4">
        <f t="shared" si="16"/>
        <v>14</v>
      </c>
      <c r="D200" s="4" t="s">
        <v>225</v>
      </c>
      <c r="E200" s="4" t="s">
        <v>211</v>
      </c>
      <c r="F200" s="7" t="str">
        <f>IF(IF(C200&lt;='Hoone üldandmed'!$B$3*1,TRUE,FALSE),C200,"")</f>
        <v/>
      </c>
      <c r="G200" s="7" t="b">
        <f>IF(C200&lt;='Hoone üldandmed'!$B$3*1,TRUE,FALSE)</f>
        <v>0</v>
      </c>
      <c r="H200" s="4"/>
    </row>
    <row r="201" spans="3:9" x14ac:dyDescent="0.3">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
      <c r="C202" s="4">
        <f t="shared" si="16"/>
        <v>15</v>
      </c>
      <c r="D202" s="4" t="s">
        <v>226</v>
      </c>
      <c r="E202" s="4" t="str">
        <f>IF(E192=0,"",E192)</f>
        <v>ÜÜRITAV PIND</v>
      </c>
      <c r="F202" s="7" t="str">
        <f>IF(IF(C202&lt;='Hoone üldandmed'!$B$3*1,TRUE,FALSE),C202,"")</f>
        <v/>
      </c>
      <c r="G202" s="7" t="b">
        <f>IF(C202&lt;='Hoone üldandmed'!$B$3*1,TRUE,FALSE)</f>
        <v>0</v>
      </c>
      <c r="H202" s="4"/>
      <c r="I202" s="1">
        <f>COUNTIFS($C$1:C202,C202)</f>
        <v>2</v>
      </c>
    </row>
    <row r="203" spans="3:9" x14ac:dyDescent="0.3">
      <c r="C203" s="4">
        <f t="shared" si="16"/>
        <v>15</v>
      </c>
      <c r="D203" s="4" t="s">
        <v>227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
      <c r="C204" s="4">
        <f t="shared" si="16"/>
        <v>15</v>
      </c>
      <c r="D204" s="4" t="s">
        <v>228</v>
      </c>
      <c r="E204" s="4" t="str">
        <f>IF(E194=0,"",E194)</f>
        <v>TEHNOPIND</v>
      </c>
      <c r="F204" s="7" t="str">
        <f>IF(IF(C204&lt;='Hoone üldandmed'!$B$3*1,TRUE,FALSE),C204,"")</f>
        <v/>
      </c>
      <c r="G204" s="7" t="b">
        <f>IF(C204&lt;='Hoone üldandmed'!$B$3*1,TRUE,FALSE)</f>
        <v>0</v>
      </c>
      <c r="H204" s="4"/>
      <c r="I204" s="1">
        <f>COUNTIFS($C$1:C204,C204)</f>
        <v>4</v>
      </c>
    </row>
    <row r="205" spans="3:9" x14ac:dyDescent="0.3">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3">
      <c r="C206" s="4">
        <f t="shared" si="16"/>
        <v>15</v>
      </c>
      <c r="D206" s="4" t="s">
        <v>224</v>
      </c>
      <c r="E206" s="4" t="s">
        <v>210</v>
      </c>
      <c r="F206" s="7" t="str">
        <f>IF(IF(C206&lt;='Hoone üldandmed'!$B$3*1,TRUE,FALSE),C206,"")</f>
        <v/>
      </c>
      <c r="G206" s="7" t="b">
        <f>IF(C206&lt;='Hoone üldandmed'!$B$3*1,TRUE,FALSE)</f>
        <v>0</v>
      </c>
      <c r="H206" s="4"/>
      <c r="I206" s="1">
        <f>COUNTIFS($C$1:C206,C206)</f>
        <v>6</v>
      </c>
    </row>
    <row r="207" spans="3:9" x14ac:dyDescent="0.3">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3">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3">
      <c r="C209" s="4">
        <f t="shared" si="17"/>
        <v>15</v>
      </c>
      <c r="D209" s="4" t="s">
        <v>229</v>
      </c>
      <c r="E209" s="4" t="str">
        <f>IF(E199=0,"",E199)</f>
        <v>KORRUSE AVATUD NETOPIND</v>
      </c>
      <c r="F209" s="7" t="str">
        <f>IF(IF(C209&lt;='Hoone üldandmed'!$B$3*1,TRUE,FALSE),C209,"")</f>
        <v/>
      </c>
      <c r="G209" s="7" t="b">
        <f>IF(C209&lt;='Hoone üldandmed'!$B$3*1,TRUE,FALSE)</f>
        <v>0</v>
      </c>
      <c r="H209" s="4"/>
      <c r="I209" s="1">
        <f>COUNTIFS($C$1:C209,C209)</f>
        <v>9</v>
      </c>
    </row>
    <row r="210" spans="3:9" x14ac:dyDescent="0.3">
      <c r="C210" s="4">
        <f t="shared" si="17"/>
        <v>15</v>
      </c>
      <c r="D210" s="4" t="s">
        <v>225</v>
      </c>
      <c r="E210" s="4" t="s">
        <v>211</v>
      </c>
      <c r="F210" s="7" t="str">
        <f>IF(IF(C210&lt;='Hoone üldandmed'!$B$3*1,TRUE,FALSE),C210,"")</f>
        <v/>
      </c>
      <c r="G210" s="7" t="b">
        <f>IF(C210&lt;='Hoone üldandmed'!$B$3*1,TRUE,FALSE)</f>
        <v>0</v>
      </c>
      <c r="H210" s="4"/>
    </row>
    <row r="211" spans="3:9" x14ac:dyDescent="0.3">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
      <c r="C212" s="4">
        <f t="shared" si="17"/>
        <v>16</v>
      </c>
      <c r="D212" s="4" t="s">
        <v>226</v>
      </c>
      <c r="E212" s="4" t="str">
        <f>IF(E202=0,"",E202)</f>
        <v>ÜÜRITAV PIND</v>
      </c>
      <c r="F212" s="7" t="str">
        <f>IF(IF(C212&lt;='Hoone üldandmed'!$B$3*1,TRUE,FALSE),C212,"")</f>
        <v/>
      </c>
      <c r="G212" s="7" t="b">
        <f>IF(C212&lt;='Hoone üldandmed'!$B$3*1,TRUE,FALSE)</f>
        <v>0</v>
      </c>
      <c r="H212" s="4"/>
      <c r="I212" s="1">
        <f>COUNTIFS($C$1:C212,C212)</f>
        <v>2</v>
      </c>
    </row>
    <row r="213" spans="3:9" x14ac:dyDescent="0.3">
      <c r="C213" s="4">
        <f t="shared" si="17"/>
        <v>16</v>
      </c>
      <c r="D213" s="4" t="s">
        <v>227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
      <c r="C214" s="4">
        <f t="shared" si="17"/>
        <v>16</v>
      </c>
      <c r="D214" s="4" t="s">
        <v>228</v>
      </c>
      <c r="E214" s="4" t="str">
        <f>IF(E204=0,"",E204)</f>
        <v>TEHNOPIND</v>
      </c>
      <c r="F214" s="7" t="str">
        <f>IF(IF(C214&lt;='Hoone üldandmed'!$B$3*1,TRUE,FALSE),C214,"")</f>
        <v/>
      </c>
      <c r="G214" s="7" t="b">
        <f>IF(C214&lt;='Hoone üldandmed'!$B$3*1,TRUE,FALSE)</f>
        <v>0</v>
      </c>
      <c r="H214" s="4"/>
      <c r="I214" s="1">
        <f>COUNTIFS($C$1:C214,C214)</f>
        <v>4</v>
      </c>
    </row>
    <row r="215" spans="3:9" x14ac:dyDescent="0.3">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3">
      <c r="C216" s="4">
        <f t="shared" si="17"/>
        <v>16</v>
      </c>
      <c r="D216" s="4" t="s">
        <v>224</v>
      </c>
      <c r="E216" s="4" t="s">
        <v>210</v>
      </c>
      <c r="F216" s="7" t="str">
        <f>IF(IF(C216&lt;='Hoone üldandmed'!$B$3*1,TRUE,FALSE),C216,"")</f>
        <v/>
      </c>
      <c r="G216" s="7" t="b">
        <f>IF(C216&lt;='Hoone üldandmed'!$B$3*1,TRUE,FALSE)</f>
        <v>0</v>
      </c>
      <c r="H216" s="4"/>
      <c r="I216" s="1">
        <f>COUNTIFS($C$1:C216,C216)</f>
        <v>6</v>
      </c>
    </row>
    <row r="217" spans="3:9" x14ac:dyDescent="0.3">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3">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3">
      <c r="C219" s="4">
        <f t="shared" si="18"/>
        <v>16</v>
      </c>
      <c r="D219" s="4" t="s">
        <v>229</v>
      </c>
      <c r="E219" s="4" t="str">
        <f>IF(E209=0,"",E209)</f>
        <v>KORRUSE AVATUD NETOPIND</v>
      </c>
      <c r="F219" s="7" t="str">
        <f>IF(IF(C219&lt;='Hoone üldandmed'!$B$3*1,TRUE,FALSE),C219,"")</f>
        <v/>
      </c>
      <c r="G219" s="7" t="b">
        <f>IF(C219&lt;='Hoone üldandmed'!$B$3*1,TRUE,FALSE)</f>
        <v>0</v>
      </c>
      <c r="H219" s="4"/>
      <c r="I219" s="1">
        <f>COUNTIFS($C$1:C219,C219)</f>
        <v>9</v>
      </c>
    </row>
    <row r="220" spans="3:9" x14ac:dyDescent="0.3">
      <c r="C220" s="4">
        <f t="shared" si="18"/>
        <v>16</v>
      </c>
      <c r="D220" s="4" t="s">
        <v>225</v>
      </c>
      <c r="E220" s="4" t="s">
        <v>211</v>
      </c>
      <c r="F220" s="7" t="str">
        <f>IF(IF(C220&lt;='Hoone üldandmed'!$B$3*1,TRUE,FALSE),C220,"")</f>
        <v/>
      </c>
      <c r="G220" s="7" t="b">
        <f>IF(C220&lt;='Hoone üldandmed'!$B$3*1,TRUE,FALSE)</f>
        <v>0</v>
      </c>
      <c r="H220" s="4"/>
    </row>
    <row r="221" spans="3:9" x14ac:dyDescent="0.3">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
      <c r="C222" s="4">
        <f t="shared" si="18"/>
        <v>17</v>
      </c>
      <c r="D222" s="4" t="s">
        <v>226</v>
      </c>
      <c r="E222" s="4" t="str">
        <f>IF(E212=0,"",E212)</f>
        <v>ÜÜRITAV PIND</v>
      </c>
      <c r="F222" s="7" t="str">
        <f>IF(IF(C222&lt;='Hoone üldandmed'!$B$3*1,TRUE,FALSE),C222,"")</f>
        <v/>
      </c>
      <c r="G222" s="7" t="b">
        <f>IF(C222&lt;='Hoone üldandmed'!$B$3*1,TRUE,FALSE)</f>
        <v>0</v>
      </c>
      <c r="H222" s="4"/>
      <c r="I222" s="1">
        <f>COUNTIFS($C$1:C222,C222)</f>
        <v>2</v>
      </c>
    </row>
    <row r="223" spans="3:9" x14ac:dyDescent="0.3">
      <c r="C223" s="4">
        <f t="shared" si="18"/>
        <v>17</v>
      </c>
      <c r="D223" s="4" t="s">
        <v>227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
      <c r="C224" s="4">
        <f t="shared" si="18"/>
        <v>17</v>
      </c>
      <c r="D224" s="4" t="s">
        <v>228</v>
      </c>
      <c r="E224" s="4" t="str">
        <f>IF(E214=0,"",E214)</f>
        <v>TEHNOPIND</v>
      </c>
      <c r="F224" s="7" t="str">
        <f>IF(IF(C224&lt;='Hoone üldandmed'!$B$3*1,TRUE,FALSE),C224,"")</f>
        <v/>
      </c>
      <c r="G224" s="7" t="b">
        <f>IF(C224&lt;='Hoone üldandmed'!$B$3*1,TRUE,FALSE)</f>
        <v>0</v>
      </c>
      <c r="H224" s="4"/>
      <c r="I224" s="1">
        <f>COUNTIFS($C$1:C224,C224)</f>
        <v>4</v>
      </c>
    </row>
    <row r="225" spans="3:9" x14ac:dyDescent="0.3">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3">
      <c r="C226" s="4">
        <f t="shared" si="18"/>
        <v>17</v>
      </c>
      <c r="D226" s="4" t="s">
        <v>224</v>
      </c>
      <c r="E226" s="4" t="s">
        <v>210</v>
      </c>
      <c r="F226" s="7" t="str">
        <f>IF(IF(C226&lt;='Hoone üldandmed'!$B$3*1,TRUE,FALSE),C226,"")</f>
        <v/>
      </c>
      <c r="G226" s="7" t="b">
        <f>IF(C226&lt;='Hoone üldandmed'!$B$3*1,TRUE,FALSE)</f>
        <v>0</v>
      </c>
      <c r="H226" s="4"/>
      <c r="I226" s="1">
        <f>COUNTIFS($C$1:C226,C226)</f>
        <v>6</v>
      </c>
    </row>
    <row r="227" spans="3:9" x14ac:dyDescent="0.3">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3">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3">
      <c r="C229" s="4">
        <f t="shared" si="19"/>
        <v>17</v>
      </c>
      <c r="D229" s="4" t="s">
        <v>229</v>
      </c>
      <c r="E229" s="4" t="str">
        <f>IF(E219=0,"",E219)</f>
        <v>KORRUSE AVATUD NETOPIND</v>
      </c>
      <c r="F229" s="7" t="str">
        <f>IF(IF(C229&lt;='Hoone üldandmed'!$B$3*1,TRUE,FALSE),C229,"")</f>
        <v/>
      </c>
      <c r="G229" s="7" t="b">
        <f>IF(C229&lt;='Hoone üldandmed'!$B$3*1,TRUE,FALSE)</f>
        <v>0</v>
      </c>
      <c r="H229" s="4"/>
      <c r="I229" s="1">
        <f>COUNTIFS($C$1:C229,C229)</f>
        <v>9</v>
      </c>
    </row>
    <row r="230" spans="3:9" x14ac:dyDescent="0.3">
      <c r="C230" s="4">
        <f t="shared" si="19"/>
        <v>17</v>
      </c>
      <c r="D230" s="4" t="s">
        <v>225</v>
      </c>
      <c r="E230" s="4" t="s">
        <v>211</v>
      </c>
      <c r="F230" s="7" t="str">
        <f>IF(IF(C230&lt;='Hoone üldandmed'!$B$3*1,TRUE,FALSE),C230,"")</f>
        <v/>
      </c>
      <c r="G230" s="7" t="b">
        <f>IF(C230&lt;='Hoone üldandmed'!$B$3*1,TRUE,FALSE)</f>
        <v>0</v>
      </c>
      <c r="H230" s="4"/>
    </row>
    <row r="231" spans="3:9" x14ac:dyDescent="0.3">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
      <c r="C232" s="4">
        <f t="shared" si="19"/>
        <v>18</v>
      </c>
      <c r="D232" s="4" t="s">
        <v>226</v>
      </c>
      <c r="E232" s="4" t="str">
        <f>IF(E222=0,"",E222)</f>
        <v>ÜÜRITAV PIND</v>
      </c>
      <c r="F232" s="7" t="str">
        <f>IF(IF(C232&lt;='Hoone üldandmed'!$B$3*1,TRUE,FALSE),C232,"")</f>
        <v/>
      </c>
      <c r="G232" s="7" t="b">
        <f>IF(C232&lt;='Hoone üldandmed'!$B$3*1,TRUE,FALSE)</f>
        <v>0</v>
      </c>
      <c r="H232" s="4"/>
      <c r="I232" s="1">
        <f>COUNTIFS($C$1:C232,C232)</f>
        <v>2</v>
      </c>
    </row>
    <row r="233" spans="3:9" x14ac:dyDescent="0.3">
      <c r="C233" s="4">
        <f t="shared" si="19"/>
        <v>18</v>
      </c>
      <c r="D233" s="4" t="s">
        <v>227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
      <c r="C234" s="4">
        <f t="shared" si="19"/>
        <v>18</v>
      </c>
      <c r="D234" s="4" t="s">
        <v>228</v>
      </c>
      <c r="E234" s="4" t="str">
        <f>IF(E224=0,"",E224)</f>
        <v>TEHNOPIND</v>
      </c>
      <c r="F234" s="7" t="str">
        <f>IF(IF(C234&lt;='Hoone üldandmed'!$B$3*1,TRUE,FALSE),C234,"")</f>
        <v/>
      </c>
      <c r="G234" s="7" t="b">
        <f>IF(C234&lt;='Hoone üldandmed'!$B$3*1,TRUE,FALSE)</f>
        <v>0</v>
      </c>
      <c r="H234" s="4"/>
      <c r="I234" s="1">
        <f>COUNTIFS($C$1:C234,C234)</f>
        <v>4</v>
      </c>
    </row>
    <row r="235" spans="3:9" x14ac:dyDescent="0.3">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3">
      <c r="C236" s="4">
        <f t="shared" si="19"/>
        <v>18</v>
      </c>
      <c r="D236" s="4" t="s">
        <v>224</v>
      </c>
      <c r="E236" s="4" t="s">
        <v>210</v>
      </c>
      <c r="F236" s="7" t="str">
        <f>IF(IF(C236&lt;='Hoone üldandmed'!$B$3*1,TRUE,FALSE),C236,"")</f>
        <v/>
      </c>
      <c r="G236" s="7" t="b">
        <f>IF(C236&lt;='Hoone üldandmed'!$B$3*1,TRUE,FALSE)</f>
        <v>0</v>
      </c>
      <c r="H236" s="4"/>
      <c r="I236" s="1">
        <f>COUNTIFS($C$1:C236,C236)</f>
        <v>6</v>
      </c>
    </row>
    <row r="237" spans="3:9" x14ac:dyDescent="0.3">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3">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3">
      <c r="C239" s="4">
        <f t="shared" si="20"/>
        <v>18</v>
      </c>
      <c r="D239" s="4" t="s">
        <v>229</v>
      </c>
      <c r="E239" s="4" t="str">
        <f>IF(E229=0,"",E229)</f>
        <v>KORRUSE AVATUD NETOPIND</v>
      </c>
      <c r="F239" s="7" t="str">
        <f>IF(IF(C239&lt;='Hoone üldandmed'!$B$3*1,TRUE,FALSE),C239,"")</f>
        <v/>
      </c>
      <c r="G239" s="7" t="b">
        <f>IF(C239&lt;='Hoone üldandmed'!$B$3*1,TRUE,FALSE)</f>
        <v>0</v>
      </c>
      <c r="H239" s="4"/>
      <c r="I239" s="1">
        <f>COUNTIFS($C$1:C239,C239)</f>
        <v>9</v>
      </c>
    </row>
    <row r="240" spans="3:9" x14ac:dyDescent="0.3">
      <c r="C240" s="4">
        <f t="shared" si="20"/>
        <v>18</v>
      </c>
      <c r="D240" s="4" t="s">
        <v>225</v>
      </c>
      <c r="E240" s="4" t="s">
        <v>211</v>
      </c>
      <c r="F240" s="7" t="str">
        <f>IF(IF(C240&lt;='Hoone üldandmed'!$B$3*1,TRUE,FALSE),C240,"")</f>
        <v/>
      </c>
      <c r="G240" s="7" t="b">
        <f>IF(C240&lt;='Hoone üldandmed'!$B$3*1,TRUE,FALSE)</f>
        <v>0</v>
      </c>
      <c r="H240" s="4"/>
    </row>
    <row r="241" spans="3:9" x14ac:dyDescent="0.3">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
      <c r="C242" s="4">
        <f t="shared" si="20"/>
        <v>19</v>
      </c>
      <c r="D242" s="4" t="s">
        <v>226</v>
      </c>
      <c r="E242" s="4" t="str">
        <f>IF(E232=0,"",E232)</f>
        <v>ÜÜRITAV PIND</v>
      </c>
      <c r="F242" s="7" t="str">
        <f>IF(IF(C242&lt;='Hoone üldandmed'!$B$3*1,TRUE,FALSE),C242,"")</f>
        <v/>
      </c>
      <c r="G242" s="7" t="b">
        <f>IF(C242&lt;='Hoone üldandmed'!$B$3*1,TRUE,FALSE)</f>
        <v>0</v>
      </c>
      <c r="H242" s="4"/>
      <c r="I242" s="1">
        <f>COUNTIFS($C$1:C242,C242)</f>
        <v>2</v>
      </c>
    </row>
    <row r="243" spans="3:9" x14ac:dyDescent="0.3">
      <c r="C243" s="4">
        <f t="shared" si="20"/>
        <v>19</v>
      </c>
      <c r="D243" s="4" t="s">
        <v>227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
      <c r="C244" s="4">
        <f t="shared" si="20"/>
        <v>19</v>
      </c>
      <c r="D244" s="4" t="s">
        <v>228</v>
      </c>
      <c r="E244" s="4" t="str">
        <f>IF(E234=0,"",E234)</f>
        <v>TEHNOPIND</v>
      </c>
      <c r="F244" s="7" t="str">
        <f>IF(IF(C244&lt;='Hoone üldandmed'!$B$3*1,TRUE,FALSE),C244,"")</f>
        <v/>
      </c>
      <c r="G244" s="7" t="b">
        <f>IF(C244&lt;='Hoone üldandmed'!$B$3*1,TRUE,FALSE)</f>
        <v>0</v>
      </c>
      <c r="H244" s="4"/>
      <c r="I244" s="1">
        <f>COUNTIFS($C$1:C244,C244)</f>
        <v>4</v>
      </c>
    </row>
    <row r="245" spans="3:9" x14ac:dyDescent="0.3">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3">
      <c r="C246" s="4">
        <f t="shared" si="20"/>
        <v>19</v>
      </c>
      <c r="D246" s="4" t="s">
        <v>224</v>
      </c>
      <c r="E246" s="4" t="s">
        <v>210</v>
      </c>
      <c r="F246" s="7" t="str">
        <f>IF(IF(C246&lt;='Hoone üldandmed'!$B$3*1,TRUE,FALSE),C246,"")</f>
        <v/>
      </c>
      <c r="G246" s="7" t="b">
        <f>IF(C246&lt;='Hoone üldandmed'!$B$3*1,TRUE,FALSE)</f>
        <v>0</v>
      </c>
      <c r="H246" s="4"/>
      <c r="I246" s="1">
        <f>COUNTIFS($C$1:C246,C246)</f>
        <v>6</v>
      </c>
    </row>
    <row r="247" spans="3:9" x14ac:dyDescent="0.3">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3">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3">
      <c r="C249" s="4">
        <f t="shared" si="21"/>
        <v>19</v>
      </c>
      <c r="D249" s="4" t="s">
        <v>229</v>
      </c>
      <c r="E249" s="4" t="str">
        <f>IF(E239=0,"",E239)</f>
        <v>KORRUSE AVATUD NETOPIND</v>
      </c>
      <c r="F249" s="7" t="str">
        <f>IF(IF(C249&lt;='Hoone üldandmed'!$B$3*1,TRUE,FALSE),C249,"")</f>
        <v/>
      </c>
      <c r="G249" s="7" t="b">
        <f>IF(C249&lt;='Hoone üldandmed'!$B$3*1,TRUE,FALSE)</f>
        <v>0</v>
      </c>
      <c r="H249" s="4"/>
      <c r="I249" s="1">
        <f>COUNTIFS($C$1:C249,C249)</f>
        <v>9</v>
      </c>
    </row>
    <row r="250" spans="3:9" x14ac:dyDescent="0.3">
      <c r="C250" s="4">
        <f t="shared" si="21"/>
        <v>19</v>
      </c>
      <c r="D250" s="4" t="s">
        <v>225</v>
      </c>
      <c r="E250" s="4" t="s">
        <v>211</v>
      </c>
      <c r="F250" s="7" t="str">
        <f>IF(IF(C250&lt;='Hoone üldandmed'!$B$3*1,TRUE,FALSE),C250,"")</f>
        <v/>
      </c>
      <c r="G250" s="7" t="b">
        <f>IF(C250&lt;='Hoone üldandmed'!$B$3*1,TRUE,FALSE)</f>
        <v>0</v>
      </c>
      <c r="H250" s="4"/>
    </row>
    <row r="251" spans="3:9" x14ac:dyDescent="0.3">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
      <c r="C252" s="4">
        <f t="shared" si="21"/>
        <v>20</v>
      </c>
      <c r="D252" s="4" t="s">
        <v>226</v>
      </c>
      <c r="E252" s="4" t="str">
        <f>IF(E242=0,"",E242)</f>
        <v>ÜÜRITAV PIND</v>
      </c>
      <c r="F252" s="7" t="str">
        <f>IF(IF(C252&lt;='Hoone üldandmed'!$B$3*1,TRUE,FALSE),C252,"")</f>
        <v/>
      </c>
      <c r="G252" s="7" t="b">
        <f>IF(C252&lt;='Hoone üldandmed'!$B$3*1,TRUE,FALSE)</f>
        <v>0</v>
      </c>
      <c r="H252" s="4"/>
      <c r="I252" s="1">
        <f>COUNTIFS($C$1:C252,C252)</f>
        <v>2</v>
      </c>
    </row>
    <row r="253" spans="3:9" x14ac:dyDescent="0.3">
      <c r="C253" s="4">
        <f t="shared" si="21"/>
        <v>20</v>
      </c>
      <c r="D253" s="4" t="s">
        <v>227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
      <c r="C254" s="4">
        <f t="shared" si="21"/>
        <v>20</v>
      </c>
      <c r="D254" s="4" t="s">
        <v>228</v>
      </c>
      <c r="E254" s="4" t="str">
        <f>IF(E244=0,"",E244)</f>
        <v>TEHNOPIND</v>
      </c>
      <c r="F254" s="7" t="str">
        <f>IF(IF(C254&lt;='Hoone üldandmed'!$B$3*1,TRUE,FALSE),C254,"")</f>
        <v/>
      </c>
      <c r="G254" s="7" t="b">
        <f>IF(C254&lt;='Hoone üldandmed'!$B$3*1,TRUE,FALSE)</f>
        <v>0</v>
      </c>
      <c r="H254" s="4"/>
      <c r="I254" s="1">
        <f>COUNTIFS($C$1:C254,C254)</f>
        <v>4</v>
      </c>
    </row>
    <row r="255" spans="3:9" x14ac:dyDescent="0.3">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3">
      <c r="C256" s="4">
        <f t="shared" si="21"/>
        <v>20</v>
      </c>
      <c r="D256" s="4" t="s">
        <v>224</v>
      </c>
      <c r="E256" s="4" t="s">
        <v>210</v>
      </c>
      <c r="F256" s="7" t="str">
        <f>IF(IF(C256&lt;='Hoone üldandmed'!$B$3*1,TRUE,FALSE),C256,"")</f>
        <v/>
      </c>
      <c r="G256" s="7" t="b">
        <f>IF(C256&lt;='Hoone üldandmed'!$B$3*1,TRUE,FALSE)</f>
        <v>0</v>
      </c>
      <c r="H256" s="4"/>
      <c r="I256" s="1">
        <f>COUNTIFS($C$1:C256,C256)</f>
        <v>6</v>
      </c>
    </row>
    <row r="257" spans="3:9" x14ac:dyDescent="0.3">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3">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3">
      <c r="C259" s="4">
        <f>C249+1</f>
        <v>20</v>
      </c>
      <c r="D259" s="4" t="s">
        <v>229</v>
      </c>
      <c r="E259" s="4" t="str">
        <f>IF(E249=0,"",E249)</f>
        <v>KORRUSE AVATUD NETOPIND</v>
      </c>
      <c r="F259" s="7" t="str">
        <f>IF(IF(C259&lt;='Hoone üldandmed'!$B$3*1,TRUE,FALSE),C259,"")</f>
        <v/>
      </c>
      <c r="G259" s="7" t="b">
        <f>IF(C259&lt;='Hoone üldandmed'!$B$3*1,TRUE,FALSE)</f>
        <v>0</v>
      </c>
      <c r="H259" s="4"/>
      <c r="I259" s="1">
        <f>COUNTIFS($C$1:C259,C259)</f>
        <v>9</v>
      </c>
    </row>
    <row r="260" spans="3:9" x14ac:dyDescent="0.3">
      <c r="C260" s="4">
        <f>C250+1</f>
        <v>20</v>
      </c>
      <c r="D260" s="4" t="s">
        <v>225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 x14ac:dyDescent="0.3"/>
  <cols>
    <col min="1" max="1" width="42.6640625" style="1" customWidth="1"/>
    <col min="2" max="2" width="23.88671875" style="1" bestFit="1" customWidth="1"/>
  </cols>
  <sheetData>
    <row r="1" spans="1:2" x14ac:dyDescent="0.3">
      <c r="A1" s="2" t="s">
        <v>79</v>
      </c>
      <c r="B1" s="2" t="s">
        <v>1</v>
      </c>
    </row>
    <row r="2" spans="1:2" x14ac:dyDescent="0.3">
      <c r="A2" s="4" t="s">
        <v>164</v>
      </c>
      <c r="B2" s="4" t="s">
        <v>110</v>
      </c>
    </row>
    <row r="3" spans="1:2" x14ac:dyDescent="0.3">
      <c r="A3" s="4" t="s">
        <v>164</v>
      </c>
      <c r="B3" s="4" t="s">
        <v>147</v>
      </c>
    </row>
    <row r="4" spans="1:2" x14ac:dyDescent="0.3">
      <c r="A4" s="4" t="s">
        <v>164</v>
      </c>
      <c r="B4" s="4" t="s">
        <v>150</v>
      </c>
    </row>
    <row r="5" spans="1:2" x14ac:dyDescent="0.3">
      <c r="A5" s="4" t="s">
        <v>193</v>
      </c>
      <c r="B5" s="4" t="s">
        <v>194</v>
      </c>
    </row>
    <row r="6" spans="1:2" x14ac:dyDescent="0.3">
      <c r="A6" s="4" t="s">
        <v>193</v>
      </c>
      <c r="B6" s="4" t="s">
        <v>126</v>
      </c>
    </row>
    <row r="7" spans="1:2" x14ac:dyDescent="0.3">
      <c r="A7" s="4" t="s">
        <v>193</v>
      </c>
      <c r="B7" s="4" t="s">
        <v>124</v>
      </c>
    </row>
    <row r="8" spans="1:2" x14ac:dyDescent="0.3">
      <c r="A8" s="4" t="s">
        <v>193</v>
      </c>
      <c r="B8" s="4" t="s">
        <v>92</v>
      </c>
    </row>
    <row r="9" spans="1:2" x14ac:dyDescent="0.3">
      <c r="A9" s="4" t="s">
        <v>193</v>
      </c>
      <c r="B9" s="4" t="s">
        <v>127</v>
      </c>
    </row>
    <row r="10" spans="1:2" x14ac:dyDescent="0.3">
      <c r="A10" s="4" t="s">
        <v>193</v>
      </c>
      <c r="B10" s="4" t="s">
        <v>119</v>
      </c>
    </row>
    <row r="11" spans="1:2" x14ac:dyDescent="0.3">
      <c r="A11" s="4" t="s">
        <v>193</v>
      </c>
      <c r="B11" s="4" t="s">
        <v>120</v>
      </c>
    </row>
    <row r="12" spans="1:2" x14ac:dyDescent="0.3">
      <c r="A12" s="4" t="s">
        <v>193</v>
      </c>
      <c r="B12" s="4" t="s">
        <v>108</v>
      </c>
    </row>
    <row r="13" spans="1:2" x14ac:dyDescent="0.3">
      <c r="A13" s="4" t="s">
        <v>193</v>
      </c>
      <c r="B13" s="4" t="s">
        <v>148</v>
      </c>
    </row>
    <row r="14" spans="1:2" x14ac:dyDescent="0.3">
      <c r="A14" s="4" t="s">
        <v>193</v>
      </c>
      <c r="B14" s="4" t="s">
        <v>121</v>
      </c>
    </row>
    <row r="15" spans="1:2" x14ac:dyDescent="0.3">
      <c r="A15" s="4" t="s">
        <v>193</v>
      </c>
      <c r="B15" s="4" t="s">
        <v>116</v>
      </c>
    </row>
    <row r="16" spans="1:2" x14ac:dyDescent="0.3">
      <c r="A16" s="4" t="s">
        <v>193</v>
      </c>
      <c r="B16" s="4" t="s">
        <v>136</v>
      </c>
    </row>
    <row r="17" spans="1:2" x14ac:dyDescent="0.3">
      <c r="A17" s="4" t="s">
        <v>193</v>
      </c>
      <c r="B17" s="4" t="s">
        <v>145</v>
      </c>
    </row>
    <row r="18" spans="1:2" x14ac:dyDescent="0.3">
      <c r="A18" s="4" t="s">
        <v>193</v>
      </c>
      <c r="B18" s="4" t="s">
        <v>195</v>
      </c>
    </row>
    <row r="19" spans="1:2" x14ac:dyDescent="0.3">
      <c r="A19" s="4" t="s">
        <v>193</v>
      </c>
      <c r="B19" s="4" t="s">
        <v>101</v>
      </c>
    </row>
    <row r="20" spans="1:2" x14ac:dyDescent="0.3">
      <c r="A20" s="4" t="s">
        <v>193</v>
      </c>
      <c r="B20" s="4" t="s">
        <v>196</v>
      </c>
    </row>
    <row r="21" spans="1:2" x14ac:dyDescent="0.3">
      <c r="A21" s="4" t="s">
        <v>193</v>
      </c>
      <c r="B21" s="4" t="s">
        <v>149</v>
      </c>
    </row>
    <row r="22" spans="1:2" x14ac:dyDescent="0.3">
      <c r="A22" s="4" t="s">
        <v>193</v>
      </c>
      <c r="B22" s="4" t="s">
        <v>114</v>
      </c>
    </row>
    <row r="23" spans="1:2" x14ac:dyDescent="0.3">
      <c r="A23" s="4" t="s">
        <v>193</v>
      </c>
      <c r="B23" s="4" t="s">
        <v>91</v>
      </c>
    </row>
    <row r="24" spans="1:2" x14ac:dyDescent="0.3">
      <c r="A24" s="4" t="s">
        <v>193</v>
      </c>
      <c r="B24" s="4" t="s">
        <v>123</v>
      </c>
    </row>
    <row r="25" spans="1:2" x14ac:dyDescent="0.3">
      <c r="A25" s="4" t="s">
        <v>163</v>
      </c>
      <c r="B25" s="4" t="s">
        <v>97</v>
      </c>
    </row>
    <row r="26" spans="1:2" x14ac:dyDescent="0.3">
      <c r="A26" s="4" t="s">
        <v>163</v>
      </c>
      <c r="B26" s="4" t="s">
        <v>103</v>
      </c>
    </row>
    <row r="27" spans="1:2" x14ac:dyDescent="0.3">
      <c r="A27" s="4" t="s">
        <v>163</v>
      </c>
      <c r="B27" s="4" t="s">
        <v>197</v>
      </c>
    </row>
    <row r="28" spans="1:2" x14ac:dyDescent="0.3">
      <c r="A28" s="4" t="s">
        <v>198</v>
      </c>
      <c r="B28" s="4" t="s">
        <v>199</v>
      </c>
    </row>
    <row r="29" spans="1:2" x14ac:dyDescent="0.3">
      <c r="A29" s="4" t="s">
        <v>198</v>
      </c>
      <c r="B29" s="4" t="s">
        <v>85</v>
      </c>
    </row>
    <row r="30" spans="1:2" x14ac:dyDescent="0.3">
      <c r="A30" s="4" t="s">
        <v>198</v>
      </c>
      <c r="B30" s="4" t="s">
        <v>78</v>
      </c>
    </row>
    <row r="31" spans="1:2" x14ac:dyDescent="0.3">
      <c r="A31" s="4" t="s">
        <v>198</v>
      </c>
      <c r="B31" s="4" t="s">
        <v>133</v>
      </c>
    </row>
    <row r="32" spans="1:2" x14ac:dyDescent="0.3">
      <c r="A32" s="4" t="s">
        <v>198</v>
      </c>
      <c r="B32" s="4" t="s">
        <v>137</v>
      </c>
    </row>
    <row r="33" spans="1:2" x14ac:dyDescent="0.3">
      <c r="A33" s="4" t="s">
        <v>198</v>
      </c>
      <c r="B33" s="4" t="s">
        <v>138</v>
      </c>
    </row>
    <row r="34" spans="1:2" x14ac:dyDescent="0.3">
      <c r="A34" s="4" t="s">
        <v>198</v>
      </c>
      <c r="B34" s="4" t="s">
        <v>190</v>
      </c>
    </row>
    <row r="35" spans="1:2" x14ac:dyDescent="0.3">
      <c r="A35" s="4" t="s">
        <v>198</v>
      </c>
      <c r="B35" s="4" t="s">
        <v>93</v>
      </c>
    </row>
    <row r="36" spans="1:2" x14ac:dyDescent="0.3">
      <c r="A36" s="4" t="s">
        <v>198</v>
      </c>
      <c r="B36" s="4" t="s">
        <v>82</v>
      </c>
    </row>
    <row r="37" spans="1:2" x14ac:dyDescent="0.3">
      <c r="A37" s="4" t="s">
        <v>198</v>
      </c>
      <c r="B37" s="4" t="s">
        <v>143</v>
      </c>
    </row>
    <row r="38" spans="1:2" x14ac:dyDescent="0.3">
      <c r="A38" s="4" t="s">
        <v>198</v>
      </c>
      <c r="B38" s="4" t="s">
        <v>90</v>
      </c>
    </row>
    <row r="39" spans="1:2" x14ac:dyDescent="0.3">
      <c r="A39" s="4" t="s">
        <v>198</v>
      </c>
      <c r="B39" s="4" t="s">
        <v>96</v>
      </c>
    </row>
    <row r="40" spans="1:2" x14ac:dyDescent="0.3">
      <c r="A40" s="4" t="s">
        <v>198</v>
      </c>
      <c r="B40" s="4" t="s">
        <v>200</v>
      </c>
    </row>
    <row r="41" spans="1:2" x14ac:dyDescent="0.3">
      <c r="A41" s="4" t="s">
        <v>198</v>
      </c>
      <c r="B41" s="4" t="s">
        <v>134</v>
      </c>
    </row>
    <row r="42" spans="1:2" x14ac:dyDescent="0.3">
      <c r="A42" s="4" t="s">
        <v>198</v>
      </c>
      <c r="B42" s="4" t="s">
        <v>118</v>
      </c>
    </row>
    <row r="43" spans="1:2" x14ac:dyDescent="0.3">
      <c r="A43" s="4" t="s">
        <v>198</v>
      </c>
      <c r="B43" s="5" t="s">
        <v>139</v>
      </c>
    </row>
    <row r="44" spans="1:2" x14ac:dyDescent="0.3">
      <c r="A44" s="4" t="s">
        <v>198</v>
      </c>
      <c r="B44" s="4" t="s">
        <v>201</v>
      </c>
    </row>
    <row r="45" spans="1:2" x14ac:dyDescent="0.3">
      <c r="A45" s="4" t="s">
        <v>198</v>
      </c>
      <c r="B45" s="4" t="s">
        <v>104</v>
      </c>
    </row>
    <row r="46" spans="1:2" x14ac:dyDescent="0.3">
      <c r="A46" s="4" t="s">
        <v>198</v>
      </c>
      <c r="B46" s="4" t="s">
        <v>140</v>
      </c>
    </row>
    <row r="47" spans="1:2" x14ac:dyDescent="0.3">
      <c r="A47" s="4" t="s">
        <v>198</v>
      </c>
      <c r="B47" s="4" t="s">
        <v>162</v>
      </c>
    </row>
    <row r="48" spans="1:2" x14ac:dyDescent="0.3">
      <c r="A48" s="4" t="s">
        <v>198</v>
      </c>
      <c r="B48" s="4" t="s">
        <v>83</v>
      </c>
    </row>
    <row r="49" spans="1:2" x14ac:dyDescent="0.3">
      <c r="A49" s="4" t="s">
        <v>198</v>
      </c>
      <c r="B49" s="4" t="s">
        <v>117</v>
      </c>
    </row>
    <row r="50" spans="1:2" x14ac:dyDescent="0.3">
      <c r="A50" s="4" t="s">
        <v>198</v>
      </c>
      <c r="B50" s="4" t="s">
        <v>189</v>
      </c>
    </row>
    <row r="51" spans="1:2" x14ac:dyDescent="0.3">
      <c r="A51" s="4" t="s">
        <v>198</v>
      </c>
      <c r="B51" s="4" t="s">
        <v>81</v>
      </c>
    </row>
    <row r="52" spans="1:2" x14ac:dyDescent="0.3">
      <c r="A52" s="4" t="s">
        <v>198</v>
      </c>
      <c r="B52" s="4" t="s">
        <v>89</v>
      </c>
    </row>
    <row r="53" spans="1:2" x14ac:dyDescent="0.3">
      <c r="A53" s="4" t="s">
        <v>198</v>
      </c>
      <c r="B53" s="5" t="s">
        <v>106</v>
      </c>
    </row>
    <row r="54" spans="1:2" x14ac:dyDescent="0.3">
      <c r="A54" s="4" t="s">
        <v>198</v>
      </c>
      <c r="B54" s="4" t="s">
        <v>202</v>
      </c>
    </row>
    <row r="55" spans="1:2" x14ac:dyDescent="0.3">
      <c r="A55" s="4" t="s">
        <v>198</v>
      </c>
      <c r="B55" s="5" t="s">
        <v>113</v>
      </c>
    </row>
    <row r="56" spans="1:2" x14ac:dyDescent="0.3">
      <c r="A56" s="4" t="s">
        <v>198</v>
      </c>
      <c r="B56" s="4" t="s">
        <v>128</v>
      </c>
    </row>
    <row r="57" spans="1:2" x14ac:dyDescent="0.3">
      <c r="A57" s="4" t="s">
        <v>198</v>
      </c>
      <c r="B57" s="4" t="s">
        <v>95</v>
      </c>
    </row>
    <row r="58" spans="1:2" x14ac:dyDescent="0.3">
      <c r="A58" s="4" t="s">
        <v>198</v>
      </c>
      <c r="B58" s="4" t="s">
        <v>129</v>
      </c>
    </row>
    <row r="59" spans="1:2" x14ac:dyDescent="0.3">
      <c r="A59" s="4" t="s">
        <v>198</v>
      </c>
      <c r="B59" s="4" t="s">
        <v>130</v>
      </c>
    </row>
    <row r="60" spans="1:2" x14ac:dyDescent="0.3">
      <c r="A60" s="4" t="s">
        <v>198</v>
      </c>
      <c r="B60" s="4" t="s">
        <v>142</v>
      </c>
    </row>
    <row r="61" spans="1:2" x14ac:dyDescent="0.3">
      <c r="A61" s="4" t="s">
        <v>198</v>
      </c>
      <c r="B61" s="4" t="s">
        <v>203</v>
      </c>
    </row>
    <row r="62" spans="1:2" x14ac:dyDescent="0.3">
      <c r="A62" s="4" t="s">
        <v>198</v>
      </c>
      <c r="B62" s="4" t="s">
        <v>100</v>
      </c>
    </row>
    <row r="63" spans="1:2" x14ac:dyDescent="0.3">
      <c r="A63" s="4" t="s">
        <v>198</v>
      </c>
      <c r="B63" s="4" t="s">
        <v>105</v>
      </c>
    </row>
    <row r="64" spans="1:2" x14ac:dyDescent="0.3">
      <c r="A64" s="4" t="s">
        <v>198</v>
      </c>
      <c r="B64" s="4" t="s">
        <v>98</v>
      </c>
    </row>
    <row r="65" spans="1:2" x14ac:dyDescent="0.3">
      <c r="A65" s="4" t="s">
        <v>198</v>
      </c>
      <c r="B65" s="4" t="s">
        <v>204</v>
      </c>
    </row>
    <row r="66" spans="1:2" x14ac:dyDescent="0.3">
      <c r="A66" s="4" t="s">
        <v>198</v>
      </c>
      <c r="B66" s="4" t="s">
        <v>205</v>
      </c>
    </row>
    <row r="67" spans="1:2" x14ac:dyDescent="0.3">
      <c r="A67" s="4" t="s">
        <v>198</v>
      </c>
      <c r="B67" s="4" t="s">
        <v>144</v>
      </c>
    </row>
    <row r="68" spans="1:2" x14ac:dyDescent="0.3">
      <c r="A68" s="4" t="s">
        <v>198</v>
      </c>
      <c r="B68" s="4" t="s">
        <v>84</v>
      </c>
    </row>
    <row r="69" spans="1:2" x14ac:dyDescent="0.3">
      <c r="A69" s="4" t="s">
        <v>198</v>
      </c>
      <c r="B69" s="4" t="s">
        <v>87</v>
      </c>
    </row>
    <row r="70" spans="1:2" x14ac:dyDescent="0.3">
      <c r="A70" s="4" t="s">
        <v>198</v>
      </c>
      <c r="B70" s="4" t="s">
        <v>206</v>
      </c>
    </row>
    <row r="71" spans="1:2" x14ac:dyDescent="0.3">
      <c r="A71" s="4" t="s">
        <v>198</v>
      </c>
      <c r="B71" s="4" t="s">
        <v>77</v>
      </c>
    </row>
    <row r="72" spans="1:2" x14ac:dyDescent="0.3">
      <c r="A72" s="4" t="s">
        <v>198</v>
      </c>
      <c r="B72" s="4" t="s">
        <v>112</v>
      </c>
    </row>
    <row r="73" spans="1:2" x14ac:dyDescent="0.3">
      <c r="A73" s="4" t="s">
        <v>198</v>
      </c>
      <c r="B73" s="4" t="s">
        <v>86</v>
      </c>
    </row>
    <row r="74" spans="1:2" x14ac:dyDescent="0.3">
      <c r="A74" s="4" t="s">
        <v>198</v>
      </c>
      <c r="B74" s="4" t="s">
        <v>94</v>
      </c>
    </row>
    <row r="75" spans="1:2" x14ac:dyDescent="0.3">
      <c r="A75" s="4" t="s">
        <v>198</v>
      </c>
      <c r="B75" s="4" t="s">
        <v>141</v>
      </c>
    </row>
    <row r="76" spans="1:2" x14ac:dyDescent="0.3">
      <c r="A76" s="4" t="s">
        <v>198</v>
      </c>
      <c r="B76" s="4" t="s">
        <v>135</v>
      </c>
    </row>
    <row r="77" spans="1:2" x14ac:dyDescent="0.3">
      <c r="A77" s="4" t="s">
        <v>198</v>
      </c>
      <c r="B77" s="4" t="s">
        <v>99</v>
      </c>
    </row>
    <row r="78" spans="1:2" x14ac:dyDescent="0.3">
      <c r="A78" s="4" t="s">
        <v>198</v>
      </c>
      <c r="B78" s="4" t="s">
        <v>109</v>
      </c>
    </row>
    <row r="79" spans="1:2" x14ac:dyDescent="0.3">
      <c r="A79" s="4" t="s">
        <v>198</v>
      </c>
      <c r="B79" s="4" t="s">
        <v>125</v>
      </c>
    </row>
    <row r="80" spans="1:2" x14ac:dyDescent="0.3">
      <c r="A80" s="4" t="s">
        <v>198</v>
      </c>
      <c r="B80" s="4" t="s">
        <v>107</v>
      </c>
    </row>
    <row r="81" spans="1:2" x14ac:dyDescent="0.3">
      <c r="A81" s="4" t="s">
        <v>198</v>
      </c>
      <c r="B81" s="4" t="s">
        <v>207</v>
      </c>
    </row>
    <row r="82" spans="1:2" x14ac:dyDescent="0.3">
      <c r="A82" s="4" t="s">
        <v>198</v>
      </c>
      <c r="B82" s="4" t="s">
        <v>146</v>
      </c>
    </row>
    <row r="83" spans="1:2" x14ac:dyDescent="0.3">
      <c r="A83" s="4" t="s">
        <v>198</v>
      </c>
      <c r="B83" s="4" t="s">
        <v>111</v>
      </c>
    </row>
    <row r="84" spans="1:2" x14ac:dyDescent="0.3">
      <c r="A84" s="4" t="s">
        <v>198</v>
      </c>
      <c r="B84" s="4" t="s">
        <v>208</v>
      </c>
    </row>
    <row r="85" spans="1:2" x14ac:dyDescent="0.3">
      <c r="A85" s="4" t="s">
        <v>198</v>
      </c>
      <c r="B85" s="4" t="s">
        <v>131</v>
      </c>
    </row>
    <row r="86" spans="1:2" x14ac:dyDescent="0.3">
      <c r="A86" s="4" t="s">
        <v>198</v>
      </c>
      <c r="B86" s="4" t="s">
        <v>88</v>
      </c>
    </row>
    <row r="87" spans="1:2" x14ac:dyDescent="0.3">
      <c r="A87" s="4" t="s">
        <v>198</v>
      </c>
      <c r="B87" s="4" t="s">
        <v>115</v>
      </c>
    </row>
    <row r="88" spans="1:2" x14ac:dyDescent="0.3">
      <c r="A88" s="4" t="s">
        <v>198</v>
      </c>
      <c r="B88" s="4" t="s">
        <v>122</v>
      </c>
    </row>
    <row r="89" spans="1:2" x14ac:dyDescent="0.3">
      <c r="A89" s="4" t="s">
        <v>198</v>
      </c>
      <c r="B89" s="4" t="s">
        <v>102</v>
      </c>
    </row>
    <row r="90" spans="1:2" x14ac:dyDescent="0.3">
      <c r="A90" s="4" t="s">
        <v>198</v>
      </c>
      <c r="B90" s="4" t="s">
        <v>132</v>
      </c>
    </row>
    <row r="91" spans="1:2" x14ac:dyDescent="0.3">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09375" defaultRowHeight="14.4" x14ac:dyDescent="0.3"/>
  <cols>
    <col min="1" max="1" width="3.44140625" bestFit="1" customWidth="1"/>
    <col min="2" max="2" width="25.5546875" bestFit="1" customWidth="1"/>
    <col min="3" max="3" width="16.6640625" bestFit="1" customWidth="1"/>
    <col min="4" max="4" width="24.33203125" bestFit="1" customWidth="1"/>
    <col min="5" max="5" width="26.6640625" bestFit="1" customWidth="1"/>
    <col min="6" max="6" width="18.109375" customWidth="1"/>
    <col min="7" max="7" width="19.33203125" bestFit="1" customWidth="1"/>
    <col min="8" max="8" width="40" bestFit="1" customWidth="1"/>
  </cols>
  <sheetData>
    <row r="1" spans="1:8" x14ac:dyDescent="0.3">
      <c r="A1" s="70" t="s">
        <v>241</v>
      </c>
      <c r="B1" s="70" t="s">
        <v>242</v>
      </c>
      <c r="C1" s="70" t="s">
        <v>243</v>
      </c>
      <c r="D1" s="71" t="s">
        <v>244</v>
      </c>
      <c r="E1" s="70" t="s">
        <v>242</v>
      </c>
      <c r="F1" s="71" t="s">
        <v>245</v>
      </c>
      <c r="G1" s="70" t="s">
        <v>246</v>
      </c>
      <c r="H1" s="71" t="s">
        <v>247</v>
      </c>
    </row>
    <row r="2" spans="1:8" x14ac:dyDescent="0.3">
      <c r="A2" s="118">
        <v>1</v>
      </c>
      <c r="B2" s="119" t="s">
        <v>248</v>
      </c>
      <c r="C2" s="120" t="s">
        <v>249</v>
      </c>
      <c r="D2" s="72" t="s">
        <v>250</v>
      </c>
      <c r="E2" s="73" t="s">
        <v>251</v>
      </c>
      <c r="F2" s="74" t="s">
        <v>252</v>
      </c>
      <c r="G2" s="75" t="s">
        <v>253</v>
      </c>
      <c r="H2" s="76" t="s">
        <v>254</v>
      </c>
    </row>
    <row r="3" spans="1:8" x14ac:dyDescent="0.3">
      <c r="A3" s="118"/>
      <c r="B3" s="119"/>
      <c r="C3" s="120"/>
      <c r="D3" s="72" t="s">
        <v>255</v>
      </c>
      <c r="E3" s="73" t="s">
        <v>256</v>
      </c>
      <c r="F3" s="77" t="s">
        <v>252</v>
      </c>
      <c r="G3" s="78" t="s">
        <v>257</v>
      </c>
      <c r="H3" s="76" t="s">
        <v>258</v>
      </c>
    </row>
    <row r="4" spans="1:8" x14ac:dyDescent="0.3">
      <c r="A4" s="118"/>
      <c r="B4" s="119"/>
      <c r="C4" s="120"/>
      <c r="D4" s="72" t="s">
        <v>259</v>
      </c>
      <c r="E4" s="74" t="s">
        <v>260</v>
      </c>
      <c r="F4" s="74" t="s">
        <v>261</v>
      </c>
      <c r="G4" s="79">
        <v>25.1</v>
      </c>
      <c r="H4" s="76" t="s">
        <v>262</v>
      </c>
    </row>
    <row r="5" spans="1:8" x14ac:dyDescent="0.3">
      <c r="A5" s="118"/>
      <c r="B5" s="119"/>
      <c r="C5" s="120"/>
      <c r="D5" s="72" t="s">
        <v>263</v>
      </c>
      <c r="E5" s="74" t="s">
        <v>264</v>
      </c>
      <c r="F5" s="74" t="s">
        <v>261</v>
      </c>
      <c r="G5" s="79">
        <v>25.68</v>
      </c>
      <c r="H5" s="76" t="s">
        <v>265</v>
      </c>
    </row>
    <row r="6" spans="1:8" x14ac:dyDescent="0.3">
      <c r="A6" s="118"/>
      <c r="B6" s="119"/>
      <c r="C6" s="120"/>
      <c r="D6" s="72" t="s">
        <v>266</v>
      </c>
      <c r="E6" s="74" t="s">
        <v>264</v>
      </c>
      <c r="F6" s="74" t="s">
        <v>261</v>
      </c>
      <c r="G6" s="79">
        <v>14.5</v>
      </c>
      <c r="H6" s="76" t="s">
        <v>267</v>
      </c>
    </row>
    <row r="7" spans="1:8" x14ac:dyDescent="0.3">
      <c r="A7" s="118"/>
      <c r="B7" s="119"/>
      <c r="C7" s="120"/>
      <c r="D7" s="72" t="s">
        <v>268</v>
      </c>
      <c r="E7" s="74" t="s">
        <v>269</v>
      </c>
      <c r="F7" s="77" t="s">
        <v>270</v>
      </c>
      <c r="G7" s="79">
        <v>8000.1</v>
      </c>
      <c r="H7" s="76" t="s">
        <v>271</v>
      </c>
    </row>
    <row r="8" spans="1:8" x14ac:dyDescent="0.3">
      <c r="A8" s="118"/>
      <c r="B8" s="119"/>
      <c r="C8" s="120"/>
      <c r="D8" s="72" t="s">
        <v>272</v>
      </c>
      <c r="E8" s="74" t="s">
        <v>273</v>
      </c>
      <c r="F8" s="77" t="s">
        <v>270</v>
      </c>
      <c r="G8" s="79">
        <v>9220.7999999999993</v>
      </c>
      <c r="H8" s="76" t="s">
        <v>274</v>
      </c>
    </row>
    <row r="9" spans="1:8" x14ac:dyDescent="0.3">
      <c r="A9" s="118"/>
      <c r="B9" s="119"/>
      <c r="C9" s="120"/>
      <c r="D9" s="72" t="s">
        <v>275</v>
      </c>
      <c r="E9" s="74" t="s">
        <v>276</v>
      </c>
      <c r="F9" s="77" t="s">
        <v>270</v>
      </c>
      <c r="G9" s="79">
        <v>10284.799999999999</v>
      </c>
      <c r="H9" s="76" t="s">
        <v>277</v>
      </c>
    </row>
    <row r="10" spans="1:8" x14ac:dyDescent="0.3">
      <c r="A10" s="121">
        <v>2</v>
      </c>
      <c r="B10" s="122" t="s">
        <v>278</v>
      </c>
      <c r="C10" s="121" t="s">
        <v>279</v>
      </c>
      <c r="D10" s="80" t="s">
        <v>232</v>
      </c>
      <c r="E10" s="81" t="s">
        <v>280</v>
      </c>
      <c r="F10" s="81" t="s">
        <v>252</v>
      </c>
      <c r="G10" s="82" t="s">
        <v>281</v>
      </c>
      <c r="H10" s="83" t="s">
        <v>282</v>
      </c>
    </row>
    <row r="11" spans="1:8" x14ac:dyDescent="0.3">
      <c r="A11" s="121"/>
      <c r="B11" s="122"/>
      <c r="C11" s="121"/>
      <c r="D11" s="80" t="s">
        <v>283</v>
      </c>
      <c r="E11" s="84" t="s">
        <v>284</v>
      </c>
      <c r="F11" s="85" t="s">
        <v>285</v>
      </c>
      <c r="G11" s="82" t="b">
        <v>1</v>
      </c>
      <c r="H11" s="83" t="s">
        <v>286</v>
      </c>
    </row>
    <row r="12" spans="1:8" x14ac:dyDescent="0.3">
      <c r="A12" s="123">
        <v>3</v>
      </c>
      <c r="B12" s="124" t="s">
        <v>287</v>
      </c>
      <c r="C12" s="125" t="s">
        <v>288</v>
      </c>
      <c r="D12" s="86" t="s">
        <v>236</v>
      </c>
      <c r="E12" s="87" t="s">
        <v>289</v>
      </c>
      <c r="F12" s="87" t="s">
        <v>252</v>
      </c>
      <c r="G12" s="88" t="s">
        <v>290</v>
      </c>
      <c r="H12" s="89" t="s">
        <v>291</v>
      </c>
    </row>
    <row r="13" spans="1:8" x14ac:dyDescent="0.3">
      <c r="A13" s="123"/>
      <c r="B13" s="124"/>
      <c r="C13" s="125"/>
      <c r="D13" s="86" t="s">
        <v>233</v>
      </c>
      <c r="E13" s="90" t="s">
        <v>292</v>
      </c>
      <c r="F13" s="90" t="s">
        <v>252</v>
      </c>
      <c r="G13" s="91">
        <v>311</v>
      </c>
      <c r="H13" s="89" t="s">
        <v>293</v>
      </c>
    </row>
    <row r="14" spans="1:8" x14ac:dyDescent="0.3">
      <c r="A14" s="123"/>
      <c r="B14" s="124"/>
      <c r="C14" s="125"/>
      <c r="D14" s="86" t="s">
        <v>234</v>
      </c>
      <c r="E14" s="90" t="s">
        <v>294</v>
      </c>
      <c r="F14" s="90" t="s">
        <v>295</v>
      </c>
      <c r="G14" s="92" t="s">
        <v>198</v>
      </c>
      <c r="H14" s="89" t="s">
        <v>296</v>
      </c>
    </row>
    <row r="15" spans="1:8" x14ac:dyDescent="0.3">
      <c r="A15" s="123"/>
      <c r="B15" s="124"/>
      <c r="C15" s="125"/>
      <c r="D15" s="86" t="s">
        <v>237</v>
      </c>
      <c r="E15" s="89" t="s">
        <v>264</v>
      </c>
      <c r="F15" s="90" t="s">
        <v>252</v>
      </c>
      <c r="G15" s="92" t="s">
        <v>11</v>
      </c>
      <c r="H15" s="89" t="s">
        <v>297</v>
      </c>
    </row>
    <row r="16" spans="1:8" x14ac:dyDescent="0.3">
      <c r="A16" s="123"/>
      <c r="B16" s="124"/>
      <c r="C16" s="125"/>
      <c r="D16" s="86" t="s">
        <v>235</v>
      </c>
      <c r="E16" s="87" t="s">
        <v>276</v>
      </c>
      <c r="F16" s="87" t="s">
        <v>270</v>
      </c>
      <c r="G16" s="93">
        <v>34.1</v>
      </c>
      <c r="H16" s="86" t="s">
        <v>298</v>
      </c>
    </row>
    <row r="17" spans="1:8" x14ac:dyDescent="0.3">
      <c r="A17" s="123"/>
      <c r="B17" s="124"/>
      <c r="C17" s="125"/>
      <c r="D17" s="86" t="s">
        <v>238</v>
      </c>
      <c r="E17" s="89" t="s">
        <v>264</v>
      </c>
      <c r="F17" s="87" t="s">
        <v>270</v>
      </c>
      <c r="G17" s="93">
        <v>34.200000000000003</v>
      </c>
      <c r="H17" s="89" t="s">
        <v>299</v>
      </c>
    </row>
    <row r="18" spans="1:8" x14ac:dyDescent="0.3">
      <c r="A18" s="123"/>
      <c r="B18" s="124"/>
      <c r="C18" s="125"/>
      <c r="D18" s="86" t="s">
        <v>239</v>
      </c>
      <c r="E18" s="89" t="s">
        <v>264</v>
      </c>
      <c r="F18" s="87" t="s">
        <v>300</v>
      </c>
      <c r="G18" s="93" t="s">
        <v>301</v>
      </c>
      <c r="H18" s="89" t="s">
        <v>302</v>
      </c>
    </row>
    <row r="19" spans="1:8" x14ac:dyDescent="0.3">
      <c r="A19" s="126">
        <v>4</v>
      </c>
      <c r="B19" s="127" t="s">
        <v>303</v>
      </c>
      <c r="C19" s="128" t="s">
        <v>304</v>
      </c>
      <c r="D19" s="94" t="s">
        <v>250</v>
      </c>
      <c r="E19" s="83" t="s">
        <v>305</v>
      </c>
      <c r="F19" s="83" t="s">
        <v>252</v>
      </c>
      <c r="G19" s="95" t="s">
        <v>306</v>
      </c>
      <c r="H19" s="83" t="s">
        <v>307</v>
      </c>
    </row>
    <row r="20" spans="1:8" x14ac:dyDescent="0.3">
      <c r="A20" s="126"/>
      <c r="B20" s="127"/>
      <c r="C20" s="128"/>
      <c r="D20" s="94" t="s">
        <v>308</v>
      </c>
      <c r="E20" s="83" t="s">
        <v>309</v>
      </c>
      <c r="F20" s="83" t="s">
        <v>270</v>
      </c>
      <c r="G20" s="96">
        <v>12.1</v>
      </c>
      <c r="H20" s="83" t="s">
        <v>310</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09375" defaultRowHeight="14.4" x14ac:dyDescent="0.3"/>
  <cols>
    <col min="1" max="1" width="34.5546875" bestFit="1" customWidth="1"/>
    <col min="2" max="2" width="25.5546875" bestFit="1" customWidth="1"/>
    <col min="3" max="3" width="44.88671875" bestFit="1" customWidth="1"/>
    <col min="4" max="4" width="24.33203125" bestFit="1" customWidth="1"/>
  </cols>
  <sheetData>
    <row r="1" spans="1:5" x14ac:dyDescent="0.3">
      <c r="A1" s="97" t="s">
        <v>311</v>
      </c>
      <c r="B1" s="97" t="s">
        <v>312</v>
      </c>
      <c r="C1" s="97" t="s">
        <v>313</v>
      </c>
      <c r="D1" s="98" t="s">
        <v>314</v>
      </c>
      <c r="E1" s="99"/>
    </row>
    <row r="2" spans="1:5" x14ac:dyDescent="0.3">
      <c r="A2" s="100" t="s">
        <v>198</v>
      </c>
      <c r="B2" s="100" t="s">
        <v>199</v>
      </c>
      <c r="C2" s="100" t="s">
        <v>52</v>
      </c>
      <c r="D2" s="101" t="s">
        <v>315</v>
      </c>
      <c r="E2" s="99"/>
    </row>
    <row r="3" spans="1:5" x14ac:dyDescent="0.3">
      <c r="A3" s="100" t="s">
        <v>198</v>
      </c>
      <c r="B3" s="100" t="s">
        <v>85</v>
      </c>
      <c r="C3" s="100" t="s">
        <v>13</v>
      </c>
      <c r="D3" s="101" t="s">
        <v>306</v>
      </c>
      <c r="E3" s="99"/>
    </row>
    <row r="4" spans="1:5" x14ac:dyDescent="0.3">
      <c r="A4" s="100" t="s">
        <v>198</v>
      </c>
      <c r="B4" s="100" t="s">
        <v>78</v>
      </c>
      <c r="C4" s="100" t="s">
        <v>30</v>
      </c>
      <c r="D4" s="101" t="s">
        <v>316</v>
      </c>
      <c r="E4" s="99"/>
    </row>
    <row r="5" spans="1:5" x14ac:dyDescent="0.3">
      <c r="A5" s="100" t="s">
        <v>198</v>
      </c>
      <c r="B5" s="100" t="s">
        <v>133</v>
      </c>
      <c r="C5" s="100" t="s">
        <v>16</v>
      </c>
      <c r="D5" s="101" t="s">
        <v>317</v>
      </c>
      <c r="E5" s="99"/>
    </row>
    <row r="6" spans="1:5" x14ac:dyDescent="0.3">
      <c r="A6" s="100" t="s">
        <v>198</v>
      </c>
      <c r="B6" s="100" t="s">
        <v>137</v>
      </c>
      <c r="C6" s="100" t="s">
        <v>47</v>
      </c>
      <c r="D6" s="101" t="s">
        <v>318</v>
      </c>
      <c r="E6" s="99"/>
    </row>
    <row r="7" spans="1:5" x14ac:dyDescent="0.3">
      <c r="A7" s="100" t="s">
        <v>198</v>
      </c>
      <c r="B7" s="100" t="s">
        <v>138</v>
      </c>
      <c r="C7" s="100" t="s">
        <v>27</v>
      </c>
      <c r="D7" s="101" t="s">
        <v>319</v>
      </c>
      <c r="E7" s="99"/>
    </row>
    <row r="8" spans="1:5" x14ac:dyDescent="0.3">
      <c r="A8" s="100" t="s">
        <v>198</v>
      </c>
      <c r="B8" s="100" t="s">
        <v>190</v>
      </c>
      <c r="C8" s="100" t="s">
        <v>30</v>
      </c>
      <c r="D8" s="101" t="s">
        <v>320</v>
      </c>
      <c r="E8" s="99"/>
    </row>
    <row r="9" spans="1:5" x14ac:dyDescent="0.3">
      <c r="A9" s="100" t="s">
        <v>198</v>
      </c>
      <c r="B9" s="100" t="s">
        <v>190</v>
      </c>
      <c r="C9" s="100" t="s">
        <v>31</v>
      </c>
      <c r="D9" s="101" t="s">
        <v>321</v>
      </c>
      <c r="E9" s="99"/>
    </row>
    <row r="10" spans="1:5" x14ac:dyDescent="0.3">
      <c r="A10" s="100" t="s">
        <v>198</v>
      </c>
      <c r="B10" s="100" t="s">
        <v>93</v>
      </c>
      <c r="C10" s="100" t="s">
        <v>52</v>
      </c>
      <c r="D10" s="101" t="s">
        <v>322</v>
      </c>
      <c r="E10" s="99"/>
    </row>
    <row r="11" spans="1:5" x14ac:dyDescent="0.3">
      <c r="A11" s="100" t="s">
        <v>198</v>
      </c>
      <c r="B11" s="100" t="s">
        <v>82</v>
      </c>
      <c r="C11" s="100" t="s">
        <v>3</v>
      </c>
      <c r="D11" s="101" t="s">
        <v>323</v>
      </c>
      <c r="E11" s="99"/>
    </row>
    <row r="12" spans="1:5" x14ac:dyDescent="0.3">
      <c r="A12" s="100" t="s">
        <v>198</v>
      </c>
      <c r="B12" s="100" t="s">
        <v>82</v>
      </c>
      <c r="C12" s="100" t="s">
        <v>4</v>
      </c>
      <c r="D12" s="101"/>
      <c r="E12" s="99"/>
    </row>
    <row r="13" spans="1:5" x14ac:dyDescent="0.3">
      <c r="A13" s="100" t="s">
        <v>198</v>
      </c>
      <c r="B13" s="100" t="s">
        <v>82</v>
      </c>
      <c r="C13" s="100" t="s">
        <v>5</v>
      </c>
      <c r="D13" s="101"/>
      <c r="E13" s="99"/>
    </row>
    <row r="14" spans="1:5" x14ac:dyDescent="0.3">
      <c r="A14" s="100" t="s">
        <v>198</v>
      </c>
      <c r="B14" s="100" t="s">
        <v>82</v>
      </c>
      <c r="C14" s="100" t="s">
        <v>6</v>
      </c>
      <c r="D14" s="101"/>
      <c r="E14" s="99"/>
    </row>
    <row r="15" spans="1:5" x14ac:dyDescent="0.3">
      <c r="A15" s="100" t="s">
        <v>198</v>
      </c>
      <c r="B15" s="100" t="s">
        <v>82</v>
      </c>
      <c r="C15" s="100" t="s">
        <v>7</v>
      </c>
      <c r="D15" s="101"/>
      <c r="E15" s="99"/>
    </row>
    <row r="16" spans="1:5" x14ac:dyDescent="0.3">
      <c r="A16" s="100" t="s">
        <v>198</v>
      </c>
      <c r="B16" s="100" t="s">
        <v>82</v>
      </c>
      <c r="C16" s="100" t="s">
        <v>8</v>
      </c>
      <c r="D16" s="101"/>
      <c r="E16" s="99"/>
    </row>
    <row r="17" spans="1:5" x14ac:dyDescent="0.3">
      <c r="A17" s="100" t="s">
        <v>198</v>
      </c>
      <c r="B17" s="100" t="s">
        <v>82</v>
      </c>
      <c r="C17" s="100" t="s">
        <v>9</v>
      </c>
      <c r="D17" s="101"/>
      <c r="E17" s="99"/>
    </row>
    <row r="18" spans="1:5" x14ac:dyDescent="0.3">
      <c r="A18" s="100" t="s">
        <v>198</v>
      </c>
      <c r="B18" s="100" t="s">
        <v>82</v>
      </c>
      <c r="C18" s="100" t="s">
        <v>10</v>
      </c>
      <c r="D18" s="101"/>
      <c r="E18" s="99"/>
    </row>
    <row r="19" spans="1:5" x14ac:dyDescent="0.3">
      <c r="A19" s="100" t="s">
        <v>198</v>
      </c>
      <c r="B19" s="100" t="s">
        <v>143</v>
      </c>
      <c r="C19" s="100" t="s">
        <v>27</v>
      </c>
      <c r="D19" s="101"/>
      <c r="E19" s="99"/>
    </row>
    <row r="20" spans="1:5" x14ac:dyDescent="0.3">
      <c r="A20" s="100" t="s">
        <v>198</v>
      </c>
      <c r="B20" s="100" t="s">
        <v>90</v>
      </c>
      <c r="C20" s="100" t="s">
        <v>59</v>
      </c>
      <c r="D20" s="101"/>
      <c r="E20" s="99"/>
    </row>
    <row r="21" spans="1:5" x14ac:dyDescent="0.3">
      <c r="A21" s="100" t="s">
        <v>198</v>
      </c>
      <c r="B21" s="100" t="s">
        <v>96</v>
      </c>
      <c r="C21" s="100" t="s">
        <v>28</v>
      </c>
      <c r="D21" s="101"/>
      <c r="E21" s="99"/>
    </row>
    <row r="22" spans="1:5" x14ac:dyDescent="0.3">
      <c r="A22" s="100" t="s">
        <v>198</v>
      </c>
      <c r="B22" s="100" t="s">
        <v>200</v>
      </c>
      <c r="C22" s="100" t="s">
        <v>29</v>
      </c>
      <c r="D22" s="101"/>
      <c r="E22" s="99"/>
    </row>
    <row r="23" spans="1:5" x14ac:dyDescent="0.3">
      <c r="A23" s="100" t="s">
        <v>198</v>
      </c>
      <c r="B23" s="100" t="s">
        <v>200</v>
      </c>
      <c r="C23" s="100" t="s">
        <v>31</v>
      </c>
      <c r="D23" s="101"/>
      <c r="E23" s="99"/>
    </row>
    <row r="24" spans="1:5" x14ac:dyDescent="0.3">
      <c r="A24" s="100" t="s">
        <v>198</v>
      </c>
      <c r="B24" s="100" t="s">
        <v>134</v>
      </c>
      <c r="C24" s="100" t="s">
        <v>31</v>
      </c>
      <c r="D24" s="101"/>
      <c r="E24" s="99"/>
    </row>
    <row r="25" spans="1:5" x14ac:dyDescent="0.3">
      <c r="A25" s="100" t="s">
        <v>198</v>
      </c>
      <c r="B25" s="100" t="s">
        <v>118</v>
      </c>
      <c r="C25" s="100" t="s">
        <v>49</v>
      </c>
      <c r="D25" s="101"/>
      <c r="E25" s="99"/>
    </row>
    <row r="26" spans="1:5" x14ac:dyDescent="0.3">
      <c r="A26" s="100" t="s">
        <v>198</v>
      </c>
      <c r="B26" s="100" t="s">
        <v>139</v>
      </c>
      <c r="C26" s="100" t="s">
        <v>27</v>
      </c>
      <c r="D26" s="101"/>
      <c r="E26" s="99"/>
    </row>
    <row r="27" spans="1:5" x14ac:dyDescent="0.3">
      <c r="A27" s="100" t="s">
        <v>198</v>
      </c>
      <c r="B27" s="100" t="s">
        <v>201</v>
      </c>
      <c r="C27" s="100" t="s">
        <v>11</v>
      </c>
      <c r="D27" s="101"/>
      <c r="E27" s="99"/>
    </row>
    <row r="28" spans="1:5" x14ac:dyDescent="0.3">
      <c r="A28" s="100" t="s">
        <v>198</v>
      </c>
      <c r="B28" s="100" t="s">
        <v>201</v>
      </c>
      <c r="C28" s="100" t="s">
        <v>12</v>
      </c>
      <c r="D28" s="101"/>
      <c r="E28" s="99"/>
    </row>
    <row r="29" spans="1:5" x14ac:dyDescent="0.3">
      <c r="A29" s="100" t="s">
        <v>198</v>
      </c>
      <c r="B29" s="100" t="s">
        <v>104</v>
      </c>
      <c r="C29" s="100" t="s">
        <v>31</v>
      </c>
      <c r="D29" s="101"/>
      <c r="E29" s="99"/>
    </row>
    <row r="30" spans="1:5" x14ac:dyDescent="0.3">
      <c r="A30" s="100" t="s">
        <v>198</v>
      </c>
      <c r="B30" s="100" t="s">
        <v>104</v>
      </c>
      <c r="C30" s="100" t="s">
        <v>44</v>
      </c>
      <c r="D30" s="101"/>
      <c r="E30" s="99"/>
    </row>
    <row r="31" spans="1:5" x14ac:dyDescent="0.3">
      <c r="A31" s="100" t="s">
        <v>198</v>
      </c>
      <c r="B31" s="100" t="s">
        <v>104</v>
      </c>
      <c r="C31" s="100" t="s">
        <v>50</v>
      </c>
      <c r="D31" s="101"/>
      <c r="E31" s="99"/>
    </row>
    <row r="32" spans="1:5" x14ac:dyDescent="0.3">
      <c r="A32" s="100" t="s">
        <v>198</v>
      </c>
      <c r="B32" s="100" t="s">
        <v>140</v>
      </c>
      <c r="C32" s="100" t="s">
        <v>31</v>
      </c>
      <c r="D32" s="101"/>
      <c r="E32" s="99"/>
    </row>
    <row r="33" spans="1:5" x14ac:dyDescent="0.3">
      <c r="A33" s="100" t="s">
        <v>198</v>
      </c>
      <c r="B33" s="100" t="s">
        <v>162</v>
      </c>
      <c r="C33" s="100" t="s">
        <v>10</v>
      </c>
      <c r="D33" s="101"/>
      <c r="E33" s="99"/>
    </row>
    <row r="34" spans="1:5" x14ac:dyDescent="0.3">
      <c r="A34" s="100" t="s">
        <v>198</v>
      </c>
      <c r="B34" s="100" t="s">
        <v>162</v>
      </c>
      <c r="C34" s="100" t="s">
        <v>27</v>
      </c>
      <c r="D34" s="101"/>
      <c r="E34" s="99"/>
    </row>
    <row r="35" spans="1:5" x14ac:dyDescent="0.3">
      <c r="A35" s="100" t="s">
        <v>198</v>
      </c>
      <c r="B35" s="100" t="s">
        <v>83</v>
      </c>
      <c r="C35" s="100" t="s">
        <v>14</v>
      </c>
      <c r="D35" s="101"/>
      <c r="E35" s="99"/>
    </row>
    <row r="36" spans="1:5" x14ac:dyDescent="0.3">
      <c r="A36" s="100" t="s">
        <v>198</v>
      </c>
      <c r="B36" s="100" t="s">
        <v>117</v>
      </c>
      <c r="C36" s="100" t="s">
        <v>27</v>
      </c>
      <c r="D36" s="101"/>
      <c r="E36" s="99"/>
    </row>
    <row r="37" spans="1:5" x14ac:dyDescent="0.3">
      <c r="A37" s="100" t="s">
        <v>198</v>
      </c>
      <c r="B37" s="100" t="s">
        <v>189</v>
      </c>
      <c r="C37" s="100" t="s">
        <v>11</v>
      </c>
      <c r="D37" s="101"/>
      <c r="E37" s="99"/>
    </row>
    <row r="38" spans="1:5" x14ac:dyDescent="0.3">
      <c r="A38" s="100" t="s">
        <v>198</v>
      </c>
      <c r="B38" s="100" t="s">
        <v>81</v>
      </c>
      <c r="C38" s="100" t="s">
        <v>52</v>
      </c>
      <c r="D38" s="101"/>
      <c r="E38" s="99"/>
    </row>
    <row r="39" spans="1:5" x14ac:dyDescent="0.3">
      <c r="A39" s="100" t="s">
        <v>198</v>
      </c>
      <c r="B39" s="100" t="s">
        <v>89</v>
      </c>
      <c r="C39" s="100" t="s">
        <v>48</v>
      </c>
      <c r="D39" s="101"/>
      <c r="E39" s="99"/>
    </row>
    <row r="40" spans="1:5" x14ac:dyDescent="0.3">
      <c r="A40" s="100" t="s">
        <v>198</v>
      </c>
      <c r="B40" s="100" t="s">
        <v>106</v>
      </c>
      <c r="C40" s="100" t="s">
        <v>34</v>
      </c>
      <c r="D40" s="101"/>
      <c r="E40" s="99"/>
    </row>
    <row r="41" spans="1:5" x14ac:dyDescent="0.3">
      <c r="A41" s="100" t="s">
        <v>198</v>
      </c>
      <c r="B41" s="100" t="s">
        <v>202</v>
      </c>
      <c r="C41" s="100" t="s">
        <v>33</v>
      </c>
      <c r="D41" s="101"/>
      <c r="E41" s="99"/>
    </row>
    <row r="42" spans="1:5" x14ac:dyDescent="0.3">
      <c r="A42" s="100" t="s">
        <v>198</v>
      </c>
      <c r="B42" s="100" t="s">
        <v>202</v>
      </c>
      <c r="C42" s="100" t="s">
        <v>34</v>
      </c>
      <c r="D42" s="101"/>
      <c r="E42" s="99"/>
    </row>
    <row r="43" spans="1:5" x14ac:dyDescent="0.3">
      <c r="A43" s="100" t="s">
        <v>198</v>
      </c>
      <c r="B43" s="100" t="s">
        <v>113</v>
      </c>
      <c r="C43" s="100" t="s">
        <v>35</v>
      </c>
      <c r="D43" s="101"/>
      <c r="E43" s="99"/>
    </row>
    <row r="44" spans="1:5" x14ac:dyDescent="0.3">
      <c r="A44" s="100" t="s">
        <v>198</v>
      </c>
      <c r="B44" s="100" t="s">
        <v>128</v>
      </c>
      <c r="C44" s="100" t="s">
        <v>27</v>
      </c>
      <c r="D44" s="101"/>
      <c r="E44" s="99"/>
    </row>
    <row r="45" spans="1:5" x14ac:dyDescent="0.3">
      <c r="A45" s="100" t="s">
        <v>198</v>
      </c>
      <c r="B45" s="100" t="s">
        <v>95</v>
      </c>
      <c r="C45" s="100" t="s">
        <v>18</v>
      </c>
      <c r="D45" s="101"/>
      <c r="E45" s="99"/>
    </row>
    <row r="46" spans="1:5" x14ac:dyDescent="0.3">
      <c r="A46" s="100" t="s">
        <v>198</v>
      </c>
      <c r="B46" s="100" t="s">
        <v>129</v>
      </c>
      <c r="C46" s="100" t="s">
        <v>27</v>
      </c>
      <c r="D46" s="101"/>
      <c r="E46" s="99"/>
    </row>
    <row r="47" spans="1:5" x14ac:dyDescent="0.3">
      <c r="A47" s="100" t="s">
        <v>198</v>
      </c>
      <c r="B47" s="100" t="s">
        <v>130</v>
      </c>
      <c r="C47" s="100" t="s">
        <v>27</v>
      </c>
      <c r="D47" s="101"/>
      <c r="E47" s="99"/>
    </row>
    <row r="48" spans="1:5" x14ac:dyDescent="0.3">
      <c r="A48" s="100" t="s">
        <v>198</v>
      </c>
      <c r="B48" s="100" t="s">
        <v>142</v>
      </c>
      <c r="C48" s="100" t="s">
        <v>21</v>
      </c>
      <c r="D48" s="101"/>
      <c r="E48" s="99"/>
    </row>
    <row r="49" spans="1:5" x14ac:dyDescent="0.3">
      <c r="A49" s="100" t="s">
        <v>198</v>
      </c>
      <c r="B49" s="100" t="s">
        <v>142</v>
      </c>
      <c r="C49" s="100" t="s">
        <v>50</v>
      </c>
      <c r="D49" s="101"/>
      <c r="E49" s="99"/>
    </row>
    <row r="50" spans="1:5" x14ac:dyDescent="0.3">
      <c r="A50" s="100" t="s">
        <v>198</v>
      </c>
      <c r="B50" s="100" t="s">
        <v>203</v>
      </c>
      <c r="C50" s="100" t="s">
        <v>41</v>
      </c>
      <c r="D50" s="101"/>
      <c r="E50" s="99"/>
    </row>
    <row r="51" spans="1:5" x14ac:dyDescent="0.3">
      <c r="A51" s="100" t="s">
        <v>198</v>
      </c>
      <c r="B51" s="100" t="s">
        <v>100</v>
      </c>
      <c r="C51" s="100" t="s">
        <v>39</v>
      </c>
      <c r="D51" s="101"/>
      <c r="E51" s="99"/>
    </row>
    <row r="52" spans="1:5" x14ac:dyDescent="0.3">
      <c r="A52" s="100" t="s">
        <v>198</v>
      </c>
      <c r="B52" s="100" t="s">
        <v>105</v>
      </c>
      <c r="C52" s="100" t="s">
        <v>45</v>
      </c>
      <c r="D52" s="101"/>
      <c r="E52" s="99"/>
    </row>
    <row r="53" spans="1:5" x14ac:dyDescent="0.3">
      <c r="A53" s="100" t="s">
        <v>198</v>
      </c>
      <c r="B53" s="100" t="s">
        <v>105</v>
      </c>
      <c r="C53" s="100" t="s">
        <v>52</v>
      </c>
      <c r="D53" s="101"/>
      <c r="E53" s="99"/>
    </row>
    <row r="54" spans="1:5" x14ac:dyDescent="0.3">
      <c r="A54" s="100" t="s">
        <v>198</v>
      </c>
      <c r="B54" s="100" t="s">
        <v>98</v>
      </c>
      <c r="C54" s="100" t="s">
        <v>11</v>
      </c>
      <c r="D54" s="101"/>
      <c r="E54" s="99"/>
    </row>
    <row r="55" spans="1:5" x14ac:dyDescent="0.3">
      <c r="A55" s="100" t="s">
        <v>198</v>
      </c>
      <c r="B55" s="100" t="s">
        <v>204</v>
      </c>
      <c r="C55" s="100" t="s">
        <v>24</v>
      </c>
      <c r="D55" s="101"/>
      <c r="E55" s="99"/>
    </row>
    <row r="56" spans="1:5" x14ac:dyDescent="0.3">
      <c r="A56" s="100" t="s">
        <v>198</v>
      </c>
      <c r="B56" s="100" t="s">
        <v>205</v>
      </c>
      <c r="C56" s="100" t="s">
        <v>12</v>
      </c>
      <c r="D56" s="101"/>
      <c r="E56" s="99"/>
    </row>
    <row r="57" spans="1:5" x14ac:dyDescent="0.3">
      <c r="A57" s="100" t="s">
        <v>198</v>
      </c>
      <c r="B57" s="100" t="s">
        <v>205</v>
      </c>
      <c r="C57" s="100" t="s">
        <v>46</v>
      </c>
      <c r="D57" s="101"/>
      <c r="E57" s="99"/>
    </row>
    <row r="58" spans="1:5" x14ac:dyDescent="0.3">
      <c r="A58" s="100" t="s">
        <v>198</v>
      </c>
      <c r="B58" s="100" t="s">
        <v>144</v>
      </c>
      <c r="C58" s="100" t="s">
        <v>59</v>
      </c>
      <c r="D58" s="101"/>
      <c r="E58" s="99"/>
    </row>
    <row r="59" spans="1:5" x14ac:dyDescent="0.3">
      <c r="A59" s="100" t="s">
        <v>198</v>
      </c>
      <c r="B59" s="100" t="s">
        <v>144</v>
      </c>
      <c r="C59" s="100" t="s">
        <v>51</v>
      </c>
      <c r="D59" s="101"/>
      <c r="E59" s="99"/>
    </row>
    <row r="60" spans="1:5" x14ac:dyDescent="0.3">
      <c r="A60" s="100" t="s">
        <v>198</v>
      </c>
      <c r="B60" s="100" t="s">
        <v>84</v>
      </c>
      <c r="C60" s="100" t="s">
        <v>37</v>
      </c>
      <c r="D60" s="101"/>
      <c r="E60" s="99"/>
    </row>
    <row r="61" spans="1:5" x14ac:dyDescent="0.3">
      <c r="A61" s="100" t="s">
        <v>198</v>
      </c>
      <c r="B61" s="100" t="s">
        <v>87</v>
      </c>
      <c r="C61" s="100" t="s">
        <v>26</v>
      </c>
      <c r="D61" s="101"/>
      <c r="E61" s="99"/>
    </row>
    <row r="62" spans="1:5" x14ac:dyDescent="0.3">
      <c r="A62" s="100" t="s">
        <v>198</v>
      </c>
      <c r="B62" s="100" t="s">
        <v>87</v>
      </c>
      <c r="C62" s="100" t="s">
        <v>40</v>
      </c>
      <c r="D62" s="101"/>
      <c r="E62" s="99"/>
    </row>
    <row r="63" spans="1:5" x14ac:dyDescent="0.3">
      <c r="A63" s="100" t="s">
        <v>198</v>
      </c>
      <c r="B63" s="100" t="s">
        <v>206</v>
      </c>
      <c r="C63" s="100" t="s">
        <v>51</v>
      </c>
      <c r="D63" s="101"/>
      <c r="E63" s="99"/>
    </row>
    <row r="64" spans="1:5" x14ac:dyDescent="0.3">
      <c r="A64" s="100" t="s">
        <v>198</v>
      </c>
      <c r="B64" s="100" t="s">
        <v>77</v>
      </c>
      <c r="C64" s="100" t="s">
        <v>20</v>
      </c>
      <c r="D64" s="101"/>
      <c r="E64" s="99"/>
    </row>
    <row r="65" spans="1:5" x14ac:dyDescent="0.3">
      <c r="A65" s="100" t="s">
        <v>198</v>
      </c>
      <c r="B65" s="100" t="s">
        <v>112</v>
      </c>
      <c r="C65" s="100" t="s">
        <v>31</v>
      </c>
      <c r="D65" s="101"/>
      <c r="E65" s="99"/>
    </row>
    <row r="66" spans="1:5" x14ac:dyDescent="0.3">
      <c r="A66" s="100" t="s">
        <v>198</v>
      </c>
      <c r="B66" s="100" t="s">
        <v>86</v>
      </c>
      <c r="C66" s="100" t="s">
        <v>36</v>
      </c>
      <c r="D66" s="101"/>
      <c r="E66" s="99"/>
    </row>
    <row r="67" spans="1:5" x14ac:dyDescent="0.3">
      <c r="A67" s="100" t="s">
        <v>198</v>
      </c>
      <c r="B67" s="100" t="s">
        <v>94</v>
      </c>
      <c r="C67" s="100" t="s">
        <v>15</v>
      </c>
      <c r="D67" s="101"/>
      <c r="E67" s="99"/>
    </row>
    <row r="68" spans="1:5" x14ac:dyDescent="0.3">
      <c r="A68" s="100" t="s">
        <v>198</v>
      </c>
      <c r="B68" s="100" t="s">
        <v>94</v>
      </c>
      <c r="C68" s="100" t="s">
        <v>16</v>
      </c>
      <c r="D68" s="101"/>
      <c r="E68" s="99"/>
    </row>
    <row r="69" spans="1:5" x14ac:dyDescent="0.3">
      <c r="A69" s="100" t="s">
        <v>198</v>
      </c>
      <c r="B69" s="100" t="s">
        <v>141</v>
      </c>
      <c r="C69" s="100" t="s">
        <v>23</v>
      </c>
      <c r="D69" s="101"/>
      <c r="E69" s="99"/>
    </row>
    <row r="70" spans="1:5" x14ac:dyDescent="0.3">
      <c r="A70" s="100" t="s">
        <v>198</v>
      </c>
      <c r="B70" s="100" t="s">
        <v>135</v>
      </c>
      <c r="C70" s="100" t="s">
        <v>12</v>
      </c>
      <c r="D70" s="101"/>
      <c r="E70" s="99"/>
    </row>
    <row r="71" spans="1:5" x14ac:dyDescent="0.3">
      <c r="A71" s="100" t="s">
        <v>198</v>
      </c>
      <c r="B71" s="100" t="s">
        <v>99</v>
      </c>
      <c r="C71" s="100" t="s">
        <v>13</v>
      </c>
      <c r="D71" s="101"/>
      <c r="E71" s="99"/>
    </row>
    <row r="72" spans="1:5" x14ac:dyDescent="0.3">
      <c r="A72" s="100" t="s">
        <v>198</v>
      </c>
      <c r="B72" s="100" t="s">
        <v>109</v>
      </c>
      <c r="C72" s="100" t="s">
        <v>25</v>
      </c>
      <c r="D72" s="101"/>
      <c r="E72" s="99"/>
    </row>
    <row r="73" spans="1:5" x14ac:dyDescent="0.3">
      <c r="A73" s="100" t="s">
        <v>198</v>
      </c>
      <c r="B73" s="100" t="s">
        <v>125</v>
      </c>
      <c r="C73" s="100" t="s">
        <v>12</v>
      </c>
      <c r="D73" s="101"/>
      <c r="E73" s="99"/>
    </row>
    <row r="74" spans="1:5" x14ac:dyDescent="0.3">
      <c r="A74" s="100" t="s">
        <v>198</v>
      </c>
      <c r="B74" s="100" t="s">
        <v>107</v>
      </c>
      <c r="C74" s="100" t="s">
        <v>42</v>
      </c>
      <c r="D74" s="101"/>
      <c r="E74" s="99"/>
    </row>
    <row r="75" spans="1:5" x14ac:dyDescent="0.3">
      <c r="A75" s="100" t="s">
        <v>198</v>
      </c>
      <c r="B75" s="100" t="s">
        <v>207</v>
      </c>
      <c r="C75" s="100" t="s">
        <v>32</v>
      </c>
      <c r="D75" s="101"/>
      <c r="E75" s="99"/>
    </row>
    <row r="76" spans="1:5" x14ac:dyDescent="0.3">
      <c r="A76" s="100" t="s">
        <v>198</v>
      </c>
      <c r="B76" s="100" t="s">
        <v>146</v>
      </c>
      <c r="C76" s="100" t="s">
        <v>51</v>
      </c>
      <c r="D76" s="101"/>
      <c r="E76" s="99"/>
    </row>
    <row r="77" spans="1:5" x14ac:dyDescent="0.3">
      <c r="A77" s="100" t="s">
        <v>198</v>
      </c>
      <c r="B77" s="100" t="s">
        <v>111</v>
      </c>
      <c r="C77" s="100" t="s">
        <v>22</v>
      </c>
      <c r="D77" s="101"/>
      <c r="E77" s="99"/>
    </row>
    <row r="78" spans="1:5" x14ac:dyDescent="0.3">
      <c r="A78" s="100" t="s">
        <v>198</v>
      </c>
      <c r="B78" s="100" t="s">
        <v>208</v>
      </c>
      <c r="C78" s="100" t="s">
        <v>51</v>
      </c>
      <c r="D78" s="101"/>
      <c r="E78" s="99"/>
    </row>
    <row r="79" spans="1:5" x14ac:dyDescent="0.3">
      <c r="A79" s="100" t="s">
        <v>198</v>
      </c>
      <c r="B79" s="100" t="s">
        <v>131</v>
      </c>
      <c r="C79" s="100" t="s">
        <v>53</v>
      </c>
      <c r="D79" s="101"/>
      <c r="E79" s="99"/>
    </row>
    <row r="80" spans="1:5" x14ac:dyDescent="0.3">
      <c r="A80" s="100" t="s">
        <v>198</v>
      </c>
      <c r="B80" s="100" t="s">
        <v>88</v>
      </c>
      <c r="C80" s="100" t="s">
        <v>45</v>
      </c>
      <c r="D80" s="101"/>
      <c r="E80" s="99"/>
    </row>
    <row r="81" spans="1:5" x14ac:dyDescent="0.3">
      <c r="A81" s="100" t="s">
        <v>198</v>
      </c>
      <c r="B81" s="100" t="s">
        <v>115</v>
      </c>
      <c r="C81" s="100" t="s">
        <v>17</v>
      </c>
      <c r="D81" s="101"/>
      <c r="E81" s="99"/>
    </row>
    <row r="82" spans="1:5" x14ac:dyDescent="0.3">
      <c r="A82" s="100" t="s">
        <v>198</v>
      </c>
      <c r="B82" s="100" t="s">
        <v>115</v>
      </c>
      <c r="C82" s="100" t="s">
        <v>21</v>
      </c>
      <c r="D82" s="101"/>
      <c r="E82" s="99"/>
    </row>
    <row r="83" spans="1:5" x14ac:dyDescent="0.3">
      <c r="A83" s="100" t="s">
        <v>198</v>
      </c>
      <c r="B83" s="100" t="s">
        <v>115</v>
      </c>
      <c r="C83" s="100" t="s">
        <v>27</v>
      </c>
      <c r="D83" s="101"/>
      <c r="E83" s="99"/>
    </row>
    <row r="84" spans="1:5" x14ac:dyDescent="0.3">
      <c r="A84" s="100" t="s">
        <v>198</v>
      </c>
      <c r="B84" s="100" t="s">
        <v>122</v>
      </c>
      <c r="C84" s="100" t="s">
        <v>25</v>
      </c>
      <c r="D84" s="101"/>
      <c r="E84" s="99"/>
    </row>
    <row r="85" spans="1:5" x14ac:dyDescent="0.3">
      <c r="A85" s="100" t="s">
        <v>198</v>
      </c>
      <c r="B85" s="100" t="s">
        <v>102</v>
      </c>
      <c r="C85" s="100" t="s">
        <v>19</v>
      </c>
      <c r="D85" s="101"/>
      <c r="E85" s="99"/>
    </row>
    <row r="86" spans="1:5" x14ac:dyDescent="0.3">
      <c r="A86" s="100" t="s">
        <v>198</v>
      </c>
      <c r="B86" s="100" t="s">
        <v>132</v>
      </c>
      <c r="C86" s="100" t="s">
        <v>43</v>
      </c>
      <c r="D86" s="101"/>
      <c r="E86" s="99"/>
    </row>
    <row r="87" spans="1:5" x14ac:dyDescent="0.3">
      <c r="A87" s="100" t="s">
        <v>198</v>
      </c>
      <c r="B87" s="100" t="s">
        <v>80</v>
      </c>
      <c r="C87" s="100" t="s">
        <v>38</v>
      </c>
      <c r="D87" s="101"/>
      <c r="E87" s="99"/>
    </row>
    <row r="88" spans="1:5" x14ac:dyDescent="0.3">
      <c r="A88" s="100" t="s">
        <v>163</v>
      </c>
      <c r="B88" s="100" t="s">
        <v>97</v>
      </c>
      <c r="C88" s="100" t="s">
        <v>53</v>
      </c>
      <c r="D88" s="101"/>
      <c r="E88" s="99"/>
    </row>
    <row r="89" spans="1:5" x14ac:dyDescent="0.3">
      <c r="A89" s="100" t="s">
        <v>163</v>
      </c>
      <c r="B89" s="100" t="s">
        <v>103</v>
      </c>
      <c r="C89" s="100" t="s">
        <v>53</v>
      </c>
      <c r="D89" s="101"/>
      <c r="E89" s="99"/>
    </row>
    <row r="90" spans="1:5" x14ac:dyDescent="0.3">
      <c r="A90" s="100" t="s">
        <v>163</v>
      </c>
      <c r="B90" s="100" t="s">
        <v>197</v>
      </c>
      <c r="C90" s="100" t="s">
        <v>53</v>
      </c>
      <c r="D90" s="101"/>
      <c r="E90" s="99"/>
    </row>
    <row r="91" spans="1:5" x14ac:dyDescent="0.3">
      <c r="A91" s="100" t="s">
        <v>193</v>
      </c>
      <c r="B91" s="100" t="s">
        <v>194</v>
      </c>
      <c r="C91" s="100" t="s">
        <v>56</v>
      </c>
      <c r="D91" s="101"/>
      <c r="E91" s="99"/>
    </row>
    <row r="92" spans="1:5" x14ac:dyDescent="0.3">
      <c r="A92" s="100" t="s">
        <v>193</v>
      </c>
      <c r="B92" s="100" t="s">
        <v>126</v>
      </c>
      <c r="C92" s="100" t="s">
        <v>54</v>
      </c>
      <c r="D92" s="101"/>
      <c r="E92" s="99"/>
    </row>
    <row r="93" spans="1:5" x14ac:dyDescent="0.3">
      <c r="A93" s="100" t="s">
        <v>193</v>
      </c>
      <c r="B93" s="100" t="s">
        <v>124</v>
      </c>
      <c r="C93" s="100" t="s">
        <v>54</v>
      </c>
      <c r="D93" s="101"/>
      <c r="E93" s="99"/>
    </row>
    <row r="94" spans="1:5" x14ac:dyDescent="0.3">
      <c r="A94" s="100" t="s">
        <v>193</v>
      </c>
      <c r="B94" s="100" t="s">
        <v>92</v>
      </c>
      <c r="C94" s="100" t="s">
        <v>56</v>
      </c>
      <c r="D94" s="101"/>
      <c r="E94" s="99"/>
    </row>
    <row r="95" spans="1:5" x14ac:dyDescent="0.3">
      <c r="A95" s="100" t="s">
        <v>193</v>
      </c>
      <c r="B95" s="100" t="s">
        <v>127</v>
      </c>
      <c r="C95" s="100" t="s">
        <v>54</v>
      </c>
      <c r="D95" s="101"/>
      <c r="E95" s="99"/>
    </row>
    <row r="96" spans="1:5" x14ac:dyDescent="0.3">
      <c r="A96" s="100" t="s">
        <v>193</v>
      </c>
      <c r="B96" s="100" t="s">
        <v>119</v>
      </c>
      <c r="C96" s="100" t="s">
        <v>56</v>
      </c>
      <c r="D96" s="101"/>
      <c r="E96" s="99"/>
    </row>
    <row r="97" spans="1:5" x14ac:dyDescent="0.3">
      <c r="A97" s="100" t="s">
        <v>193</v>
      </c>
      <c r="B97" s="100" t="s">
        <v>120</v>
      </c>
      <c r="C97" s="100" t="s">
        <v>58</v>
      </c>
      <c r="D97" s="101"/>
      <c r="E97" s="99"/>
    </row>
    <row r="98" spans="1:5" x14ac:dyDescent="0.3">
      <c r="A98" s="100" t="s">
        <v>193</v>
      </c>
      <c r="B98" s="100" t="s">
        <v>108</v>
      </c>
      <c r="C98" s="100" t="s">
        <v>54</v>
      </c>
      <c r="D98" s="101"/>
      <c r="E98" s="99"/>
    </row>
    <row r="99" spans="1:5" x14ac:dyDescent="0.3">
      <c r="A99" s="100" t="s">
        <v>193</v>
      </c>
      <c r="B99" s="100" t="s">
        <v>148</v>
      </c>
      <c r="C99" s="100" t="s">
        <v>54</v>
      </c>
      <c r="D99" s="101"/>
      <c r="E99" s="99"/>
    </row>
    <row r="100" spans="1:5" x14ac:dyDescent="0.3">
      <c r="A100" s="100" t="s">
        <v>193</v>
      </c>
      <c r="B100" s="100" t="s">
        <v>121</v>
      </c>
      <c r="C100" s="100" t="s">
        <v>58</v>
      </c>
      <c r="D100" s="101"/>
      <c r="E100" s="99"/>
    </row>
    <row r="101" spans="1:5" x14ac:dyDescent="0.3">
      <c r="A101" s="100" t="s">
        <v>193</v>
      </c>
      <c r="B101" s="100" t="s">
        <v>116</v>
      </c>
      <c r="C101" s="100" t="s">
        <v>56</v>
      </c>
      <c r="D101" s="101"/>
      <c r="E101" s="99"/>
    </row>
    <row r="102" spans="1:5" x14ac:dyDescent="0.3">
      <c r="A102" s="100" t="s">
        <v>193</v>
      </c>
      <c r="B102" s="100" t="s">
        <v>116</v>
      </c>
      <c r="C102" s="100" t="s">
        <v>58</v>
      </c>
      <c r="D102" s="101"/>
      <c r="E102" s="99"/>
    </row>
    <row r="103" spans="1:5" x14ac:dyDescent="0.3">
      <c r="A103" s="100" t="s">
        <v>193</v>
      </c>
      <c r="B103" s="100" t="s">
        <v>136</v>
      </c>
      <c r="C103" s="100" t="s">
        <v>56</v>
      </c>
      <c r="D103" s="101"/>
      <c r="E103" s="99"/>
    </row>
    <row r="104" spans="1:5" x14ac:dyDescent="0.3">
      <c r="A104" s="100" t="s">
        <v>193</v>
      </c>
      <c r="B104" s="100" t="s">
        <v>136</v>
      </c>
      <c r="C104" s="100" t="s">
        <v>58</v>
      </c>
      <c r="D104" s="101"/>
      <c r="E104" s="99"/>
    </row>
    <row r="105" spans="1:5" x14ac:dyDescent="0.3">
      <c r="A105" s="100" t="s">
        <v>193</v>
      </c>
      <c r="B105" s="100" t="s">
        <v>145</v>
      </c>
      <c r="C105" s="100" t="s">
        <v>54</v>
      </c>
      <c r="D105" s="101"/>
      <c r="E105" s="99"/>
    </row>
    <row r="106" spans="1:5" x14ac:dyDescent="0.3">
      <c r="A106" s="100" t="s">
        <v>193</v>
      </c>
      <c r="B106" s="100" t="s">
        <v>145</v>
      </c>
      <c r="C106" s="100" t="s">
        <v>58</v>
      </c>
      <c r="D106" s="101"/>
      <c r="E106" s="99"/>
    </row>
    <row r="107" spans="1:5" x14ac:dyDescent="0.3">
      <c r="A107" s="100" t="s">
        <v>193</v>
      </c>
      <c r="B107" s="100" t="s">
        <v>195</v>
      </c>
      <c r="C107" s="100" t="s">
        <v>56</v>
      </c>
      <c r="D107" s="101"/>
      <c r="E107" s="99"/>
    </row>
    <row r="108" spans="1:5" x14ac:dyDescent="0.3">
      <c r="A108" s="100" t="s">
        <v>193</v>
      </c>
      <c r="B108" s="100" t="s">
        <v>195</v>
      </c>
      <c r="C108" s="100" t="s">
        <v>58</v>
      </c>
      <c r="D108" s="101"/>
      <c r="E108" s="99"/>
    </row>
    <row r="109" spans="1:5" x14ac:dyDescent="0.3">
      <c r="A109" s="100" t="s">
        <v>193</v>
      </c>
      <c r="B109" s="100" t="s">
        <v>101</v>
      </c>
      <c r="C109" s="100" t="s">
        <v>54</v>
      </c>
      <c r="D109" s="101"/>
      <c r="E109" s="99"/>
    </row>
    <row r="110" spans="1:5" x14ac:dyDescent="0.3">
      <c r="A110" s="100" t="s">
        <v>193</v>
      </c>
      <c r="B110" s="100" t="s">
        <v>196</v>
      </c>
      <c r="C110" s="100" t="s">
        <v>54</v>
      </c>
      <c r="D110" s="101"/>
      <c r="E110" s="99"/>
    </row>
    <row r="111" spans="1:5" x14ac:dyDescent="0.3">
      <c r="A111" s="100" t="s">
        <v>193</v>
      </c>
      <c r="B111" s="100" t="s">
        <v>196</v>
      </c>
      <c r="C111" s="100" t="s">
        <v>58</v>
      </c>
      <c r="D111" s="101"/>
      <c r="E111" s="99"/>
    </row>
    <row r="112" spans="1:5" x14ac:dyDescent="0.3">
      <c r="A112" s="100" t="s">
        <v>193</v>
      </c>
      <c r="B112" s="100" t="s">
        <v>149</v>
      </c>
      <c r="C112" s="100" t="s">
        <v>56</v>
      </c>
      <c r="D112" s="101"/>
      <c r="E112" s="99"/>
    </row>
    <row r="113" spans="1:5" x14ac:dyDescent="0.3">
      <c r="A113" s="100" t="s">
        <v>193</v>
      </c>
      <c r="B113" s="100" t="s">
        <v>149</v>
      </c>
      <c r="C113" s="100" t="s">
        <v>58</v>
      </c>
      <c r="D113" s="101"/>
      <c r="E113" s="99"/>
    </row>
    <row r="114" spans="1:5" x14ac:dyDescent="0.3">
      <c r="A114" s="100" t="s">
        <v>193</v>
      </c>
      <c r="B114" s="100" t="s">
        <v>114</v>
      </c>
      <c r="C114" s="100" t="s">
        <v>54</v>
      </c>
      <c r="D114" s="101"/>
      <c r="E114" s="99"/>
    </row>
    <row r="115" spans="1:5" x14ac:dyDescent="0.3">
      <c r="A115" s="100" t="s">
        <v>193</v>
      </c>
      <c r="B115" s="100" t="s">
        <v>91</v>
      </c>
      <c r="C115" s="100" t="s">
        <v>55</v>
      </c>
      <c r="D115" s="101"/>
      <c r="E115" s="99"/>
    </row>
    <row r="116" spans="1:5" x14ac:dyDescent="0.3">
      <c r="A116" s="100" t="s">
        <v>193</v>
      </c>
      <c r="B116" s="100" t="s">
        <v>123</v>
      </c>
      <c r="C116" s="100" t="s">
        <v>55</v>
      </c>
      <c r="D116" s="101"/>
      <c r="E116" s="99"/>
    </row>
    <row r="117" spans="1:5" x14ac:dyDescent="0.3">
      <c r="A117" s="100" t="s">
        <v>164</v>
      </c>
      <c r="B117" s="100" t="s">
        <v>110</v>
      </c>
      <c r="C117" s="100" t="s">
        <v>57</v>
      </c>
      <c r="D117" s="101"/>
      <c r="E117" s="99"/>
    </row>
    <row r="118" spans="1:5" x14ac:dyDescent="0.3">
      <c r="A118" s="100" t="s">
        <v>164</v>
      </c>
      <c r="B118" s="100" t="s">
        <v>147</v>
      </c>
      <c r="C118" s="100" t="s">
        <v>57</v>
      </c>
      <c r="D118" s="101"/>
      <c r="E118" s="99"/>
    </row>
    <row r="119" spans="1:5" x14ac:dyDescent="0.3">
      <c r="A119" s="100" t="s">
        <v>164</v>
      </c>
      <c r="B119" s="100" t="s">
        <v>150</v>
      </c>
      <c r="C119" s="100" t="s">
        <v>57</v>
      </c>
      <c r="D119" s="101"/>
      <c r="E119" s="99"/>
    </row>
    <row r="120" spans="1:5" x14ac:dyDescent="0.3">
      <c r="A120" s="99"/>
      <c r="B120" s="99"/>
      <c r="C120" s="99"/>
      <c r="E120" s="99"/>
    </row>
    <row r="121" spans="1:5" x14ac:dyDescent="0.3">
      <c r="A121" s="99"/>
      <c r="B121" s="99"/>
      <c r="C121" s="99"/>
      <c r="E121" s="99"/>
    </row>
    <row r="122" spans="1:5" x14ac:dyDescent="0.3">
      <c r="A122" s="99"/>
      <c r="B122" s="99"/>
      <c r="C122" s="99"/>
      <c r="E122" s="99"/>
    </row>
    <row r="123" spans="1:5" x14ac:dyDescent="0.3">
      <c r="A123" s="99"/>
      <c r="B123" s="99"/>
      <c r="C123" s="99"/>
      <c r="E123" s="99"/>
    </row>
    <row r="124" spans="1:5" x14ac:dyDescent="0.3">
      <c r="A124" s="99"/>
      <c r="B124" s="99"/>
      <c r="C124" s="99"/>
      <c r="E124" s="99"/>
    </row>
    <row r="125" spans="1:5" x14ac:dyDescent="0.3">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 x14ac:dyDescent="0.3"/>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Haldur xmlns="f9d2dacb-1dd4-4df2-a266-1cf5510aa1a7" xsi:nil="true"/>
    <TaxCatchAll xmlns="d65e48b5-f38d-431e-9b4f-47403bf4583f" xsi:nil="true"/>
    <Asukoht xmlns="f9d2dacb-1dd4-4df2-a266-1cf5510aa1a7" xsi:nil="true"/>
    <_Flow_SignoffStatus xmlns="f9d2dacb-1dd4-4df2-a266-1cf5510aa1a7" xsi:nil="true"/>
    <lcf76f155ced4ddcb4097134ff3c332f xmlns="f9d2dacb-1dd4-4df2-a266-1cf5510aa1a7">
      <Terms xmlns="http://schemas.microsoft.com/office/infopath/2007/PartnerControls"/>
    </lcf76f155ced4ddcb4097134ff3c332f>
    <_dlc_DocId xmlns="d65e48b5-f38d-431e-9b4f-47403bf4583f">5F25KTUSNP4X-1026186954-137069</_dlc_DocId>
    <_dlc_DocIdUrl xmlns="d65e48b5-f38d-431e-9b4f-47403bf4583f">
      <Url>https://rkas.sharepoint.com/Haldusteenused/_layouts/15/DocIdRedir.aspx?ID=5F25KTUSNP4X-1026186954-137069</Url>
      <Description>5F25KTUSNP4X-1026186954-137069</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AB6BF302127042A28A169D3B775028" ma:contentTypeVersion="29" ma:contentTypeDescription="Create a new document." ma:contentTypeScope="" ma:versionID="3bda33d962c2b6dc855742ddcf260916">
  <xsd:schema xmlns:xsd="http://www.w3.org/2001/XMLSchema" xmlns:xs="http://www.w3.org/2001/XMLSchema" xmlns:p="http://schemas.microsoft.com/office/2006/metadata/properties" xmlns:ns2="f9d2dacb-1dd4-4df2-a266-1cf5510aa1a7" xmlns:ns3="6c9df9ba-040f-46ec-93e7-7ebbea2b3f34" xmlns:ns4="d65e48b5-f38d-431e-9b4f-47403bf4583f" targetNamespace="http://schemas.microsoft.com/office/2006/metadata/properties" ma:root="true" ma:fieldsID="35f08544de107e8b6cd999e2d2db5a16" ns2:_="" ns3:_="" ns4:_="">
    <xsd:import namespace="f9d2dacb-1dd4-4df2-a266-1cf5510aa1a7"/>
    <xsd:import namespace="6c9df9ba-040f-46ec-93e7-7ebbea2b3f34"/>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Asukoht" minOccurs="0"/>
                <xsd:element ref="ns2:ff314fc4-3f08-4b86-8451-8c9c0329f589CountryOrRegion" minOccurs="0"/>
                <xsd:element ref="ns2:ff314fc4-3f08-4b86-8451-8c9c0329f589State" minOccurs="0"/>
                <xsd:element ref="ns2:ff314fc4-3f08-4b86-8451-8c9c0329f589City" minOccurs="0"/>
                <xsd:element ref="ns2:ff314fc4-3f08-4b86-8451-8c9c0329f589PostalCode" minOccurs="0"/>
                <xsd:element ref="ns2:ff314fc4-3f08-4b86-8451-8c9c0329f589Street" minOccurs="0"/>
                <xsd:element ref="ns2:ff314fc4-3f08-4b86-8451-8c9c0329f589GeoLoc" minOccurs="0"/>
                <xsd:element ref="ns2:ff314fc4-3f08-4b86-8451-8c9c0329f589DispName" minOccurs="0"/>
                <xsd:element ref="ns2:Haldur" minOccurs="0"/>
                <xsd:element ref="ns2:MediaServiceDateTaken" minOccurs="0"/>
                <xsd:element ref="ns2:MediaServiceLocation" minOccurs="0"/>
                <xsd:element ref="ns2:MediaLengthInSeconds"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_Flow_SignoffStatu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d2dacb-1dd4-4df2-a266-1cf5510aa1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Asukoht" ma:index="16" nillable="true" ma:displayName="Asukoht" ma:format="Dropdown" ma:internalName="Asukoht">
      <xsd:simpleType>
        <xsd:restriction base="dms:Unknown"/>
      </xsd:simpleType>
    </xsd:element>
    <xsd:element name="ff314fc4-3f08-4b86-8451-8c9c0329f589CountryOrRegion" ma:index="17" nillable="true" ma:displayName="Asukoht: Country/Region" ma:internalName="CountryOrRegion" ma:readOnly="true">
      <xsd:simpleType>
        <xsd:restriction base="dms:Text"/>
      </xsd:simpleType>
    </xsd:element>
    <xsd:element name="ff314fc4-3f08-4b86-8451-8c9c0329f589State" ma:index="18" nillable="true" ma:displayName="Asukoht: State" ma:internalName="State" ma:readOnly="true">
      <xsd:simpleType>
        <xsd:restriction base="dms:Text"/>
      </xsd:simpleType>
    </xsd:element>
    <xsd:element name="ff314fc4-3f08-4b86-8451-8c9c0329f589City" ma:index="19" nillable="true" ma:displayName="Asukoht: City" ma:internalName="City" ma:readOnly="true">
      <xsd:simpleType>
        <xsd:restriction base="dms:Text"/>
      </xsd:simpleType>
    </xsd:element>
    <xsd:element name="ff314fc4-3f08-4b86-8451-8c9c0329f589PostalCode" ma:index="20" nillable="true" ma:displayName="Asukoht: Postal Code" ma:internalName="PostalCode" ma:readOnly="true">
      <xsd:simpleType>
        <xsd:restriction base="dms:Text"/>
      </xsd:simpleType>
    </xsd:element>
    <xsd:element name="ff314fc4-3f08-4b86-8451-8c9c0329f589Street" ma:index="21" nillable="true" ma:displayName="Asukoht: Street" ma:internalName="Street" ma:readOnly="true">
      <xsd:simpleType>
        <xsd:restriction base="dms:Text"/>
      </xsd:simpleType>
    </xsd:element>
    <xsd:element name="ff314fc4-3f08-4b86-8451-8c9c0329f589GeoLoc" ma:index="22" nillable="true" ma:displayName="Asukoht: Coordinates" ma:internalName="GeoLoc" ma:readOnly="true">
      <xsd:simpleType>
        <xsd:restriction base="dms:Unknown"/>
      </xsd:simpleType>
    </xsd:element>
    <xsd:element name="ff314fc4-3f08-4b86-8451-8c9c0329f589DispName" ma:index="23" nillable="true" ma:displayName="Asukoht: Name" ma:internalName="DispName" ma:readOnly="true">
      <xsd:simpleType>
        <xsd:restriction base="dms:Text"/>
      </xsd:simpleType>
    </xsd:element>
    <xsd:element name="Haldur" ma:index="24" nillable="true" ma:displayName="Haldur" ma:internalName="Haldur">
      <xsd:simpleType>
        <xsd:restriction base="dms:Text">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9df9ba-040f-46ec-93e7-7ebbea2b3f3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3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36" nillable="true" ma:displayName="Document ID Value" ma:description="The value of the document ID assigned to this item." ma:indexed="true" ma:internalName="_dlc_DocId" ma:readOnly="tru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 ds:uri="f9d2dacb-1dd4-4df2-a266-1cf5510aa1a7"/>
    <ds:schemaRef ds:uri="d65e48b5-f38d-431e-9b4f-47403bf4583f"/>
    <ds:schemaRef ds:uri="http://schemas.microsoft.com/office/infopath/2007/PartnerControls"/>
  </ds:schemaRefs>
</ds:datastoreItem>
</file>

<file path=customXml/itemProps2.xml><?xml version="1.0" encoding="utf-8"?>
<ds:datastoreItem xmlns:ds="http://schemas.openxmlformats.org/officeDocument/2006/customXml" ds:itemID="{7D8FA5EA-D6FA-4A54-A1D1-E97FF27B8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d2dacb-1dd4-4df2-a266-1cf5510aa1a7"/>
    <ds:schemaRef ds:uri="6c9df9ba-040f-46ec-93e7-7ebbea2b3f34"/>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16C6DB-CA39-4E0D-A7A2-8E9A7400F046}">
  <ds:schemaRefs>
    <ds:schemaRef ds:uri="http://schemas.microsoft.com/sharepoint/event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Lepingu lisa_büroopind</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Ülari Mõttus</dc:creator>
  <cp:lastModifiedBy>Liina Roos</cp:lastModifiedBy>
  <cp:lastPrinted>2015-02-09T13:42:07Z</cp:lastPrinted>
  <dcterms:created xsi:type="dcterms:W3CDTF">2014-12-29T14:35:11Z</dcterms:created>
  <dcterms:modified xsi:type="dcterms:W3CDTF">2025-12-08T12:32:52Z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0x010100F3AB6BF302127042A28A169D3B775028</vt:lpwstr>
  </property>
  <property fmtid="{D5CDD505-2E9C-101B-9397-08002B2CF9AE}" pid="6" name="_dlc_DocIdItemGuid">
    <vt:lpwstr>08c75ee6-9d72-4561-adc6-e2ef90e0148e</vt:lpwstr>
  </property>
</Properties>
</file>